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60" windowWidth="17955" windowHeight="11535" firstSheet="1" activeTab="4"/>
  </bookViews>
  <sheets>
    <sheet name="AUGUST 21" sheetId="1" r:id="rId1"/>
    <sheet name="SEPTEMBER 21" sheetId="2" r:id="rId2"/>
    <sheet name="OCTOBER 21" sheetId="3" r:id="rId3"/>
    <sheet name="NOVEMBER 21" sheetId="4" r:id="rId4"/>
    <sheet name="DECEMBER 21" sheetId="5" r:id="rId5"/>
  </sheets>
  <externalReferences>
    <externalReference r:id="rId6"/>
  </externalReferences>
  <calcPr calcId="144525"/>
</workbook>
</file>

<file path=xl/calcChain.xml><?xml version="1.0" encoding="utf-8"?>
<calcChain xmlns="http://schemas.openxmlformats.org/spreadsheetml/2006/main">
  <c r="F14" i="5" l="1"/>
  <c r="O7" i="5" l="1"/>
  <c r="Q7" i="5" s="1"/>
  <c r="S7" i="5" s="1"/>
  <c r="T31" i="5"/>
  <c r="P31" i="5"/>
  <c r="H31" i="5"/>
  <c r="D31" i="5"/>
  <c r="H22" i="5"/>
  <c r="R15" i="5"/>
  <c r="S20" i="5" s="1"/>
  <c r="P15" i="5"/>
  <c r="O20" i="5" s="1"/>
  <c r="N15" i="5"/>
  <c r="H23" i="5" s="1"/>
  <c r="I15" i="5"/>
  <c r="C23" i="5" s="1"/>
  <c r="H15" i="5"/>
  <c r="G22" i="5" s="1"/>
  <c r="D15" i="5"/>
  <c r="D24" i="5" s="1"/>
  <c r="H24" i="5" s="1"/>
  <c r="B15" i="5"/>
  <c r="F15" i="5"/>
  <c r="G20" i="5" s="1"/>
  <c r="G23" i="5" l="1"/>
  <c r="P23" i="5"/>
  <c r="T23" i="5" s="1"/>
  <c r="C20" i="5"/>
  <c r="C22" i="5"/>
  <c r="G5" i="4"/>
  <c r="G5" i="3" l="1"/>
  <c r="U31" i="4" l="1"/>
  <c r="Q31" i="4"/>
  <c r="I31" i="4"/>
  <c r="E31" i="4"/>
  <c r="I22" i="4"/>
  <c r="S15" i="4"/>
  <c r="T20" i="4" s="1"/>
  <c r="Q15" i="4"/>
  <c r="P20" i="4" s="1"/>
  <c r="O15" i="4"/>
  <c r="I23" i="4" s="1"/>
  <c r="J15" i="4"/>
  <c r="D23" i="4" s="1"/>
  <c r="I15" i="4"/>
  <c r="H22" i="4" s="1"/>
  <c r="E15" i="4"/>
  <c r="E24" i="4" s="1"/>
  <c r="I24" i="4" s="1"/>
  <c r="C15" i="4"/>
  <c r="G15" i="4"/>
  <c r="H20" i="4" s="1"/>
  <c r="H23" i="4" l="1"/>
  <c r="Q23" i="4"/>
  <c r="U23" i="4" s="1"/>
  <c r="D20" i="4"/>
  <c r="D22" i="4"/>
  <c r="P12" i="3"/>
  <c r="P13" i="3"/>
  <c r="P14" i="3"/>
  <c r="G9" i="3"/>
  <c r="G8" i="3" l="1"/>
  <c r="G14" i="2" l="1"/>
  <c r="U31" i="3" l="1"/>
  <c r="Q31" i="3"/>
  <c r="I31" i="3"/>
  <c r="E31" i="3"/>
  <c r="I22" i="3"/>
  <c r="S15" i="3"/>
  <c r="T20" i="3" s="1"/>
  <c r="Q15" i="3"/>
  <c r="P20" i="3" s="1"/>
  <c r="O15" i="3"/>
  <c r="I23" i="3" s="1"/>
  <c r="J15" i="3"/>
  <c r="D23" i="3" s="1"/>
  <c r="I15" i="3"/>
  <c r="H22" i="3" s="1"/>
  <c r="E15" i="3"/>
  <c r="E24" i="3" s="1"/>
  <c r="I24" i="3" s="1"/>
  <c r="C15" i="3"/>
  <c r="R14" i="3"/>
  <c r="T14" i="3" s="1"/>
  <c r="P14" i="4" s="1"/>
  <c r="R13" i="3"/>
  <c r="T13" i="3" s="1"/>
  <c r="P13" i="4" s="1"/>
  <c r="R12" i="3"/>
  <c r="T12" i="3" s="1"/>
  <c r="P12" i="4" s="1"/>
  <c r="G15" i="3"/>
  <c r="H20" i="3" s="1"/>
  <c r="R13" i="4" l="1"/>
  <c r="T13" i="4" s="1"/>
  <c r="O13" i="5"/>
  <c r="Q13" i="5" s="1"/>
  <c r="S13" i="5" s="1"/>
  <c r="R12" i="4"/>
  <c r="T12" i="4" s="1"/>
  <c r="O12" i="5"/>
  <c r="Q12" i="5" s="1"/>
  <c r="S12" i="5" s="1"/>
  <c r="R14" i="4"/>
  <c r="T14" i="4" s="1"/>
  <c r="O14" i="5"/>
  <c r="Q14" i="5" s="1"/>
  <c r="S14" i="5" s="1"/>
  <c r="Q23" i="3"/>
  <c r="U23" i="3" s="1"/>
  <c r="D20" i="3"/>
  <c r="D22" i="3"/>
  <c r="H23" i="3"/>
  <c r="G5" i="2"/>
  <c r="G7" i="2" l="1"/>
  <c r="J15" i="1" l="1"/>
  <c r="L38" i="1"/>
  <c r="J15" i="2" l="1"/>
  <c r="I15" i="2"/>
  <c r="G8" i="2"/>
  <c r="D23" i="2" l="1"/>
  <c r="H23" i="2"/>
  <c r="I15" i="1" l="1"/>
  <c r="H21" i="1"/>
  <c r="D21" i="1" l="1"/>
  <c r="G9" i="2"/>
  <c r="G6" i="2" l="1"/>
  <c r="U31" i="2" l="1"/>
  <c r="Q31" i="2"/>
  <c r="I31" i="2"/>
  <c r="E31" i="2"/>
  <c r="I22" i="2"/>
  <c r="S15" i="2"/>
  <c r="T20" i="2" s="1"/>
  <c r="Q15" i="2"/>
  <c r="P20" i="2" s="1"/>
  <c r="Q23" i="2" s="1"/>
  <c r="U23" i="2" s="1"/>
  <c r="O15" i="2"/>
  <c r="I23" i="2" s="1"/>
  <c r="H22" i="2"/>
  <c r="G15" i="2"/>
  <c r="H20" i="2" s="1"/>
  <c r="E15" i="2"/>
  <c r="C15" i="2"/>
  <c r="R13" i="2"/>
  <c r="T13" i="2" s="1"/>
  <c r="R7" i="2"/>
  <c r="T7" i="2" s="1"/>
  <c r="P7" i="3" s="1"/>
  <c r="R7" i="3" s="1"/>
  <c r="T7" i="3" s="1"/>
  <c r="R7" i="4" s="1"/>
  <c r="T7" i="4" s="1"/>
  <c r="D20" i="2" l="1"/>
  <c r="E24" i="2"/>
  <c r="I24" i="2" s="1"/>
  <c r="D22" i="2"/>
  <c r="H22" i="1" l="1"/>
  <c r="I22" i="1"/>
  <c r="D22" i="1"/>
  <c r="D12" i="1" l="1"/>
  <c r="F12" i="1" s="1"/>
  <c r="H12" i="1" s="1"/>
  <c r="D12" i="2" s="1"/>
  <c r="F12" i="2" s="1"/>
  <c r="H12" i="2" s="1"/>
  <c r="D12" i="3" s="1"/>
  <c r="F12" i="3" s="1"/>
  <c r="H12" i="3" s="1"/>
  <c r="D12" i="4" s="1"/>
  <c r="F12" i="4" s="1"/>
  <c r="H12" i="4" s="1"/>
  <c r="C12" i="5" s="1"/>
  <c r="E12" i="5" s="1"/>
  <c r="G12" i="5" s="1"/>
  <c r="R12" i="1"/>
  <c r="T12" i="1" s="1"/>
  <c r="P12" i="2" s="1"/>
  <c r="R12" i="2" s="1"/>
  <c r="T12" i="2" s="1"/>
  <c r="U31" i="1" l="1"/>
  <c r="Q31" i="1"/>
  <c r="S15" i="1"/>
  <c r="T20" i="1" s="1"/>
  <c r="Q15" i="1"/>
  <c r="P20" i="1" s="1"/>
  <c r="O15" i="1"/>
  <c r="R14" i="1"/>
  <c r="T14" i="1" s="1"/>
  <c r="P14" i="2" s="1"/>
  <c r="R14" i="2" s="1"/>
  <c r="T14" i="2" s="1"/>
  <c r="R13" i="1"/>
  <c r="T13" i="1" s="1"/>
  <c r="R11" i="1"/>
  <c r="T11" i="1" s="1"/>
  <c r="P11" i="2" s="1"/>
  <c r="R11" i="2" s="1"/>
  <c r="T11" i="2" s="1"/>
  <c r="P11" i="3" s="1"/>
  <c r="R11" i="3" s="1"/>
  <c r="T11" i="3" s="1"/>
  <c r="P11" i="4" s="1"/>
  <c r="R10" i="1"/>
  <c r="T10" i="1" s="1"/>
  <c r="P10" i="2" s="1"/>
  <c r="R10" i="2" s="1"/>
  <c r="T10" i="2" s="1"/>
  <c r="P10" i="3" s="1"/>
  <c r="R10" i="3" s="1"/>
  <c r="T10" i="3" s="1"/>
  <c r="P10" i="4" s="1"/>
  <c r="R9" i="1"/>
  <c r="T9" i="1" s="1"/>
  <c r="P9" i="2" s="1"/>
  <c r="R9" i="2" s="1"/>
  <c r="T9" i="2" s="1"/>
  <c r="P9" i="3" s="1"/>
  <c r="R9" i="3" s="1"/>
  <c r="T9" i="3" s="1"/>
  <c r="P9" i="4" s="1"/>
  <c r="R8" i="1"/>
  <c r="T8" i="1" s="1"/>
  <c r="P8" i="2" s="1"/>
  <c r="R8" i="2" s="1"/>
  <c r="T8" i="2" s="1"/>
  <c r="P8" i="3" s="1"/>
  <c r="R8" i="3" s="1"/>
  <c r="T8" i="3" s="1"/>
  <c r="P8" i="4" s="1"/>
  <c r="R7" i="1"/>
  <c r="T7" i="1" s="1"/>
  <c r="R6" i="1"/>
  <c r="T6" i="1" s="1"/>
  <c r="P6" i="2" s="1"/>
  <c r="R6" i="2" s="1"/>
  <c r="T6" i="2" s="1"/>
  <c r="P6" i="3" s="1"/>
  <c r="R6" i="3" s="1"/>
  <c r="T6" i="3" s="1"/>
  <c r="P6" i="4" s="1"/>
  <c r="R5" i="1"/>
  <c r="E15" i="1"/>
  <c r="D20" i="1" s="1"/>
  <c r="I31" i="1"/>
  <c r="E31" i="1"/>
  <c r="C15" i="1"/>
  <c r="D14" i="1"/>
  <c r="F14" i="1" s="1"/>
  <c r="H14" i="1" s="1"/>
  <c r="D14" i="2" s="1"/>
  <c r="F14" i="2" s="1"/>
  <c r="H14" i="2" s="1"/>
  <c r="D14" i="3" s="1"/>
  <c r="F14" i="3" s="1"/>
  <c r="H14" i="3" s="1"/>
  <c r="D14" i="4" s="1"/>
  <c r="F14" i="4" s="1"/>
  <c r="H14" i="4" s="1"/>
  <c r="C14" i="5" s="1"/>
  <c r="E14" i="5" s="1"/>
  <c r="D13" i="1"/>
  <c r="F13" i="1" s="1"/>
  <c r="H13" i="1" s="1"/>
  <c r="D13" i="2" s="1"/>
  <c r="F13" i="2" s="1"/>
  <c r="H13" i="2" s="1"/>
  <c r="D13" i="3" s="1"/>
  <c r="F13" i="3" s="1"/>
  <c r="H13" i="3" s="1"/>
  <c r="D13" i="4" s="1"/>
  <c r="F13" i="4" s="1"/>
  <c r="H13" i="4" s="1"/>
  <c r="C13" i="5" s="1"/>
  <c r="E13" i="5" s="1"/>
  <c r="G13" i="5" s="1"/>
  <c r="D11" i="1"/>
  <c r="F11" i="1" s="1"/>
  <c r="H11" i="1" s="1"/>
  <c r="D11" i="2" s="1"/>
  <c r="F11" i="2" s="1"/>
  <c r="H11" i="2" s="1"/>
  <c r="D11" i="3" s="1"/>
  <c r="F11" i="3" s="1"/>
  <c r="H11" i="3" s="1"/>
  <c r="D11" i="4" s="1"/>
  <c r="F11" i="4" s="1"/>
  <c r="H11" i="4" s="1"/>
  <c r="C11" i="5" s="1"/>
  <c r="E11" i="5" s="1"/>
  <c r="G11" i="5" s="1"/>
  <c r="D10" i="1"/>
  <c r="F10" i="1" s="1"/>
  <c r="H10" i="1" s="1"/>
  <c r="D10" i="2" s="1"/>
  <c r="F10" i="2" s="1"/>
  <c r="H10" i="2" s="1"/>
  <c r="D10" i="3" s="1"/>
  <c r="F10" i="3" s="1"/>
  <c r="H10" i="3" s="1"/>
  <c r="D10" i="4" s="1"/>
  <c r="F10" i="4" s="1"/>
  <c r="H10" i="4" s="1"/>
  <c r="C10" i="5" s="1"/>
  <c r="E10" i="5" s="1"/>
  <c r="G10" i="5" s="1"/>
  <c r="D9" i="1"/>
  <c r="F9" i="1" s="1"/>
  <c r="H9" i="1" s="1"/>
  <c r="D9" i="2" s="1"/>
  <c r="F9" i="2" s="1"/>
  <c r="H9" i="2" s="1"/>
  <c r="D9" i="3" s="1"/>
  <c r="F9" i="3" s="1"/>
  <c r="H9" i="3" s="1"/>
  <c r="D9" i="4" s="1"/>
  <c r="F9" i="4" s="1"/>
  <c r="H9" i="4" s="1"/>
  <c r="C9" i="5" s="1"/>
  <c r="E9" i="5" s="1"/>
  <c r="G9" i="5" s="1"/>
  <c r="D8" i="1"/>
  <c r="F8" i="1" s="1"/>
  <c r="H8" i="1" s="1"/>
  <c r="D8" i="2" s="1"/>
  <c r="F8" i="2" s="1"/>
  <c r="H8" i="2" s="1"/>
  <c r="D8" i="3" s="1"/>
  <c r="F8" i="3" s="1"/>
  <c r="H8" i="3" s="1"/>
  <c r="D8" i="4" s="1"/>
  <c r="F8" i="4" s="1"/>
  <c r="H8" i="4" s="1"/>
  <c r="C8" i="5" s="1"/>
  <c r="E8" i="5" s="1"/>
  <c r="G8" i="5" s="1"/>
  <c r="D7" i="1"/>
  <c r="F7" i="1" s="1"/>
  <c r="H7" i="1" s="1"/>
  <c r="D7" i="2" s="1"/>
  <c r="F7" i="2" s="1"/>
  <c r="H7" i="2" s="1"/>
  <c r="D7" i="3" s="1"/>
  <c r="F7" i="3" s="1"/>
  <c r="H7" i="3" s="1"/>
  <c r="D7" i="4" s="1"/>
  <c r="F7" i="4" s="1"/>
  <c r="H7" i="4" s="1"/>
  <c r="C7" i="5" s="1"/>
  <c r="E7" i="5" s="1"/>
  <c r="G7" i="5" s="1"/>
  <c r="G15" i="1"/>
  <c r="H20" i="1" s="1"/>
  <c r="D6" i="1"/>
  <c r="F6" i="1" s="1"/>
  <c r="H6" i="1" s="1"/>
  <c r="D6" i="2" s="1"/>
  <c r="F6" i="2" s="1"/>
  <c r="H6" i="2" s="1"/>
  <c r="D6" i="3" s="1"/>
  <c r="F6" i="3" s="1"/>
  <c r="H6" i="3" s="1"/>
  <c r="D6" i="4" s="1"/>
  <c r="F6" i="4" s="1"/>
  <c r="H6" i="4" s="1"/>
  <c r="C6" i="5" s="1"/>
  <c r="E6" i="5" s="1"/>
  <c r="G6" i="5" s="1"/>
  <c r="D5" i="1"/>
  <c r="R9" i="4" l="1"/>
  <c r="T9" i="4" s="1"/>
  <c r="O9" i="5"/>
  <c r="Q9" i="5" s="1"/>
  <c r="S9" i="5" s="1"/>
  <c r="R11" i="4"/>
  <c r="T11" i="4" s="1"/>
  <c r="O11" i="5"/>
  <c r="Q11" i="5" s="1"/>
  <c r="S11" i="5" s="1"/>
  <c r="R6" i="4"/>
  <c r="T6" i="4" s="1"/>
  <c r="O6" i="5"/>
  <c r="Q6" i="5" s="1"/>
  <c r="S6" i="5" s="1"/>
  <c r="R8" i="4"/>
  <c r="T8" i="4" s="1"/>
  <c r="O8" i="5"/>
  <c r="Q8" i="5" s="1"/>
  <c r="S8" i="5" s="1"/>
  <c r="R10" i="4"/>
  <c r="T10" i="4" s="1"/>
  <c r="O10" i="5"/>
  <c r="Q10" i="5" s="1"/>
  <c r="S10" i="5" s="1"/>
  <c r="P15" i="1"/>
  <c r="R15" i="1"/>
  <c r="Q23" i="1"/>
  <c r="U23" i="1" s="1"/>
  <c r="T31" i="1" s="1"/>
  <c r="V31" i="1" s="1"/>
  <c r="T21" i="2" s="1"/>
  <c r="T31" i="2" s="1"/>
  <c r="V31" i="2" s="1"/>
  <c r="T21" i="3" s="1"/>
  <c r="T31" i="3" s="1"/>
  <c r="V31" i="3" s="1"/>
  <c r="T21" i="4" s="1"/>
  <c r="T5" i="1"/>
  <c r="D15" i="1"/>
  <c r="E23" i="1"/>
  <c r="I23" i="1" s="1"/>
  <c r="F5" i="1"/>
  <c r="T31" i="4" l="1"/>
  <c r="V31" i="4" s="1"/>
  <c r="S21" i="5" s="1"/>
  <c r="S31" i="5" s="1"/>
  <c r="U31" i="5" s="1"/>
  <c r="K36" i="1"/>
  <c r="L36" i="1" s="1"/>
  <c r="M37" i="1" s="1"/>
  <c r="M38" i="1" s="1"/>
  <c r="T15" i="1"/>
  <c r="P5" i="2"/>
  <c r="H31" i="1"/>
  <c r="J31" i="1" s="1"/>
  <c r="H21" i="2" s="1"/>
  <c r="D31" i="1"/>
  <c r="F31" i="1" s="1"/>
  <c r="D21" i="2" s="1"/>
  <c r="P31" i="1"/>
  <c r="R31" i="1" s="1"/>
  <c r="F15" i="1"/>
  <c r="H5" i="1"/>
  <c r="P21" i="2" l="1"/>
  <c r="P31" i="2" s="1"/>
  <c r="R31" i="2" s="1"/>
  <c r="P21" i="3"/>
  <c r="P31" i="3" s="1"/>
  <c r="R31" i="3" s="1"/>
  <c r="P21" i="4" s="1"/>
  <c r="P15" i="2"/>
  <c r="R5" i="2"/>
  <c r="D31" i="2"/>
  <c r="F31" i="2" s="1"/>
  <c r="D21" i="3" s="1"/>
  <c r="D31" i="3" s="1"/>
  <c r="F31" i="3" s="1"/>
  <c r="D21" i="4" s="1"/>
  <c r="D31" i="4" s="1"/>
  <c r="F31" i="4" s="1"/>
  <c r="C21" i="5" s="1"/>
  <c r="C31" i="5" s="1"/>
  <c r="E31" i="5" s="1"/>
  <c r="H31" i="2"/>
  <c r="J31" i="2" s="1"/>
  <c r="H21" i="3" s="1"/>
  <c r="H31" i="3" s="1"/>
  <c r="J31" i="3" s="1"/>
  <c r="H21" i="4" s="1"/>
  <c r="H31" i="4" s="1"/>
  <c r="J31" i="4" s="1"/>
  <c r="G21" i="5" s="1"/>
  <c r="G31" i="5" s="1"/>
  <c r="I31" i="5" s="1"/>
  <c r="H15" i="1"/>
  <c r="D5" i="2"/>
  <c r="P31" i="4" l="1"/>
  <c r="R31" i="4" s="1"/>
  <c r="O21" i="5" s="1"/>
  <c r="O31" i="5" s="1"/>
  <c r="Q31" i="5" s="1"/>
  <c r="R15" i="2"/>
  <c r="T5" i="2"/>
  <c r="D15" i="2"/>
  <c r="F5" i="2"/>
  <c r="T15" i="2" l="1"/>
  <c r="P5" i="3"/>
  <c r="F15" i="2"/>
  <c r="H5" i="2"/>
  <c r="P15" i="3" l="1"/>
  <c r="R5" i="3"/>
  <c r="H15" i="2"/>
  <c r="D5" i="3"/>
  <c r="F5" i="3" s="1"/>
  <c r="H5" i="3" l="1"/>
  <c r="F15" i="3"/>
  <c r="R15" i="3"/>
  <c r="T5" i="3"/>
  <c r="D15" i="3"/>
  <c r="H15" i="3" l="1"/>
  <c r="D5" i="4"/>
  <c r="F5" i="4" s="1"/>
  <c r="T15" i="3"/>
  <c r="P15" i="4" s="1"/>
  <c r="P5" i="4"/>
  <c r="D15" i="4" l="1"/>
  <c r="R5" i="4"/>
  <c r="T5" i="4" s="1"/>
  <c r="T15" i="4" s="1"/>
  <c r="O5" i="5"/>
  <c r="R15" i="4"/>
  <c r="F15" i="4"/>
  <c r="H5" i="4"/>
  <c r="H15" i="4" l="1"/>
  <c r="C5" i="5"/>
  <c r="O15" i="5"/>
  <c r="Q5" i="5"/>
  <c r="S5" i="5" l="1"/>
  <c r="S15" i="5" s="1"/>
  <c r="Q15" i="5"/>
  <c r="E5" i="5"/>
  <c r="C15" i="5"/>
  <c r="G5" i="5" l="1"/>
  <c r="G15" i="5" s="1"/>
  <c r="E15" i="5"/>
</calcChain>
</file>

<file path=xl/sharedStrings.xml><?xml version="1.0" encoding="utf-8"?>
<sst xmlns="http://schemas.openxmlformats.org/spreadsheetml/2006/main" count="608" uniqueCount="82">
  <si>
    <t xml:space="preserve">RENT STATEMENT </t>
  </si>
  <si>
    <t xml:space="preserve">NO. </t>
  </si>
  <si>
    <t>NAME</t>
  </si>
  <si>
    <t>DEPOSIT</t>
  </si>
  <si>
    <t>BF</t>
  </si>
  <si>
    <t>RENT</t>
  </si>
  <si>
    <t>TOTAL DUE</t>
  </si>
  <si>
    <t>PAID</t>
  </si>
  <si>
    <t>BAL</t>
  </si>
  <si>
    <t xml:space="preserve"> </t>
  </si>
  <si>
    <t>SUMMARY</t>
  </si>
  <si>
    <t>EXPECTED</t>
  </si>
  <si>
    <t xml:space="preserve">DETAILS </t>
  </si>
  <si>
    <t xml:space="preserve">CR </t>
  </si>
  <si>
    <t>DR</t>
  </si>
  <si>
    <t>BL</t>
  </si>
  <si>
    <t>COMM</t>
  </si>
  <si>
    <t>PAYMENTS</t>
  </si>
  <si>
    <t>TOTAL</t>
  </si>
  <si>
    <t xml:space="preserve">PREPARED BY </t>
  </si>
  <si>
    <t>APPROVED BY</t>
  </si>
  <si>
    <t xml:space="preserve">RECEIVED BY </t>
  </si>
  <si>
    <t>FLORENCE</t>
  </si>
  <si>
    <t>GRACE</t>
  </si>
  <si>
    <t>AUGUST</t>
  </si>
  <si>
    <t>FOR THE MONTH OF AUGUST 2021</t>
  </si>
  <si>
    <t>SAMUEL KIMANI</t>
  </si>
  <si>
    <t>JOSPHAT JUMA</t>
  </si>
  <si>
    <t>JACKSON NDERI</t>
  </si>
  <si>
    <t>FRANKLINE KIRIMI</t>
  </si>
  <si>
    <t>ISAAC INDECHE</t>
  </si>
  <si>
    <t>ERICK OCHIENG</t>
  </si>
  <si>
    <t>LL</t>
  </si>
  <si>
    <t>JAMES KISEVU</t>
  </si>
  <si>
    <t>MOSES OWANI</t>
  </si>
  <si>
    <t>MAMA ISCAH</t>
  </si>
  <si>
    <t>SAMUEL KIMANI PLOT 2 KWARE</t>
  </si>
  <si>
    <t>SHOP 1</t>
  </si>
  <si>
    <t>SHOP 2</t>
  </si>
  <si>
    <t>SHOP 3</t>
  </si>
  <si>
    <t>SHOP 4</t>
  </si>
  <si>
    <t>SHOP 5</t>
  </si>
  <si>
    <t>SHOP 6</t>
  </si>
  <si>
    <t>SHOP 7</t>
  </si>
  <si>
    <t>HSE 6</t>
  </si>
  <si>
    <t>HSE 7</t>
  </si>
  <si>
    <t>JULIA MUTHONI</t>
  </si>
  <si>
    <t>NANCY KAGURE</t>
  </si>
  <si>
    <t>BONIFACE NDIKA</t>
  </si>
  <si>
    <t>STORE</t>
  </si>
  <si>
    <t>ZEDEKIAH OSEKO</t>
  </si>
  <si>
    <t>MAMA DAVID</t>
  </si>
  <si>
    <t>SAMUEL K</t>
  </si>
  <si>
    <t>MARGARET</t>
  </si>
  <si>
    <t>WATER</t>
  </si>
  <si>
    <t>PAID ON 18/8</t>
  </si>
  <si>
    <t>FOR THE MONTH OF SEPTEMBER 2021</t>
  </si>
  <si>
    <t>SEPTEMBER</t>
  </si>
  <si>
    <t>RUSALIA ANYANGO</t>
  </si>
  <si>
    <t>GARBAGE</t>
  </si>
  <si>
    <t>%</t>
  </si>
  <si>
    <t>samymaina2013@gmail.com</t>
  </si>
  <si>
    <t>PAID ON 13/9</t>
  </si>
  <si>
    <t>VACCANT</t>
  </si>
  <si>
    <t>FOR THE MONTH OF OCTOBER 2021</t>
  </si>
  <si>
    <t>OCTOBER</t>
  </si>
  <si>
    <t>MAMA DAVID VACCATED</t>
  </si>
  <si>
    <t>PAID ON 12/10</t>
  </si>
  <si>
    <t>PAID ON 19/10</t>
  </si>
  <si>
    <t>FOR THE MONTH OF NOVEMBER 2021</t>
  </si>
  <si>
    <t>NOV</t>
  </si>
  <si>
    <t>PAID ON 11/10</t>
  </si>
  <si>
    <t>COMM REFUND MAMA DAVID</t>
  </si>
  <si>
    <t>PAID ON 23/11</t>
  </si>
  <si>
    <t>CAROLYNE OCHIENG</t>
  </si>
  <si>
    <t>PAID ON 25/11</t>
  </si>
  <si>
    <t>FOR THE MONTH OF DECEMBER 2021</t>
  </si>
  <si>
    <t>NEW</t>
  </si>
  <si>
    <t>PAID ON 10/12</t>
  </si>
  <si>
    <t xml:space="preserve">PAID ON 10/12 </t>
  </si>
  <si>
    <t xml:space="preserve">                                                            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</si>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</sst>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0;\-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0" fontId="0" fillId="0" borderId="1" xfId="0" applyFont="1" applyFill="1" applyBorder="1"/>
    <xf numFmtId="0" fontId="2" fillId="0" borderId="1" xfId="0" applyFont="1" applyFill="1" applyBorder="1"/>
    <xf numFmtId="0" fontId="0" fillId="0" borderId="0" xfId="0" applyBorder="1"/>
    <xf numFmtId="0" fontId="2" fillId="0" borderId="0" xfId="0" applyFont="1" applyBorder="1"/>
    <xf numFmtId="0" fontId="0" fillId="0" borderId="2" xfId="0" applyFill="1" applyBorder="1"/>
    <xf numFmtId="0" fontId="3" fillId="0" borderId="0" xfId="0" applyFont="1"/>
    <xf numFmtId="49" fontId="4" fillId="0" borderId="0" xfId="1" applyNumberFormat="1" applyFont="1" applyBorder="1" applyAlignment="1">
      <alignment horizontal="right"/>
    </xf>
    <xf numFmtId="49" fontId="4" fillId="0" borderId="0" xfId="0" applyNumberFormat="1" applyFont="1" applyBorder="1" applyAlignment="1">
      <alignment horizontal="right"/>
    </xf>
    <xf numFmtId="0" fontId="5" fillId="0" borderId="0" xfId="0" applyFont="1" applyBorder="1"/>
    <xf numFmtId="4" fontId="5" fillId="0" borderId="0" xfId="0" applyNumberFormat="1" applyFont="1" applyBorder="1"/>
    <xf numFmtId="164" fontId="4" fillId="0" borderId="0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3" xfId="0" applyFont="1" applyBorder="1"/>
    <xf numFmtId="0" fontId="5" fillId="0" borderId="1" xfId="0" applyFont="1" applyBorder="1"/>
    <xf numFmtId="3" fontId="3" fillId="0" borderId="1" xfId="0" applyNumberFormat="1" applyFont="1" applyBorder="1"/>
    <xf numFmtId="0" fontId="3" fillId="0" borderId="0" xfId="0" applyFont="1" applyFill="1" applyBorder="1"/>
    <xf numFmtId="9" fontId="3" fillId="0" borderId="1" xfId="0" applyNumberFormat="1" applyFont="1" applyBorder="1"/>
    <xf numFmtId="3" fontId="5" fillId="0" borderId="1" xfId="0" applyNumberFormat="1" applyFont="1" applyBorder="1"/>
    <xf numFmtId="16" fontId="3" fillId="0" borderId="1" xfId="0" applyNumberFormat="1" applyFont="1" applyBorder="1"/>
    <xf numFmtId="14" fontId="3" fillId="0" borderId="1" xfId="0" applyNumberFormat="1" applyFont="1" applyBorder="1"/>
    <xf numFmtId="14" fontId="3" fillId="0" borderId="1" xfId="0" applyNumberFormat="1" applyFont="1" applyFill="1" applyBorder="1"/>
    <xf numFmtId="0" fontId="3" fillId="0" borderId="1" xfId="0" applyFont="1" applyFill="1" applyBorder="1"/>
    <xf numFmtId="0" fontId="6" fillId="0" borderId="1" xfId="0" applyFont="1" applyBorder="1"/>
    <xf numFmtId="0" fontId="7" fillId="0" borderId="0" xfId="2"/>
    <xf numFmtId="3" fontId="0" fillId="0" borderId="1" xfId="0" applyNumberFormat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ITAU%20MO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21"/>
      <sheetName val="JULY 21"/>
      <sheetName val="AUGUST 21"/>
      <sheetName val="SEPT 21"/>
      <sheetName val="OCTOBER 21"/>
      <sheetName val="NOVEMBER 21"/>
    </sheetNames>
    <sheetDataSet>
      <sheetData sheetId="0" refreshError="1">
        <row r="5">
          <cell r="H5">
            <v>0</v>
          </cell>
        </row>
        <row r="6">
          <cell r="H6">
            <v>0</v>
          </cell>
        </row>
        <row r="7">
          <cell r="H7">
            <v>0</v>
          </cell>
        </row>
        <row r="8">
          <cell r="H8">
            <v>0</v>
          </cell>
        </row>
        <row r="9">
          <cell r="H9">
            <v>0</v>
          </cell>
        </row>
        <row r="10">
          <cell r="H10">
            <v>0</v>
          </cell>
        </row>
        <row r="11">
          <cell r="H11">
            <v>0</v>
          </cell>
        </row>
        <row r="12">
          <cell r="H12">
            <v>0</v>
          </cell>
        </row>
        <row r="13">
          <cell r="H13">
            <v>0</v>
          </cell>
        </row>
        <row r="14">
          <cell r="H14">
            <v>0</v>
          </cell>
        </row>
        <row r="15">
          <cell r="H15">
            <v>0</v>
          </cell>
        </row>
        <row r="17">
          <cell r="H17">
            <v>0</v>
          </cell>
        </row>
        <row r="21">
          <cell r="H21" t="str">
            <v xml:space="preserve">CR </v>
          </cell>
        </row>
        <row r="22">
          <cell r="H22">
            <v>22500</v>
          </cell>
        </row>
        <row r="25">
          <cell r="H25">
            <v>0.1</v>
          </cell>
        </row>
      </sheetData>
      <sheetData sheetId="1" refreshError="1"/>
      <sheetData sheetId="2" refreshError="1"/>
      <sheetData sheetId="3">
        <row r="18">
          <cell r="E18">
            <v>25000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amymaina201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samymaina2013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samymaina2013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samymaina201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topLeftCell="I1" workbookViewId="0">
      <selection activeCell="S11" sqref="S11"/>
    </sheetView>
  </sheetViews>
  <sheetFormatPr defaultRowHeight="15" x14ac:dyDescent="0.25"/>
  <cols>
    <col min="1" max="1" width="6" customWidth="1"/>
    <col min="6" max="6" width="11.7109375" customWidth="1"/>
    <col min="14" max="14" width="16.85546875" customWidth="1"/>
  </cols>
  <sheetData>
    <row r="1" spans="1:20" x14ac:dyDescent="0.25">
      <c r="C1" s="1"/>
      <c r="D1" s="1" t="s">
        <v>26</v>
      </c>
      <c r="E1" s="1"/>
      <c r="F1" s="1"/>
      <c r="G1" s="1"/>
      <c r="H1" s="1"/>
      <c r="O1" s="1"/>
      <c r="P1" s="1" t="s">
        <v>36</v>
      </c>
      <c r="Q1" s="1"/>
      <c r="R1" s="1"/>
      <c r="S1" s="1"/>
      <c r="T1" s="1"/>
    </row>
    <row r="2" spans="1:20" x14ac:dyDescent="0.25">
      <c r="A2" s="1"/>
      <c r="C2" s="1"/>
      <c r="D2" s="1" t="s">
        <v>0</v>
      </c>
      <c r="E2" s="1"/>
      <c r="F2" s="1"/>
      <c r="G2" s="1"/>
      <c r="H2" s="1"/>
      <c r="M2" s="1"/>
      <c r="O2" s="1"/>
      <c r="P2" s="1" t="s">
        <v>0</v>
      </c>
      <c r="Q2" s="1"/>
      <c r="R2" s="1"/>
      <c r="S2" s="1"/>
      <c r="T2" s="1"/>
    </row>
    <row r="3" spans="1:20" x14ac:dyDescent="0.25">
      <c r="A3" s="1"/>
      <c r="B3" s="1"/>
      <c r="C3" s="1"/>
      <c r="D3" s="1" t="s">
        <v>25</v>
      </c>
      <c r="E3" s="1"/>
      <c r="F3" s="1"/>
      <c r="G3" s="1"/>
      <c r="H3" s="1"/>
      <c r="M3" s="1"/>
      <c r="N3" s="1"/>
      <c r="O3" s="1"/>
      <c r="P3" s="1" t="s">
        <v>25</v>
      </c>
      <c r="Q3" s="1"/>
      <c r="R3" s="1"/>
      <c r="S3" s="1"/>
      <c r="T3" s="1"/>
    </row>
    <row r="4" spans="1:20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3" t="s">
        <v>54</v>
      </c>
      <c r="J4" s="3" t="s">
        <v>59</v>
      </c>
      <c r="M4" s="2" t="s">
        <v>1</v>
      </c>
      <c r="N4" s="2" t="s">
        <v>2</v>
      </c>
      <c r="O4" s="2" t="s">
        <v>3</v>
      </c>
      <c r="P4" s="2" t="s">
        <v>4</v>
      </c>
      <c r="Q4" s="2" t="s">
        <v>5</v>
      </c>
      <c r="R4" s="2" t="s">
        <v>6</v>
      </c>
      <c r="S4" s="2" t="s">
        <v>7</v>
      </c>
      <c r="T4" s="2" t="s">
        <v>8</v>
      </c>
    </row>
    <row r="5" spans="1:20" x14ac:dyDescent="0.25">
      <c r="A5" s="3">
        <v>1</v>
      </c>
      <c r="B5" s="3" t="s">
        <v>27</v>
      </c>
      <c r="C5" s="3"/>
      <c r="D5" s="3">
        <f>'[1]JUNE 21'!H5:H16</f>
        <v>0</v>
      </c>
      <c r="E5" s="3">
        <v>3500</v>
      </c>
      <c r="F5" s="3">
        <f>C5+D5+E5</f>
        <v>3500</v>
      </c>
      <c r="G5" s="3">
        <v>3500</v>
      </c>
      <c r="H5" s="3">
        <f>F5-G5</f>
        <v>0</v>
      </c>
      <c r="I5" s="3">
        <v>150</v>
      </c>
      <c r="J5" s="3">
        <v>50</v>
      </c>
      <c r="M5" s="3" t="s">
        <v>37</v>
      </c>
      <c r="N5" s="3" t="s">
        <v>46</v>
      </c>
      <c r="O5" s="3"/>
      <c r="P5" s="3"/>
      <c r="Q5" s="3">
        <v>2500</v>
      </c>
      <c r="R5" s="3">
        <f>O5+P5+Q5</f>
        <v>2500</v>
      </c>
      <c r="S5" s="3">
        <v>2500</v>
      </c>
      <c r="T5" s="3">
        <f>R5-S5</f>
        <v>0</v>
      </c>
    </row>
    <row r="6" spans="1:20" x14ac:dyDescent="0.25">
      <c r="A6" s="3">
        <v>2</v>
      </c>
      <c r="B6" s="3" t="s">
        <v>28</v>
      </c>
      <c r="C6" s="3"/>
      <c r="D6" s="3">
        <f>'[1]JUNE 21'!H6:H17</f>
        <v>0</v>
      </c>
      <c r="E6" s="3">
        <v>3500</v>
      </c>
      <c r="F6" s="3">
        <f t="shared" ref="F6:F14" si="0">C6+D6+E6</f>
        <v>3500</v>
      </c>
      <c r="G6" s="3">
        <v>3500</v>
      </c>
      <c r="H6" s="3">
        <f>F6-G6</f>
        <v>0</v>
      </c>
      <c r="I6" s="3">
        <v>150</v>
      </c>
      <c r="J6" s="3">
        <v>50</v>
      </c>
      <c r="M6" s="3" t="s">
        <v>38</v>
      </c>
      <c r="N6" s="3" t="s">
        <v>47</v>
      </c>
      <c r="O6" s="3"/>
      <c r="P6" s="3"/>
      <c r="Q6" s="3">
        <v>2500</v>
      </c>
      <c r="R6" s="3">
        <f t="shared" ref="R6:R9" si="1">O6+P6+Q6</f>
        <v>2500</v>
      </c>
      <c r="S6" s="3">
        <v>2500</v>
      </c>
      <c r="T6" s="3">
        <f>R6-S6</f>
        <v>0</v>
      </c>
    </row>
    <row r="7" spans="1:20" x14ac:dyDescent="0.25">
      <c r="A7" s="3">
        <v>3</v>
      </c>
      <c r="B7" s="4" t="s">
        <v>29</v>
      </c>
      <c r="C7" s="3"/>
      <c r="D7" s="3">
        <f>'[1]JUNE 21'!H7:H18</f>
        <v>0</v>
      </c>
      <c r="E7" s="3">
        <v>3500</v>
      </c>
      <c r="F7" s="3">
        <f t="shared" si="0"/>
        <v>3500</v>
      </c>
      <c r="G7" s="3">
        <v>3500</v>
      </c>
      <c r="H7" s="3">
        <f>F7-G7</f>
        <v>0</v>
      </c>
      <c r="I7" s="3">
        <v>150</v>
      </c>
      <c r="J7" s="3">
        <v>50</v>
      </c>
      <c r="M7" s="3" t="s">
        <v>39</v>
      </c>
      <c r="N7" s="4" t="s">
        <v>48</v>
      </c>
      <c r="O7" s="3"/>
      <c r="P7" s="3"/>
      <c r="Q7" s="3">
        <v>2500</v>
      </c>
      <c r="R7" s="3">
        <f t="shared" si="1"/>
        <v>2500</v>
      </c>
      <c r="S7" s="3">
        <v>2500</v>
      </c>
      <c r="T7" s="3">
        <f>R7-S7</f>
        <v>0</v>
      </c>
    </row>
    <row r="8" spans="1:20" x14ac:dyDescent="0.25">
      <c r="A8" s="3">
        <v>4</v>
      </c>
      <c r="B8" s="3" t="s">
        <v>30</v>
      </c>
      <c r="C8" s="3"/>
      <c r="D8" s="3">
        <f>'[1]JUNE 21'!H8:H19</f>
        <v>0</v>
      </c>
      <c r="E8" s="3">
        <v>3500</v>
      </c>
      <c r="F8" s="3">
        <f t="shared" si="0"/>
        <v>3500</v>
      </c>
      <c r="G8" s="3">
        <v>3500</v>
      </c>
      <c r="H8" s="3">
        <f>F8-G8</f>
        <v>0</v>
      </c>
      <c r="I8" s="3">
        <v>150</v>
      </c>
      <c r="J8" s="3">
        <v>50</v>
      </c>
      <c r="M8" s="3" t="s">
        <v>40</v>
      </c>
      <c r="N8" s="3" t="s">
        <v>49</v>
      </c>
      <c r="O8" s="3"/>
      <c r="P8" s="3"/>
      <c r="Q8" s="3"/>
      <c r="R8" s="3">
        <f t="shared" si="1"/>
        <v>0</v>
      </c>
      <c r="S8" s="3"/>
      <c r="T8" s="3">
        <f>R8-S8</f>
        <v>0</v>
      </c>
    </row>
    <row r="9" spans="1:20" x14ac:dyDescent="0.25">
      <c r="A9" s="3">
        <v>5</v>
      </c>
      <c r="B9" s="3" t="s">
        <v>31</v>
      </c>
      <c r="C9" s="3"/>
      <c r="D9" s="3">
        <f>'[1]JUNE 21'!H9:H20</f>
        <v>0</v>
      </c>
      <c r="E9" s="3">
        <v>3500</v>
      </c>
      <c r="F9" s="3">
        <f t="shared" si="0"/>
        <v>3500</v>
      </c>
      <c r="G9" s="3">
        <v>3500</v>
      </c>
      <c r="H9" s="3">
        <f t="shared" ref="H9:H14" si="2">F9-G9</f>
        <v>0</v>
      </c>
      <c r="I9" s="3">
        <v>150</v>
      </c>
      <c r="J9" s="3">
        <v>50</v>
      </c>
      <c r="M9" s="3" t="s">
        <v>41</v>
      </c>
      <c r="N9" s="3" t="s">
        <v>50</v>
      </c>
      <c r="O9" s="3"/>
      <c r="P9" s="3"/>
      <c r="Q9" s="3">
        <v>2000</v>
      </c>
      <c r="R9" s="3">
        <f t="shared" si="1"/>
        <v>2000</v>
      </c>
      <c r="S9" s="3">
        <v>1500</v>
      </c>
      <c r="T9" s="3">
        <f t="shared" ref="T9:T14" si="3">R9-S9</f>
        <v>500</v>
      </c>
    </row>
    <row r="10" spans="1:20" x14ac:dyDescent="0.25">
      <c r="A10" s="3">
        <v>6</v>
      </c>
      <c r="B10" s="5" t="s">
        <v>32</v>
      </c>
      <c r="C10" s="6"/>
      <c r="D10" s="3">
        <f>'[1]JUNE 21'!H10:H21</f>
        <v>0</v>
      </c>
      <c r="E10" s="3"/>
      <c r="F10" s="3">
        <f>C10+D10+E10</f>
        <v>0</v>
      </c>
      <c r="G10" s="3"/>
      <c r="H10" s="3">
        <f t="shared" si="2"/>
        <v>0</v>
      </c>
      <c r="I10" s="3"/>
      <c r="J10" s="3"/>
      <c r="M10" s="3" t="s">
        <v>42</v>
      </c>
      <c r="N10" s="5" t="s">
        <v>50</v>
      </c>
      <c r="O10" s="6"/>
      <c r="P10" s="3"/>
      <c r="Q10" s="3">
        <v>2000</v>
      </c>
      <c r="R10" s="3">
        <f>O10+P10+Q10</f>
        <v>2000</v>
      </c>
      <c r="S10" s="3">
        <v>950</v>
      </c>
      <c r="T10" s="3">
        <f t="shared" si="3"/>
        <v>1050</v>
      </c>
    </row>
    <row r="11" spans="1:20" x14ac:dyDescent="0.25">
      <c r="A11" s="3">
        <v>7</v>
      </c>
      <c r="B11" s="3" t="s">
        <v>33</v>
      </c>
      <c r="C11" s="3"/>
      <c r="D11" s="3">
        <f>'[1]JUNE 21'!H11:H22</f>
        <v>0</v>
      </c>
      <c r="E11" s="3">
        <v>3500</v>
      </c>
      <c r="F11" s="3">
        <f t="shared" si="0"/>
        <v>3500</v>
      </c>
      <c r="G11" s="3">
        <v>3500</v>
      </c>
      <c r="H11" s="3">
        <f t="shared" si="2"/>
        <v>0</v>
      </c>
      <c r="I11" s="3">
        <v>150</v>
      </c>
      <c r="J11" s="3">
        <v>50</v>
      </c>
      <c r="M11" s="3" t="s">
        <v>43</v>
      </c>
      <c r="N11" s="3" t="s">
        <v>50</v>
      </c>
      <c r="O11" s="3"/>
      <c r="P11" s="3"/>
      <c r="Q11" s="3">
        <v>2000</v>
      </c>
      <c r="R11" s="3">
        <f t="shared" ref="R11:R14" si="4">O11+P11+Q11</f>
        <v>2000</v>
      </c>
      <c r="S11" s="3"/>
      <c r="T11" s="3">
        <f t="shared" si="3"/>
        <v>2000</v>
      </c>
    </row>
    <row r="12" spans="1:20" x14ac:dyDescent="0.25">
      <c r="A12" s="3">
        <v>8</v>
      </c>
      <c r="B12" s="3" t="s">
        <v>34</v>
      </c>
      <c r="C12" s="3"/>
      <c r="D12" s="3">
        <f>'[1]JUNE 21'!H12:H23</f>
        <v>0</v>
      </c>
      <c r="E12" s="3">
        <v>3500</v>
      </c>
      <c r="F12" s="3">
        <f t="shared" si="0"/>
        <v>3500</v>
      </c>
      <c r="G12" s="3">
        <v>3500</v>
      </c>
      <c r="H12" s="3">
        <f t="shared" si="2"/>
        <v>0</v>
      </c>
      <c r="I12" s="3">
        <v>150</v>
      </c>
      <c r="J12" s="3">
        <v>50</v>
      </c>
      <c r="M12" s="3"/>
      <c r="N12" s="28"/>
      <c r="O12" s="3"/>
      <c r="P12" s="3"/>
      <c r="Q12" s="3"/>
      <c r="R12" s="3">
        <f t="shared" si="4"/>
        <v>0</v>
      </c>
      <c r="S12" s="3"/>
      <c r="T12" s="3">
        <f t="shared" si="3"/>
        <v>0</v>
      </c>
    </row>
    <row r="13" spans="1:20" x14ac:dyDescent="0.25">
      <c r="A13" s="3">
        <v>9</v>
      </c>
      <c r="B13" s="3" t="s">
        <v>34</v>
      </c>
      <c r="C13" s="3"/>
      <c r="D13" s="3">
        <f>'[1]JUNE 21'!H13:H24</f>
        <v>0</v>
      </c>
      <c r="E13" s="3">
        <v>3000</v>
      </c>
      <c r="F13" s="3">
        <f t="shared" si="0"/>
        <v>3000</v>
      </c>
      <c r="G13" s="3">
        <v>3000</v>
      </c>
      <c r="H13" s="3">
        <f t="shared" si="2"/>
        <v>0</v>
      </c>
      <c r="I13" s="3">
        <v>150</v>
      </c>
      <c r="J13" s="3">
        <v>50</v>
      </c>
      <c r="M13" s="3" t="s">
        <v>44</v>
      </c>
      <c r="N13" s="3" t="s">
        <v>51</v>
      </c>
      <c r="O13" s="3"/>
      <c r="P13" s="3"/>
      <c r="Q13" s="3">
        <v>2000</v>
      </c>
      <c r="R13" s="3">
        <f t="shared" si="4"/>
        <v>2000</v>
      </c>
      <c r="S13" s="3"/>
      <c r="T13" s="3">
        <f t="shared" si="3"/>
        <v>2000</v>
      </c>
    </row>
    <row r="14" spans="1:20" x14ac:dyDescent="0.25">
      <c r="A14" s="3">
        <v>10</v>
      </c>
      <c r="B14" s="3" t="s">
        <v>35</v>
      </c>
      <c r="C14" s="3"/>
      <c r="D14" s="3">
        <f>'[1]JUNE 21'!H14:H25</f>
        <v>0</v>
      </c>
      <c r="E14" s="3">
        <v>4500</v>
      </c>
      <c r="F14" s="3">
        <f t="shared" si="0"/>
        <v>4500</v>
      </c>
      <c r="G14" s="3">
        <v>4500</v>
      </c>
      <c r="H14" s="3">
        <f t="shared" si="2"/>
        <v>0</v>
      </c>
      <c r="I14" s="3">
        <v>300</v>
      </c>
      <c r="J14" s="3">
        <v>50</v>
      </c>
      <c r="M14" s="3" t="s">
        <v>45</v>
      </c>
      <c r="N14" s="3" t="s">
        <v>53</v>
      </c>
      <c r="O14" s="3"/>
      <c r="P14" s="3"/>
      <c r="Q14" s="3">
        <v>2500</v>
      </c>
      <c r="R14" s="3">
        <f t="shared" si="4"/>
        <v>2500</v>
      </c>
      <c r="S14" s="3">
        <v>2500</v>
      </c>
      <c r="T14" s="3">
        <f t="shared" si="3"/>
        <v>0</v>
      </c>
    </row>
    <row r="15" spans="1:20" x14ac:dyDescent="0.25">
      <c r="A15" s="3"/>
      <c r="B15" s="2" t="s">
        <v>9</v>
      </c>
      <c r="C15" s="2">
        <f t="shared" ref="C15:H15" si="5">SUM(C5:C14)</f>
        <v>0</v>
      </c>
      <c r="D15" s="3">
        <f t="shared" si="5"/>
        <v>0</v>
      </c>
      <c r="E15" s="2">
        <f t="shared" si="5"/>
        <v>32000</v>
      </c>
      <c r="F15" s="2">
        <f t="shared" si="5"/>
        <v>32000</v>
      </c>
      <c r="G15" s="2">
        <f t="shared" si="5"/>
        <v>32000</v>
      </c>
      <c r="H15" s="2">
        <f t="shared" si="5"/>
        <v>0</v>
      </c>
      <c r="I15" s="3">
        <f>SUM(I5:I14)</f>
        <v>1500</v>
      </c>
      <c r="J15" s="6">
        <f>SUM(J5:J14)</f>
        <v>450</v>
      </c>
      <c r="M15" s="3"/>
      <c r="N15" s="2" t="s">
        <v>9</v>
      </c>
      <c r="O15" s="2">
        <f t="shared" ref="O15:T15" si="6">SUM(O5:O14)</f>
        <v>0</v>
      </c>
      <c r="P15" s="3">
        <f t="shared" si="6"/>
        <v>0</v>
      </c>
      <c r="Q15" s="2">
        <f t="shared" si="6"/>
        <v>18000</v>
      </c>
      <c r="R15" s="2">
        <f t="shared" si="6"/>
        <v>18000</v>
      </c>
      <c r="S15" s="2">
        <f t="shared" si="6"/>
        <v>12450</v>
      </c>
      <c r="T15" s="2">
        <f t="shared" si="6"/>
        <v>5550</v>
      </c>
    </row>
    <row r="16" spans="1:20" x14ac:dyDescent="0.25">
      <c r="A16" s="7"/>
      <c r="B16" s="8"/>
      <c r="C16" s="8"/>
      <c r="D16" s="3"/>
      <c r="E16" s="8" t="s">
        <v>9</v>
      </c>
      <c r="F16" s="8"/>
      <c r="G16" s="8"/>
      <c r="H16" s="9"/>
      <c r="M16" s="7"/>
      <c r="N16" s="8"/>
      <c r="O16" s="8"/>
      <c r="P16" s="3"/>
      <c r="Q16" s="8" t="s">
        <v>9</v>
      </c>
      <c r="R16" s="8"/>
      <c r="S16" s="8"/>
      <c r="T16" s="9"/>
    </row>
    <row r="17" spans="2:23" x14ac:dyDescent="0.25">
      <c r="B17" s="10" t="s">
        <v>10</v>
      </c>
      <c r="C17" s="10"/>
      <c r="D17" s="11"/>
      <c r="E17" s="12"/>
      <c r="F17" s="13"/>
      <c r="G17" s="14"/>
      <c r="H17" s="15"/>
      <c r="N17" s="10" t="s">
        <v>10</v>
      </c>
      <c r="O17" s="10"/>
      <c r="P17" s="11"/>
      <c r="Q17" s="12"/>
      <c r="R17" s="13"/>
      <c r="S17" s="14"/>
      <c r="T17" s="15"/>
    </row>
    <row r="18" spans="2:23" x14ac:dyDescent="0.25">
      <c r="B18" s="17" t="s">
        <v>11</v>
      </c>
      <c r="C18" s="17"/>
      <c r="D18" s="17"/>
      <c r="E18" s="17"/>
      <c r="F18" s="18"/>
      <c r="G18" s="17" t="s">
        <v>7</v>
      </c>
      <c r="H18" s="10"/>
      <c r="N18" s="17" t="s">
        <v>11</v>
      </c>
      <c r="O18" s="17"/>
      <c r="P18" s="17"/>
      <c r="Q18" s="17"/>
      <c r="R18" s="18"/>
      <c r="S18" s="17" t="s">
        <v>7</v>
      </c>
      <c r="T18" s="10"/>
      <c r="U18" s="10"/>
      <c r="V18" s="10"/>
    </row>
    <row r="19" spans="2:23" x14ac:dyDescent="0.25">
      <c r="B19" s="19" t="s">
        <v>12</v>
      </c>
      <c r="C19" s="19"/>
      <c r="D19" s="19" t="s">
        <v>13</v>
      </c>
      <c r="E19" s="19" t="s">
        <v>14</v>
      </c>
      <c r="F19" s="19" t="s">
        <v>15</v>
      </c>
      <c r="G19" s="19" t="s">
        <v>12</v>
      </c>
      <c r="H19" s="19" t="s">
        <v>13</v>
      </c>
      <c r="I19" s="19" t="s">
        <v>14</v>
      </c>
      <c r="J19" s="19" t="s">
        <v>15</v>
      </c>
      <c r="K19" s="16"/>
      <c r="N19" s="19" t="s">
        <v>12</v>
      </c>
      <c r="O19" s="19"/>
      <c r="P19" s="19" t="s">
        <v>13</v>
      </c>
      <c r="Q19" s="19" t="s">
        <v>14</v>
      </c>
      <c r="R19" s="19" t="s">
        <v>15</v>
      </c>
      <c r="S19" s="19" t="s">
        <v>12</v>
      </c>
      <c r="T19" s="19" t="s">
        <v>13</v>
      </c>
      <c r="U19" s="19" t="s">
        <v>14</v>
      </c>
      <c r="V19" s="19" t="s">
        <v>15</v>
      </c>
      <c r="W19" s="16"/>
    </row>
    <row r="20" spans="2:23" x14ac:dyDescent="0.25">
      <c r="B20" s="4" t="s">
        <v>24</v>
      </c>
      <c r="C20" s="4"/>
      <c r="D20" s="20">
        <f>E15</f>
        <v>32000</v>
      </c>
      <c r="E20" s="4"/>
      <c r="F20" s="4"/>
      <c r="G20" s="4" t="s">
        <v>24</v>
      </c>
      <c r="H20" s="20">
        <f>G15</f>
        <v>32000</v>
      </c>
      <c r="I20" s="4"/>
      <c r="J20" s="4"/>
      <c r="K20" s="16"/>
      <c r="N20" s="4" t="s">
        <v>24</v>
      </c>
      <c r="O20" s="4"/>
      <c r="P20" s="20">
        <f>Q15</f>
        <v>18000</v>
      </c>
      <c r="Q20" s="4"/>
      <c r="R20" s="4"/>
      <c r="S20" s="4" t="s">
        <v>24</v>
      </c>
      <c r="T20" s="20">
        <f>S15</f>
        <v>12450</v>
      </c>
      <c r="U20" s="4"/>
      <c r="V20" s="4"/>
      <c r="W20" s="16"/>
    </row>
    <row r="21" spans="2:23" x14ac:dyDescent="0.25">
      <c r="B21" s="4" t="s">
        <v>59</v>
      </c>
      <c r="C21" s="4"/>
      <c r="D21" s="20">
        <f>J15</f>
        <v>450</v>
      </c>
      <c r="E21" s="4"/>
      <c r="F21" s="4"/>
      <c r="G21" s="4" t="s">
        <v>59</v>
      </c>
      <c r="H21" s="4">
        <f>J15</f>
        <v>450</v>
      </c>
      <c r="I21" s="20"/>
      <c r="J21" s="4"/>
      <c r="N21" s="4" t="s">
        <v>4</v>
      </c>
      <c r="O21" s="4"/>
      <c r="P21" s="20"/>
      <c r="Q21" s="4"/>
      <c r="R21" s="4"/>
      <c r="S21" s="4" t="s">
        <v>4</v>
      </c>
      <c r="T21" s="20"/>
      <c r="U21" s="4"/>
      <c r="V21" s="4"/>
    </row>
    <row r="22" spans="2:23" x14ac:dyDescent="0.25">
      <c r="B22" s="21" t="s">
        <v>54</v>
      </c>
      <c r="D22">
        <f>I15</f>
        <v>1500</v>
      </c>
      <c r="G22" s="21" t="s">
        <v>54</v>
      </c>
      <c r="H22">
        <f>I15</f>
        <v>1500</v>
      </c>
      <c r="I22" t="str">
        <f>N15</f>
        <v xml:space="preserve"> </v>
      </c>
      <c r="J22" s="4"/>
      <c r="K22" s="16"/>
      <c r="N22" s="27" t="s">
        <v>3</v>
      </c>
      <c r="O22" s="3"/>
      <c r="P22" s="3"/>
      <c r="Q22" s="3"/>
      <c r="R22" s="3"/>
      <c r="S22" s="3"/>
      <c r="T22" s="3"/>
      <c r="U22" s="4"/>
      <c r="V22" s="4"/>
      <c r="W22" s="16"/>
    </row>
    <row r="23" spans="2:23" x14ac:dyDescent="0.25">
      <c r="B23" s="4" t="s">
        <v>16</v>
      </c>
      <c r="C23" s="4"/>
      <c r="D23" s="22">
        <v>0.1</v>
      </c>
      <c r="E23" s="20">
        <f>D20*D23</f>
        <v>3200</v>
      </c>
      <c r="F23" s="4"/>
      <c r="G23" s="4" t="s">
        <v>16</v>
      </c>
      <c r="H23" s="22">
        <v>0.1</v>
      </c>
      <c r="I23" s="20">
        <f>E23</f>
        <v>3200</v>
      </c>
      <c r="J23" s="4"/>
      <c r="K23" s="16"/>
      <c r="N23" s="4" t="s">
        <v>16</v>
      </c>
      <c r="O23" s="4"/>
      <c r="P23" s="22">
        <v>0.1</v>
      </c>
      <c r="Q23" s="20">
        <f>P20*P23</f>
        <v>1800</v>
      </c>
      <c r="R23" s="4"/>
      <c r="S23" s="4" t="s">
        <v>16</v>
      </c>
      <c r="T23" s="22">
        <v>0.1</v>
      </c>
      <c r="U23" s="20">
        <f>Q23</f>
        <v>1800</v>
      </c>
      <c r="V23" s="4"/>
      <c r="W23" s="16"/>
    </row>
    <row r="24" spans="2:23" x14ac:dyDescent="0.25">
      <c r="B24" s="19" t="s">
        <v>17</v>
      </c>
      <c r="D24" s="20"/>
      <c r="E24" s="19"/>
      <c r="F24" s="19"/>
      <c r="G24" s="19" t="s">
        <v>17</v>
      </c>
      <c r="H24" s="23"/>
      <c r="I24" s="19"/>
      <c r="J24" s="19"/>
      <c r="N24" s="19" t="s">
        <v>17</v>
      </c>
      <c r="P24" s="20"/>
      <c r="Q24" s="19"/>
      <c r="R24" s="19"/>
      <c r="S24" s="19" t="s">
        <v>17</v>
      </c>
      <c r="T24" s="23"/>
      <c r="U24" s="19"/>
      <c r="V24" s="19"/>
    </row>
    <row r="25" spans="2:23" x14ac:dyDescent="0.25">
      <c r="B25" s="24" t="s">
        <v>55</v>
      </c>
      <c r="C25" s="22"/>
      <c r="D25" s="4"/>
      <c r="E25" s="4">
        <v>29790</v>
      </c>
      <c r="F25" s="4"/>
      <c r="G25" s="24" t="s">
        <v>55</v>
      </c>
      <c r="H25" s="22"/>
      <c r="I25" s="4">
        <v>29790</v>
      </c>
      <c r="J25" s="4"/>
      <c r="N25" s="24" t="s">
        <v>55</v>
      </c>
      <c r="O25" s="22"/>
      <c r="P25" s="4"/>
      <c r="Q25" s="4">
        <v>16200</v>
      </c>
      <c r="R25" s="4"/>
      <c r="S25" s="24" t="s">
        <v>55</v>
      </c>
      <c r="T25" s="22"/>
      <c r="U25" s="4">
        <v>16200</v>
      </c>
      <c r="V25" s="4"/>
    </row>
    <row r="26" spans="2:23" x14ac:dyDescent="0.25">
      <c r="B26" s="25"/>
      <c r="C26" s="25"/>
      <c r="D26" s="4"/>
      <c r="E26" s="4"/>
      <c r="F26" s="4"/>
      <c r="G26" s="25"/>
      <c r="H26" s="25"/>
      <c r="I26" s="4"/>
      <c r="J26" s="4"/>
      <c r="N26" s="25"/>
      <c r="O26" s="25"/>
      <c r="P26" s="4"/>
      <c r="Q26" s="4"/>
      <c r="R26" s="4"/>
      <c r="S26" s="25"/>
      <c r="T26" s="25"/>
      <c r="U26" s="4"/>
      <c r="V26" s="4"/>
    </row>
    <row r="27" spans="2:23" x14ac:dyDescent="0.25">
      <c r="B27" s="25"/>
      <c r="C27" s="25"/>
      <c r="D27" s="4"/>
      <c r="E27" s="4"/>
      <c r="F27" s="4"/>
      <c r="G27" s="25"/>
      <c r="H27" s="25"/>
      <c r="I27" s="4"/>
      <c r="J27" s="4"/>
      <c r="N27" s="25"/>
      <c r="O27" s="25"/>
      <c r="P27" s="4"/>
      <c r="Q27" s="4"/>
      <c r="R27" s="4"/>
      <c r="S27" s="25"/>
      <c r="T27" s="25"/>
      <c r="U27" s="4"/>
      <c r="V27" s="4"/>
    </row>
    <row r="28" spans="2:23" x14ac:dyDescent="0.25">
      <c r="B28" s="25"/>
      <c r="C28" s="25"/>
      <c r="D28" s="4"/>
      <c r="E28" s="4"/>
      <c r="F28" s="4"/>
      <c r="G28" s="25"/>
      <c r="H28" s="25"/>
      <c r="I28" s="4"/>
      <c r="J28" s="4"/>
      <c r="N28" s="25"/>
      <c r="O28" s="25"/>
      <c r="P28" s="4"/>
      <c r="Q28" s="4"/>
      <c r="R28" s="4"/>
      <c r="S28" s="25"/>
      <c r="T28" s="25"/>
      <c r="U28" s="4"/>
      <c r="V28" s="4"/>
    </row>
    <row r="29" spans="2:23" x14ac:dyDescent="0.25">
      <c r="B29" s="26"/>
      <c r="C29" s="26"/>
      <c r="D29" s="4"/>
      <c r="E29" s="4"/>
      <c r="F29" s="4"/>
      <c r="H29" s="25"/>
      <c r="I29" s="27"/>
      <c r="J29" s="4"/>
      <c r="N29" s="26"/>
      <c r="O29" s="26"/>
      <c r="P29" s="4"/>
      <c r="Q29" s="4"/>
      <c r="R29" s="4"/>
      <c r="T29" s="25"/>
      <c r="U29" s="27"/>
      <c r="V29" s="4"/>
    </row>
    <row r="30" spans="2:23" x14ac:dyDescent="0.25">
      <c r="B30" s="25"/>
      <c r="C30" s="25"/>
      <c r="D30" s="4"/>
      <c r="E30" s="27"/>
      <c r="F30" s="4"/>
      <c r="G30" s="4"/>
      <c r="H30" s="4"/>
      <c r="I30" s="4"/>
      <c r="J30" s="4"/>
      <c r="N30" s="25"/>
      <c r="O30" s="25"/>
      <c r="P30" s="4"/>
      <c r="Q30" s="27"/>
      <c r="R30" s="4"/>
      <c r="S30" s="4"/>
      <c r="T30" s="4"/>
      <c r="U30" s="4"/>
      <c r="V30" s="4"/>
    </row>
    <row r="31" spans="2:23" x14ac:dyDescent="0.25">
      <c r="B31" s="19" t="s">
        <v>18</v>
      </c>
      <c r="C31" s="19"/>
      <c r="D31" s="23">
        <f>D20+D21+D22-E23</f>
        <v>30750</v>
      </c>
      <c r="E31" s="23">
        <f>SUM(E25:E30)</f>
        <v>29790</v>
      </c>
      <c r="F31" s="23">
        <f>D31-E31</f>
        <v>960</v>
      </c>
      <c r="G31" s="19" t="s">
        <v>18</v>
      </c>
      <c r="H31" s="23">
        <f>H20+H21+H22-I23</f>
        <v>30750</v>
      </c>
      <c r="I31" s="23">
        <f>SUM(I25:I30)</f>
        <v>29790</v>
      </c>
      <c r="J31" s="23">
        <f>H31-I31</f>
        <v>960</v>
      </c>
      <c r="L31" s="16"/>
      <c r="N31" s="19" t="s">
        <v>18</v>
      </c>
      <c r="O31" s="19"/>
      <c r="P31" s="23">
        <f>P20+P21+P22-Q23</f>
        <v>16200</v>
      </c>
      <c r="Q31" s="23">
        <f>SUM(Q25:Q30)</f>
        <v>16200</v>
      </c>
      <c r="R31" s="23">
        <f>P31-Q31</f>
        <v>0</v>
      </c>
      <c r="S31" s="19" t="s">
        <v>18</v>
      </c>
      <c r="T31" s="23">
        <f>T20+T21-U23</f>
        <v>10650</v>
      </c>
      <c r="U31" s="23">
        <f>SUM(U25:U30)</f>
        <v>16200</v>
      </c>
      <c r="V31" s="23">
        <f>T31-U31</f>
        <v>-5550</v>
      </c>
    </row>
    <row r="33" spans="2:23" x14ac:dyDescent="0.25">
      <c r="B33" t="s">
        <v>19</v>
      </c>
      <c r="E33" t="s">
        <v>20</v>
      </c>
      <c r="H33" t="s">
        <v>21</v>
      </c>
      <c r="N33" t="s">
        <v>19</v>
      </c>
      <c r="Q33" t="s">
        <v>20</v>
      </c>
      <c r="T33" t="s">
        <v>21</v>
      </c>
    </row>
    <row r="35" spans="2:23" x14ac:dyDescent="0.25">
      <c r="B35" t="s">
        <v>22</v>
      </c>
      <c r="E35" t="s">
        <v>23</v>
      </c>
      <c r="H35" t="s">
        <v>52</v>
      </c>
      <c r="K35" s="16"/>
      <c r="L35" s="16"/>
      <c r="N35" t="s">
        <v>22</v>
      </c>
      <c r="Q35" t="s">
        <v>23</v>
      </c>
      <c r="T35" t="s">
        <v>52</v>
      </c>
      <c r="W35" s="16"/>
    </row>
    <row r="36" spans="2:23" x14ac:dyDescent="0.25">
      <c r="K36" s="16">
        <f>D20-E23</f>
        <v>28800</v>
      </c>
      <c r="L36" s="16">
        <f>K36+16200</f>
        <v>45000</v>
      </c>
      <c r="W36" s="16"/>
    </row>
    <row r="37" spans="2:23" x14ac:dyDescent="0.25">
      <c r="M37" s="16">
        <f>L36+I15+J15</f>
        <v>46950</v>
      </c>
    </row>
    <row r="38" spans="2:23" x14ac:dyDescent="0.25">
      <c r="L38">
        <f>E25+Q25</f>
        <v>45990</v>
      </c>
      <c r="M38" s="16">
        <f>M37-L38</f>
        <v>960</v>
      </c>
    </row>
    <row r="40" spans="2:23" x14ac:dyDescent="0.25">
      <c r="J40" s="16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topLeftCell="E1" workbookViewId="0">
      <selection activeCell="K24" sqref="K24"/>
    </sheetView>
  </sheetViews>
  <sheetFormatPr defaultRowHeight="15" x14ac:dyDescent="0.25"/>
  <sheetData>
    <row r="1" spans="1:20" x14ac:dyDescent="0.25">
      <c r="C1" s="1"/>
      <c r="D1" s="1" t="s">
        <v>26</v>
      </c>
      <c r="E1" s="1"/>
      <c r="F1" s="1"/>
      <c r="G1" s="1"/>
      <c r="H1" s="1"/>
      <c r="O1" s="1"/>
      <c r="P1" s="1" t="s">
        <v>36</v>
      </c>
      <c r="Q1" s="1"/>
      <c r="R1" s="1"/>
      <c r="S1" s="1"/>
      <c r="T1" s="1"/>
    </row>
    <row r="2" spans="1:20" x14ac:dyDescent="0.25">
      <c r="A2" s="1"/>
      <c r="C2" s="1"/>
      <c r="D2" s="1" t="s">
        <v>0</v>
      </c>
      <c r="E2" s="1"/>
      <c r="F2" s="1"/>
      <c r="G2" s="1"/>
      <c r="H2" s="29" t="s">
        <v>61</v>
      </c>
      <c r="M2" s="1"/>
      <c r="O2" s="1"/>
      <c r="P2" s="1" t="s">
        <v>0</v>
      </c>
      <c r="Q2" s="1"/>
      <c r="R2" s="1"/>
      <c r="S2" s="1"/>
      <c r="T2" s="1"/>
    </row>
    <row r="3" spans="1:20" x14ac:dyDescent="0.25">
      <c r="A3" s="1"/>
      <c r="B3" s="1"/>
      <c r="C3" s="1"/>
      <c r="D3" s="1" t="s">
        <v>56</v>
      </c>
      <c r="E3" s="1"/>
      <c r="F3" s="1"/>
      <c r="G3" s="1"/>
      <c r="H3" s="1"/>
      <c r="M3" s="1"/>
      <c r="N3" s="1"/>
      <c r="O3" s="1"/>
      <c r="P3" s="1" t="s">
        <v>56</v>
      </c>
      <c r="Q3" s="1"/>
      <c r="R3" s="1"/>
      <c r="S3" s="1"/>
      <c r="T3" s="1"/>
    </row>
    <row r="4" spans="1:20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3" t="s">
        <v>54</v>
      </c>
      <c r="J4" s="3" t="s">
        <v>59</v>
      </c>
      <c r="M4" s="2" t="s">
        <v>1</v>
      </c>
      <c r="N4" s="2" t="s">
        <v>2</v>
      </c>
      <c r="O4" s="2" t="s">
        <v>3</v>
      </c>
      <c r="P4" s="2" t="s">
        <v>4</v>
      </c>
      <c r="Q4" s="2" t="s">
        <v>5</v>
      </c>
      <c r="R4" s="2" t="s">
        <v>6</v>
      </c>
      <c r="S4" s="2" t="s">
        <v>7</v>
      </c>
      <c r="T4" s="2" t="s">
        <v>8</v>
      </c>
    </row>
    <row r="5" spans="1:20" x14ac:dyDescent="0.25">
      <c r="A5" s="3">
        <v>1</v>
      </c>
      <c r="B5" s="3" t="s">
        <v>27</v>
      </c>
      <c r="C5" s="3"/>
      <c r="D5" s="3">
        <f>'AUGUST 21'!H5:H14</f>
        <v>0</v>
      </c>
      <c r="E5" s="3">
        <v>3500</v>
      </c>
      <c r="F5" s="3">
        <f>C5+D5+E5</f>
        <v>3500</v>
      </c>
      <c r="G5" s="3">
        <f>2000+1500</f>
        <v>3500</v>
      </c>
      <c r="H5" s="3">
        <f>F5-G5</f>
        <v>0</v>
      </c>
      <c r="I5" s="3">
        <v>150</v>
      </c>
      <c r="J5" s="3">
        <v>50</v>
      </c>
      <c r="M5" s="3" t="s">
        <v>37</v>
      </c>
      <c r="N5" s="3" t="s">
        <v>46</v>
      </c>
      <c r="O5" s="3"/>
      <c r="P5" s="3">
        <f>'AUGUST 21'!T5:T14</f>
        <v>0</v>
      </c>
      <c r="Q5" s="3">
        <v>2500</v>
      </c>
      <c r="R5" s="3">
        <f>O5+P5+Q5</f>
        <v>2500</v>
      </c>
      <c r="S5" s="3">
        <v>2500</v>
      </c>
      <c r="T5" s="3">
        <f>R5-S5</f>
        <v>0</v>
      </c>
    </row>
    <row r="6" spans="1:20" x14ac:dyDescent="0.25">
      <c r="A6" s="3">
        <v>2</v>
      </c>
      <c r="B6" s="3" t="s">
        <v>28</v>
      </c>
      <c r="C6" s="3"/>
      <c r="D6" s="3">
        <f>'AUGUST 21'!H6:H15</f>
        <v>0</v>
      </c>
      <c r="E6" s="3">
        <v>3500</v>
      </c>
      <c r="F6" s="3">
        <f t="shared" ref="F6:F14" si="0">C6+D6+E6</f>
        <v>3500</v>
      </c>
      <c r="G6" s="3">
        <f>3500</f>
        <v>3500</v>
      </c>
      <c r="H6" s="3">
        <f>F6-G6</f>
        <v>0</v>
      </c>
      <c r="I6" s="3">
        <v>150</v>
      </c>
      <c r="J6" s="3">
        <v>50</v>
      </c>
      <c r="M6" s="3" t="s">
        <v>38</v>
      </c>
      <c r="N6" s="3" t="s">
        <v>47</v>
      </c>
      <c r="O6" s="3"/>
      <c r="P6" s="3">
        <f>'AUGUST 21'!T6:T15</f>
        <v>0</v>
      </c>
      <c r="Q6" s="3">
        <v>2500</v>
      </c>
      <c r="R6" s="3">
        <f t="shared" ref="R6:R9" si="1">O6+P6+Q6</f>
        <v>2500</v>
      </c>
      <c r="S6" s="3">
        <v>2500</v>
      </c>
      <c r="T6" s="3">
        <f>R6-S6</f>
        <v>0</v>
      </c>
    </row>
    <row r="7" spans="1:20" x14ac:dyDescent="0.25">
      <c r="A7" s="3">
        <v>3</v>
      </c>
      <c r="B7" s="4" t="s">
        <v>29</v>
      </c>
      <c r="C7" s="3"/>
      <c r="D7" s="3">
        <f>'AUGUST 21'!H7:H16</f>
        <v>0</v>
      </c>
      <c r="E7" s="3">
        <v>3500</v>
      </c>
      <c r="F7" s="3">
        <f t="shared" si="0"/>
        <v>3500</v>
      </c>
      <c r="G7" s="3">
        <f>3500</f>
        <v>3500</v>
      </c>
      <c r="H7" s="3">
        <f>F7-G7</f>
        <v>0</v>
      </c>
      <c r="I7" s="3">
        <v>300</v>
      </c>
      <c r="J7" s="3">
        <v>50</v>
      </c>
      <c r="M7" s="3" t="s">
        <v>39</v>
      </c>
      <c r="N7" s="4" t="s">
        <v>51</v>
      </c>
      <c r="O7" s="3"/>
      <c r="P7" s="3">
        <v>2000</v>
      </c>
      <c r="Q7" s="3">
        <v>2500</v>
      </c>
      <c r="R7" s="3">
        <f t="shared" si="1"/>
        <v>4500</v>
      </c>
      <c r="S7" s="3"/>
      <c r="T7" s="3">
        <f>R7-S7</f>
        <v>4500</v>
      </c>
    </row>
    <row r="8" spans="1:20" x14ac:dyDescent="0.25">
      <c r="A8" s="3">
        <v>4</v>
      </c>
      <c r="B8" s="3" t="s">
        <v>30</v>
      </c>
      <c r="C8" s="3"/>
      <c r="D8" s="3">
        <f>'AUGUST 21'!H8:H17</f>
        <v>0</v>
      </c>
      <c r="E8" s="3">
        <v>3500</v>
      </c>
      <c r="F8" s="3">
        <f t="shared" si="0"/>
        <v>3500</v>
      </c>
      <c r="G8" s="3">
        <f>3500</f>
        <v>3500</v>
      </c>
      <c r="H8" s="3">
        <f>F8-G8</f>
        <v>0</v>
      </c>
      <c r="I8" s="3">
        <v>300</v>
      </c>
      <c r="J8" s="3">
        <v>50</v>
      </c>
      <c r="M8" s="3" t="s">
        <v>40</v>
      </c>
      <c r="N8" s="3" t="s">
        <v>49</v>
      </c>
      <c r="O8" s="3"/>
      <c r="P8" s="3">
        <f>'AUGUST 21'!T8:T17</f>
        <v>0</v>
      </c>
      <c r="Q8" s="3"/>
      <c r="R8" s="3">
        <f t="shared" si="1"/>
        <v>0</v>
      </c>
      <c r="S8" s="3"/>
      <c r="T8" s="3">
        <f>R8-S8</f>
        <v>0</v>
      </c>
    </row>
    <row r="9" spans="1:20" x14ac:dyDescent="0.25">
      <c r="A9" s="3">
        <v>5</v>
      </c>
      <c r="B9" s="3" t="s">
        <v>31</v>
      </c>
      <c r="C9" s="3"/>
      <c r="D9" s="3">
        <f>'AUGUST 21'!H9:H18</f>
        <v>0</v>
      </c>
      <c r="E9" s="3">
        <v>3500</v>
      </c>
      <c r="F9" s="3">
        <f t="shared" si="0"/>
        <v>3500</v>
      </c>
      <c r="G9" s="3">
        <f>3500</f>
        <v>3500</v>
      </c>
      <c r="H9" s="3">
        <f t="shared" ref="H9:H14" si="2">F9-G9</f>
        <v>0</v>
      </c>
      <c r="I9" s="3">
        <v>900</v>
      </c>
      <c r="J9" s="3">
        <v>50</v>
      </c>
      <c r="M9" s="3" t="s">
        <v>41</v>
      </c>
      <c r="N9" s="3" t="s">
        <v>50</v>
      </c>
      <c r="O9" s="3"/>
      <c r="P9" s="3">
        <f>'AUGUST 21'!T9:T18</f>
        <v>500</v>
      </c>
      <c r="Q9" s="3">
        <v>2000</v>
      </c>
      <c r="R9" s="3">
        <f t="shared" si="1"/>
        <v>2500</v>
      </c>
      <c r="S9" s="3">
        <v>3000</v>
      </c>
      <c r="T9" s="3">
        <f t="shared" ref="T9:T14" si="3">R9-S9</f>
        <v>-500</v>
      </c>
    </row>
    <row r="10" spans="1:20" x14ac:dyDescent="0.25">
      <c r="A10" s="3">
        <v>6</v>
      </c>
      <c r="B10" s="5" t="s">
        <v>32</v>
      </c>
      <c r="C10" s="6"/>
      <c r="D10" s="3">
        <f>'AUGUST 21'!H10:H19</f>
        <v>0</v>
      </c>
      <c r="E10" s="3"/>
      <c r="F10" s="3">
        <f>C10+D10+E10</f>
        <v>0</v>
      </c>
      <c r="G10" s="3"/>
      <c r="H10" s="3">
        <f t="shared" si="2"/>
        <v>0</v>
      </c>
      <c r="I10" s="3"/>
      <c r="J10" s="3"/>
      <c r="M10" s="3" t="s">
        <v>42</v>
      </c>
      <c r="N10" s="5" t="s">
        <v>50</v>
      </c>
      <c r="O10" s="6"/>
      <c r="P10" s="3">
        <f>'AUGUST 21'!T10:T19</f>
        <v>1050</v>
      </c>
      <c r="Q10" s="3">
        <v>2000</v>
      </c>
      <c r="R10" s="3">
        <f>O10+P10+Q10</f>
        <v>3050</v>
      </c>
      <c r="S10" s="3"/>
      <c r="T10" s="3">
        <f t="shared" si="3"/>
        <v>3050</v>
      </c>
    </row>
    <row r="11" spans="1:20" x14ac:dyDescent="0.25">
      <c r="A11" s="3">
        <v>7</v>
      </c>
      <c r="B11" s="3" t="s">
        <v>33</v>
      </c>
      <c r="C11" s="3"/>
      <c r="D11" s="3">
        <f>'AUGUST 21'!H11:H20</f>
        <v>0</v>
      </c>
      <c r="E11" s="3">
        <v>3500</v>
      </c>
      <c r="F11" s="3">
        <f t="shared" si="0"/>
        <v>3500</v>
      </c>
      <c r="G11" s="3">
        <v>3500</v>
      </c>
      <c r="H11" s="3">
        <f t="shared" si="2"/>
        <v>0</v>
      </c>
      <c r="I11" s="3">
        <v>150</v>
      </c>
      <c r="J11" s="3">
        <v>50</v>
      </c>
      <c r="M11" s="3" t="s">
        <v>43</v>
      </c>
      <c r="N11" s="3" t="s">
        <v>50</v>
      </c>
      <c r="O11" s="3"/>
      <c r="P11" s="3">
        <f>'AUGUST 21'!T11:T20</f>
        <v>2000</v>
      </c>
      <c r="Q11" s="3">
        <v>2000</v>
      </c>
      <c r="R11" s="3">
        <f t="shared" ref="R11:R14" si="4">O11+P11+Q11</f>
        <v>4000</v>
      </c>
      <c r="S11" s="3"/>
      <c r="T11" s="3">
        <f t="shared" si="3"/>
        <v>4000</v>
      </c>
    </row>
    <row r="12" spans="1:20" x14ac:dyDescent="0.25">
      <c r="A12" s="3">
        <v>8</v>
      </c>
      <c r="B12" s="3" t="s">
        <v>34</v>
      </c>
      <c r="C12" s="3"/>
      <c r="D12" s="3">
        <f>'AUGUST 21'!H12:H21</f>
        <v>0</v>
      </c>
      <c r="E12" s="3">
        <v>3500</v>
      </c>
      <c r="F12" s="3">
        <f t="shared" si="0"/>
        <v>3500</v>
      </c>
      <c r="G12" s="3">
        <v>3500</v>
      </c>
      <c r="H12" s="3">
        <f t="shared" si="2"/>
        <v>0</v>
      </c>
      <c r="I12" s="3">
        <v>150</v>
      </c>
      <c r="J12" s="3">
        <v>50</v>
      </c>
      <c r="M12" s="3"/>
      <c r="N12" s="28"/>
      <c r="O12" s="3"/>
      <c r="P12" s="3">
        <f>'AUGUST 21'!T12:T21</f>
        <v>0</v>
      </c>
      <c r="Q12" s="3"/>
      <c r="R12" s="3">
        <f t="shared" si="4"/>
        <v>0</v>
      </c>
      <c r="S12" s="3"/>
      <c r="T12" s="3">
        <f t="shared" si="3"/>
        <v>0</v>
      </c>
    </row>
    <row r="13" spans="1:20" x14ac:dyDescent="0.25">
      <c r="A13" s="3">
        <v>9</v>
      </c>
      <c r="B13" s="3" t="s">
        <v>34</v>
      </c>
      <c r="C13" s="3"/>
      <c r="D13" s="3">
        <f>'AUGUST 21'!H13:H22</f>
        <v>0</v>
      </c>
      <c r="E13" s="3">
        <v>3000</v>
      </c>
      <c r="F13" s="3">
        <f t="shared" si="0"/>
        <v>3000</v>
      </c>
      <c r="G13" s="3">
        <v>3000</v>
      </c>
      <c r="H13" s="3">
        <f t="shared" si="2"/>
        <v>0</v>
      </c>
      <c r="I13" s="3">
        <v>300</v>
      </c>
      <c r="J13" s="3">
        <v>50</v>
      </c>
      <c r="M13" s="3" t="s">
        <v>44</v>
      </c>
      <c r="N13" s="3" t="s">
        <v>63</v>
      </c>
      <c r="O13" s="3"/>
      <c r="P13" s="3"/>
      <c r="Q13" s="3"/>
      <c r="R13" s="3">
        <f t="shared" si="4"/>
        <v>0</v>
      </c>
      <c r="S13" s="3"/>
      <c r="T13" s="3">
        <f t="shared" si="3"/>
        <v>0</v>
      </c>
    </row>
    <row r="14" spans="1:20" x14ac:dyDescent="0.25">
      <c r="A14" s="3">
        <v>10</v>
      </c>
      <c r="B14" s="3" t="s">
        <v>58</v>
      </c>
      <c r="C14" s="3"/>
      <c r="D14" s="3">
        <f>'AUGUST 21'!H14:H23</f>
        <v>0</v>
      </c>
      <c r="E14" s="3">
        <v>4500</v>
      </c>
      <c r="F14" s="3">
        <f t="shared" si="0"/>
        <v>4500</v>
      </c>
      <c r="G14" s="3">
        <f>3500</f>
        <v>3500</v>
      </c>
      <c r="H14" s="3">
        <f t="shared" si="2"/>
        <v>1000</v>
      </c>
      <c r="I14" s="3">
        <v>600</v>
      </c>
      <c r="J14" s="3">
        <v>50</v>
      </c>
      <c r="M14" s="3" t="s">
        <v>45</v>
      </c>
      <c r="N14" s="3" t="s">
        <v>53</v>
      </c>
      <c r="O14" s="3"/>
      <c r="P14" s="3">
        <f>'AUGUST 21'!T14:T23</f>
        <v>0</v>
      </c>
      <c r="Q14" s="3">
        <v>2500</v>
      </c>
      <c r="R14" s="3">
        <f t="shared" si="4"/>
        <v>2500</v>
      </c>
      <c r="S14" s="3">
        <v>2500</v>
      </c>
      <c r="T14" s="3">
        <f t="shared" si="3"/>
        <v>0</v>
      </c>
    </row>
    <row r="15" spans="1:20" x14ac:dyDescent="0.25">
      <c r="A15" s="3"/>
      <c r="B15" s="2" t="s">
        <v>9</v>
      </c>
      <c r="C15" s="2">
        <f t="shared" ref="C15:H15" si="5">SUM(C5:C14)</f>
        <v>0</v>
      </c>
      <c r="D15" s="3">
        <f>SUM(D5:D14)</f>
        <v>0</v>
      </c>
      <c r="E15" s="2">
        <f t="shared" si="5"/>
        <v>32000</v>
      </c>
      <c r="F15" s="2">
        <f t="shared" si="5"/>
        <v>32000</v>
      </c>
      <c r="G15" s="2">
        <f t="shared" si="5"/>
        <v>31000</v>
      </c>
      <c r="H15" s="2">
        <f t="shared" si="5"/>
        <v>1000</v>
      </c>
      <c r="I15" s="3">
        <f>SUM(I5:I14)</f>
        <v>3000</v>
      </c>
      <c r="J15" s="6">
        <f>SUM(J5:J14)</f>
        <v>450</v>
      </c>
      <c r="M15" s="3"/>
      <c r="N15" s="2" t="s">
        <v>9</v>
      </c>
      <c r="O15" s="2">
        <f t="shared" ref="O15:T15" si="6">SUM(O5:O14)</f>
        <v>0</v>
      </c>
      <c r="P15" s="3">
        <f>SUM(P5:P14)</f>
        <v>5550</v>
      </c>
      <c r="Q15" s="2">
        <f t="shared" si="6"/>
        <v>16000</v>
      </c>
      <c r="R15" s="2">
        <f t="shared" si="6"/>
        <v>21550</v>
      </c>
      <c r="S15" s="2">
        <f t="shared" si="6"/>
        <v>10500</v>
      </c>
      <c r="T15" s="2">
        <f t="shared" si="6"/>
        <v>11050</v>
      </c>
    </row>
    <row r="16" spans="1:20" x14ac:dyDescent="0.25">
      <c r="A16" s="7"/>
      <c r="B16" s="8"/>
      <c r="C16" s="8"/>
      <c r="D16" s="3"/>
      <c r="E16" s="8" t="s">
        <v>9</v>
      </c>
      <c r="F16" s="8"/>
      <c r="G16" s="8"/>
      <c r="H16" s="9"/>
      <c r="M16" s="7"/>
      <c r="N16" s="8"/>
      <c r="O16" s="8"/>
      <c r="P16" s="3"/>
      <c r="Q16" s="8" t="s">
        <v>9</v>
      </c>
      <c r="R16" s="8"/>
      <c r="S16" s="8"/>
      <c r="T16" s="9"/>
    </row>
    <row r="17" spans="2:23" x14ac:dyDescent="0.25">
      <c r="B17" s="10" t="s">
        <v>10</v>
      </c>
      <c r="C17" s="10"/>
      <c r="D17" s="11"/>
      <c r="E17" s="12"/>
      <c r="F17" s="13"/>
      <c r="G17" s="14"/>
      <c r="H17" s="15"/>
      <c r="N17" s="10" t="s">
        <v>10</v>
      </c>
      <c r="O17" s="10"/>
      <c r="P17" s="11"/>
      <c r="Q17" s="12"/>
      <c r="R17" s="13"/>
      <c r="S17" s="14"/>
      <c r="T17" s="15"/>
    </row>
    <row r="18" spans="2:23" x14ac:dyDescent="0.25">
      <c r="B18" s="17" t="s">
        <v>11</v>
      </c>
      <c r="C18" s="17"/>
      <c r="D18" s="17"/>
      <c r="E18" s="17"/>
      <c r="F18" s="18"/>
      <c r="G18" s="17" t="s">
        <v>7</v>
      </c>
      <c r="H18" s="10"/>
      <c r="N18" s="17" t="s">
        <v>11</v>
      </c>
      <c r="O18" s="17"/>
      <c r="P18" s="17"/>
      <c r="Q18" s="17"/>
      <c r="R18" s="18"/>
      <c r="S18" s="17" t="s">
        <v>7</v>
      </c>
      <c r="T18" s="10"/>
      <c r="U18" s="10"/>
      <c r="V18" s="10"/>
    </row>
    <row r="19" spans="2:23" x14ac:dyDescent="0.25">
      <c r="B19" s="19" t="s">
        <v>12</v>
      </c>
      <c r="C19" s="19"/>
      <c r="D19" s="19" t="s">
        <v>13</v>
      </c>
      <c r="E19" s="19" t="s">
        <v>14</v>
      </c>
      <c r="F19" s="19" t="s">
        <v>15</v>
      </c>
      <c r="G19" s="19" t="s">
        <v>12</v>
      </c>
      <c r="H19" s="19" t="s">
        <v>13</v>
      </c>
      <c r="I19" s="19" t="s">
        <v>14</v>
      </c>
      <c r="J19" s="19" t="s">
        <v>15</v>
      </c>
      <c r="K19" s="16"/>
      <c r="N19" s="19" t="s">
        <v>12</v>
      </c>
      <c r="O19" s="19"/>
      <c r="P19" s="19" t="s">
        <v>13</v>
      </c>
      <c r="Q19" s="19" t="s">
        <v>14</v>
      </c>
      <c r="R19" s="19" t="s">
        <v>15</v>
      </c>
      <c r="S19" s="19" t="s">
        <v>12</v>
      </c>
      <c r="T19" s="19" t="s">
        <v>13</v>
      </c>
      <c r="U19" s="19" t="s">
        <v>14</v>
      </c>
      <c r="V19" s="19" t="s">
        <v>15</v>
      </c>
      <c r="W19" s="16"/>
    </row>
    <row r="20" spans="2:23" x14ac:dyDescent="0.25">
      <c r="B20" s="4" t="s">
        <v>57</v>
      </c>
      <c r="C20" s="4"/>
      <c r="D20" s="20">
        <f>E15</f>
        <v>32000</v>
      </c>
      <c r="E20" s="4"/>
      <c r="F20" s="4"/>
      <c r="G20" s="4" t="s">
        <v>57</v>
      </c>
      <c r="H20" s="20">
        <f>G15</f>
        <v>31000</v>
      </c>
      <c r="I20" s="4"/>
      <c r="J20" s="4"/>
      <c r="K20" s="16"/>
      <c r="N20" s="4" t="s">
        <v>57</v>
      </c>
      <c r="O20" s="4"/>
      <c r="P20" s="20">
        <f>Q15</f>
        <v>16000</v>
      </c>
      <c r="Q20" s="4"/>
      <c r="R20" s="4"/>
      <c r="S20" s="4" t="s">
        <v>57</v>
      </c>
      <c r="T20" s="20">
        <f>S15</f>
        <v>10500</v>
      </c>
      <c r="U20" s="4"/>
      <c r="V20" s="4"/>
      <c r="W20" s="16"/>
    </row>
    <row r="21" spans="2:23" x14ac:dyDescent="0.25">
      <c r="B21" s="4" t="s">
        <v>4</v>
      </c>
      <c r="C21" s="4"/>
      <c r="D21" s="20">
        <f>'AUGUST 21'!F31</f>
        <v>960</v>
      </c>
      <c r="E21" s="4"/>
      <c r="F21" s="4"/>
      <c r="G21" s="4" t="s">
        <v>4</v>
      </c>
      <c r="H21" s="20">
        <f>'AUGUST 21'!J31</f>
        <v>960</v>
      </c>
      <c r="I21" s="4"/>
      <c r="J21" s="4"/>
      <c r="N21" s="4" t="s">
        <v>4</v>
      </c>
      <c r="O21" s="4"/>
      <c r="P21" s="20">
        <f>'AUGUST 21'!R31</f>
        <v>0</v>
      </c>
      <c r="Q21" s="4"/>
      <c r="R21" s="4"/>
      <c r="S21" s="4" t="s">
        <v>4</v>
      </c>
      <c r="T21" s="20">
        <f>'AUGUST 21'!V31</f>
        <v>-5550</v>
      </c>
      <c r="U21" s="4"/>
      <c r="V21" s="4"/>
    </row>
    <row r="22" spans="2:23" x14ac:dyDescent="0.25">
      <c r="B22" s="21" t="s">
        <v>54</v>
      </c>
      <c r="D22">
        <f>I15</f>
        <v>3000</v>
      </c>
      <c r="G22" s="21" t="s">
        <v>54</v>
      </c>
      <c r="H22">
        <f>I15</f>
        <v>3000</v>
      </c>
      <c r="I22" t="str">
        <f>N15</f>
        <v xml:space="preserve"> </v>
      </c>
      <c r="J22" s="4"/>
      <c r="K22" s="16"/>
      <c r="N22" s="27" t="s">
        <v>3</v>
      </c>
      <c r="O22" s="3"/>
      <c r="P22" s="3"/>
      <c r="Q22" s="3"/>
      <c r="R22" s="3"/>
      <c r="S22" s="3"/>
      <c r="T22" s="3"/>
      <c r="U22" s="4"/>
      <c r="V22" s="4"/>
      <c r="W22" s="16"/>
    </row>
    <row r="23" spans="2:23" x14ac:dyDescent="0.25">
      <c r="B23" s="4" t="s">
        <v>59</v>
      </c>
      <c r="C23" s="4"/>
      <c r="D23">
        <f>J15</f>
        <v>450</v>
      </c>
      <c r="E23" s="20"/>
      <c r="F23" s="4"/>
      <c r="G23" s="4" t="s">
        <v>59</v>
      </c>
      <c r="H23" s="4">
        <f>J15</f>
        <v>450</v>
      </c>
      <c r="I23">
        <f>O15</f>
        <v>0</v>
      </c>
      <c r="J23" s="4"/>
      <c r="K23" s="16"/>
      <c r="N23" s="4" t="s">
        <v>16</v>
      </c>
      <c r="O23" s="4"/>
      <c r="P23" s="22">
        <v>0.1</v>
      </c>
      <c r="Q23" s="20">
        <f>P20*P23</f>
        <v>1600</v>
      </c>
      <c r="R23" s="4"/>
      <c r="S23" s="4" t="s">
        <v>16</v>
      </c>
      <c r="T23" s="22">
        <v>0.1</v>
      </c>
      <c r="U23" s="20">
        <f>Q23</f>
        <v>1600</v>
      </c>
      <c r="V23" s="4"/>
      <c r="W23" s="16"/>
    </row>
    <row r="24" spans="2:23" x14ac:dyDescent="0.25">
      <c r="B24" s="4" t="s">
        <v>16</v>
      </c>
      <c r="C24" s="4"/>
      <c r="D24" s="22">
        <v>0.1</v>
      </c>
      <c r="E24" s="20">
        <f>D24*E15</f>
        <v>3200</v>
      </c>
      <c r="F24" s="4"/>
      <c r="G24" s="4" t="s">
        <v>16</v>
      </c>
      <c r="H24" s="22">
        <v>0.1</v>
      </c>
      <c r="I24" s="20">
        <f>E24</f>
        <v>3200</v>
      </c>
      <c r="J24" s="19"/>
      <c r="N24" s="19" t="s">
        <v>17</v>
      </c>
      <c r="P24" s="20"/>
      <c r="Q24" s="19"/>
      <c r="R24" s="19"/>
      <c r="S24" s="19" t="s">
        <v>17</v>
      </c>
      <c r="T24" s="23"/>
      <c r="U24" s="19"/>
      <c r="V24" s="19"/>
    </row>
    <row r="25" spans="2:23" x14ac:dyDescent="0.25">
      <c r="B25" s="19" t="s">
        <v>17</v>
      </c>
      <c r="C25" s="3"/>
      <c r="D25" s="20"/>
      <c r="E25" s="19"/>
      <c r="F25" s="19"/>
      <c r="G25" s="19" t="s">
        <v>17</v>
      </c>
      <c r="H25" s="23"/>
      <c r="I25" s="19"/>
      <c r="J25" s="4"/>
      <c r="N25" s="24"/>
      <c r="O25" s="22"/>
      <c r="P25" s="4"/>
      <c r="Q25" s="4"/>
      <c r="R25" s="4"/>
      <c r="S25" s="24"/>
      <c r="T25" s="22"/>
      <c r="U25" s="4"/>
      <c r="V25" s="4"/>
    </row>
    <row r="26" spans="2:23" x14ac:dyDescent="0.25">
      <c r="B26" s="25" t="s">
        <v>62</v>
      </c>
      <c r="C26" s="25"/>
      <c r="D26" s="4"/>
      <c r="E26" s="4">
        <v>33200</v>
      </c>
      <c r="F26" s="4"/>
      <c r="G26" s="25" t="s">
        <v>62</v>
      </c>
      <c r="H26" s="25"/>
      <c r="I26" s="4">
        <v>33200</v>
      </c>
      <c r="J26" s="4"/>
      <c r="N26" s="25" t="s">
        <v>62</v>
      </c>
      <c r="O26" s="25"/>
      <c r="P26" s="4"/>
      <c r="Q26" s="4">
        <v>14400</v>
      </c>
      <c r="R26" s="4"/>
      <c r="S26" s="25" t="s">
        <v>62</v>
      </c>
      <c r="T26" s="25"/>
      <c r="U26" s="4">
        <v>14400</v>
      </c>
      <c r="V26" s="4"/>
    </row>
    <row r="27" spans="2:23" x14ac:dyDescent="0.25">
      <c r="B27" s="25"/>
      <c r="C27" s="25"/>
      <c r="D27" s="4"/>
      <c r="E27" s="4"/>
      <c r="F27" s="4"/>
      <c r="G27" s="25"/>
      <c r="H27" s="25"/>
      <c r="I27" s="4"/>
      <c r="J27" s="4"/>
      <c r="N27" s="25"/>
      <c r="O27" s="25"/>
      <c r="P27" s="4"/>
      <c r="Q27" s="4"/>
      <c r="R27" s="4"/>
      <c r="S27" s="25"/>
      <c r="T27" s="25"/>
      <c r="U27" s="4"/>
      <c r="V27" s="4"/>
    </row>
    <row r="28" spans="2:23" x14ac:dyDescent="0.25">
      <c r="B28" s="25"/>
      <c r="C28" s="25"/>
      <c r="D28" s="4"/>
      <c r="E28" s="4"/>
      <c r="F28" s="4"/>
      <c r="G28" s="25"/>
      <c r="H28" s="25"/>
      <c r="I28" s="4"/>
      <c r="J28" s="4"/>
      <c r="L28" s="16"/>
      <c r="N28" s="25"/>
      <c r="O28" s="25"/>
      <c r="P28" s="4"/>
      <c r="Q28" s="4"/>
      <c r="R28" s="4"/>
      <c r="S28" s="25"/>
      <c r="T28" s="25"/>
      <c r="U28" s="4"/>
      <c r="V28" s="4"/>
    </row>
    <row r="29" spans="2:23" x14ac:dyDescent="0.25">
      <c r="B29" s="26"/>
      <c r="C29" s="26"/>
      <c r="D29" s="4"/>
      <c r="E29" s="4"/>
      <c r="F29" s="4"/>
      <c r="H29" s="25"/>
      <c r="I29" s="27"/>
      <c r="J29" s="4"/>
      <c r="N29" s="26"/>
      <c r="O29" s="26"/>
      <c r="P29" s="4"/>
      <c r="Q29" s="4"/>
      <c r="R29" s="4"/>
      <c r="T29" s="25"/>
      <c r="U29" s="27"/>
      <c r="V29" s="4"/>
    </row>
    <row r="30" spans="2:23" x14ac:dyDescent="0.25">
      <c r="B30" s="25"/>
      <c r="C30" s="25"/>
      <c r="D30" s="4"/>
      <c r="E30" s="27"/>
      <c r="F30" s="4"/>
      <c r="G30" s="4"/>
      <c r="H30" s="4"/>
      <c r="I30" s="4"/>
      <c r="J30" s="4"/>
      <c r="L30" s="16"/>
      <c r="N30" s="25"/>
      <c r="O30" s="25"/>
      <c r="P30" s="4"/>
      <c r="Q30" s="27"/>
      <c r="R30" s="4"/>
      <c r="S30" s="4"/>
      <c r="T30" s="4"/>
      <c r="U30" s="4"/>
      <c r="V30" s="4"/>
    </row>
    <row r="31" spans="2:23" x14ac:dyDescent="0.25">
      <c r="B31" s="19" t="s">
        <v>18</v>
      </c>
      <c r="C31" s="19"/>
      <c r="D31" s="23">
        <f>D20+D21+D22+D23-E24</f>
        <v>33210</v>
      </c>
      <c r="E31" s="23">
        <f>SUM(E25:E30)</f>
        <v>33200</v>
      </c>
      <c r="F31" s="23">
        <f>D31-E31</f>
        <v>10</v>
      </c>
      <c r="G31" s="19" t="s">
        <v>18</v>
      </c>
      <c r="H31" s="23">
        <f>H20+H21+H22+H23-I24</f>
        <v>32210</v>
      </c>
      <c r="I31" s="23">
        <f>SUM(I25:I30)</f>
        <v>33200</v>
      </c>
      <c r="J31" s="23">
        <f>H31-I31</f>
        <v>-990</v>
      </c>
      <c r="L31" s="16"/>
      <c r="N31" s="19" t="s">
        <v>18</v>
      </c>
      <c r="O31" s="19"/>
      <c r="P31" s="23">
        <f>P20+P21+P22-Q23</f>
        <v>14400</v>
      </c>
      <c r="Q31" s="23">
        <f>SUM(Q25:Q30)</f>
        <v>14400</v>
      </c>
      <c r="R31" s="23">
        <f>P31-Q31</f>
        <v>0</v>
      </c>
      <c r="S31" s="19" t="s">
        <v>18</v>
      </c>
      <c r="T31" s="23">
        <f>T20+T21-U23</f>
        <v>3350</v>
      </c>
      <c r="U31" s="23">
        <f>SUM(U25:U30)</f>
        <v>14400</v>
      </c>
      <c r="V31" s="23">
        <f>T31-U31</f>
        <v>-11050</v>
      </c>
    </row>
    <row r="33" spans="2:23" x14ac:dyDescent="0.25">
      <c r="B33" t="s">
        <v>19</v>
      </c>
      <c r="E33" t="s">
        <v>20</v>
      </c>
      <c r="H33" t="s">
        <v>21</v>
      </c>
      <c r="N33" t="s">
        <v>19</v>
      </c>
      <c r="Q33" t="s">
        <v>20</v>
      </c>
      <c r="T33" t="s">
        <v>21</v>
      </c>
    </row>
    <row r="35" spans="2:23" x14ac:dyDescent="0.25">
      <c r="B35" t="s">
        <v>22</v>
      </c>
      <c r="E35" t="s">
        <v>23</v>
      </c>
      <c r="H35" t="s">
        <v>52</v>
      </c>
      <c r="K35" s="16"/>
      <c r="L35" s="16"/>
      <c r="N35" t="s">
        <v>22</v>
      </c>
      <c r="Q35" t="s">
        <v>23</v>
      </c>
      <c r="T35" t="s">
        <v>52</v>
      </c>
      <c r="W35" s="16"/>
    </row>
    <row r="36" spans="2:23" x14ac:dyDescent="0.25">
      <c r="K36" s="16"/>
      <c r="L36" s="16"/>
      <c r="W36" s="16"/>
    </row>
    <row r="39" spans="2:23" x14ac:dyDescent="0.25">
      <c r="F39" s="16"/>
      <c r="K39" s="16"/>
      <c r="L39" s="16"/>
    </row>
    <row r="40" spans="2:23" x14ac:dyDescent="0.25">
      <c r="H40" s="16"/>
      <c r="L40" s="16"/>
    </row>
    <row r="41" spans="2:23" x14ac:dyDescent="0.25">
      <c r="Q41" s="22" t="s">
        <v>60</v>
      </c>
    </row>
  </sheetData>
  <hyperlinks>
    <hyperlink ref="H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>
      <selection activeCell="F40" sqref="F40"/>
    </sheetView>
  </sheetViews>
  <sheetFormatPr defaultRowHeight="15" x14ac:dyDescent="0.25"/>
  <cols>
    <col min="6" max="6" width="15.140625" customWidth="1"/>
  </cols>
  <sheetData>
    <row r="1" spans="1:20" x14ac:dyDescent="0.25">
      <c r="C1" s="1"/>
      <c r="D1" s="1" t="s">
        <v>26</v>
      </c>
      <c r="E1" s="1"/>
      <c r="F1" s="1"/>
      <c r="G1" s="1"/>
      <c r="H1" s="1"/>
      <c r="O1" s="1"/>
      <c r="P1" s="1" t="s">
        <v>36</v>
      </c>
      <c r="Q1" s="1"/>
      <c r="R1" s="1"/>
      <c r="S1" s="1"/>
      <c r="T1" s="1"/>
    </row>
    <row r="2" spans="1:20" x14ac:dyDescent="0.25">
      <c r="A2" s="1"/>
      <c r="C2" s="1"/>
      <c r="D2" s="1" t="s">
        <v>0</v>
      </c>
      <c r="E2" s="1"/>
      <c r="F2" s="1"/>
      <c r="G2" s="1"/>
      <c r="H2" s="29" t="s">
        <v>61</v>
      </c>
      <c r="M2" s="1"/>
      <c r="O2" s="1"/>
      <c r="P2" s="1" t="s">
        <v>0</v>
      </c>
      <c r="Q2" s="1"/>
      <c r="R2" s="1"/>
      <c r="S2" s="1"/>
      <c r="T2" s="1"/>
    </row>
    <row r="3" spans="1:20" x14ac:dyDescent="0.25">
      <c r="A3" s="1"/>
      <c r="B3" s="1"/>
      <c r="C3" s="1"/>
      <c r="D3" s="1" t="s">
        <v>64</v>
      </c>
      <c r="E3" s="1"/>
      <c r="F3" s="1"/>
      <c r="G3" s="1"/>
      <c r="H3" s="1"/>
      <c r="M3" s="1"/>
      <c r="N3" s="1"/>
      <c r="O3" s="1"/>
      <c r="P3" s="1" t="s">
        <v>56</v>
      </c>
      <c r="Q3" s="1"/>
      <c r="R3" s="1"/>
      <c r="S3" s="1"/>
      <c r="T3" s="1"/>
    </row>
    <row r="4" spans="1:20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3" t="s">
        <v>54</v>
      </c>
      <c r="J4" s="3" t="s">
        <v>59</v>
      </c>
      <c r="M4" s="2" t="s">
        <v>1</v>
      </c>
      <c r="N4" s="2" t="s">
        <v>2</v>
      </c>
      <c r="O4" s="2" t="s">
        <v>3</v>
      </c>
      <c r="P4" s="2" t="s">
        <v>4</v>
      </c>
      <c r="Q4" s="2" t="s">
        <v>5</v>
      </c>
      <c r="R4" s="2" t="s">
        <v>6</v>
      </c>
      <c r="S4" s="2" t="s">
        <v>7</v>
      </c>
      <c r="T4" s="2" t="s">
        <v>8</v>
      </c>
    </row>
    <row r="5" spans="1:20" x14ac:dyDescent="0.25">
      <c r="A5" s="3">
        <v>1</v>
      </c>
      <c r="B5" s="3" t="s">
        <v>27</v>
      </c>
      <c r="C5" s="3"/>
      <c r="D5" s="3">
        <f>'SEPTEMBER 21'!H5:H15</f>
        <v>0</v>
      </c>
      <c r="E5" s="3">
        <v>3500</v>
      </c>
      <c r="F5" s="3">
        <f>C5+D5+E5</f>
        <v>3500</v>
      </c>
      <c r="G5" s="3">
        <f>2000+1500</f>
        <v>3500</v>
      </c>
      <c r="H5" s="3">
        <f>F5-G5</f>
        <v>0</v>
      </c>
      <c r="I5" s="3">
        <v>150</v>
      </c>
      <c r="J5" s="3">
        <v>50</v>
      </c>
      <c r="M5" s="3" t="s">
        <v>37</v>
      </c>
      <c r="N5" s="3" t="s">
        <v>46</v>
      </c>
      <c r="O5" s="3"/>
      <c r="P5" s="30">
        <f>'SEPTEMBER 21'!T5:T14</f>
        <v>0</v>
      </c>
      <c r="Q5" s="3">
        <v>2500</v>
      </c>
      <c r="R5" s="3">
        <f>O5+P5+Q5</f>
        <v>2500</v>
      </c>
      <c r="S5" s="3">
        <v>2500</v>
      </c>
      <c r="T5" s="3">
        <f>R5-S5</f>
        <v>0</v>
      </c>
    </row>
    <row r="6" spans="1:20" x14ac:dyDescent="0.25">
      <c r="A6" s="3">
        <v>2</v>
      </c>
      <c r="B6" s="3" t="s">
        <v>28</v>
      </c>
      <c r="C6" s="3"/>
      <c r="D6" s="3">
        <f>'SEPTEMBER 21'!H6:H16</f>
        <v>0</v>
      </c>
      <c r="E6" s="3">
        <v>3500</v>
      </c>
      <c r="F6" s="3">
        <f t="shared" ref="F6:F14" si="0">C6+D6+E6</f>
        <v>3500</v>
      </c>
      <c r="G6" s="3">
        <v>3500</v>
      </c>
      <c r="H6" s="3">
        <f>F6-G6</f>
        <v>0</v>
      </c>
      <c r="I6" s="3">
        <v>150</v>
      </c>
      <c r="J6" s="3">
        <v>50</v>
      </c>
      <c r="M6" s="3" t="s">
        <v>38</v>
      </c>
      <c r="N6" s="3" t="s">
        <v>47</v>
      </c>
      <c r="O6" s="3"/>
      <c r="P6" s="30">
        <f>'SEPTEMBER 21'!T6:T15</f>
        <v>0</v>
      </c>
      <c r="Q6" s="3">
        <v>2500</v>
      </c>
      <c r="R6" s="3">
        <f t="shared" ref="R6:R9" si="1">O6+P6+Q6</f>
        <v>2500</v>
      </c>
      <c r="S6" s="3">
        <v>2500</v>
      </c>
      <c r="T6" s="3">
        <f>R6-S6</f>
        <v>0</v>
      </c>
    </row>
    <row r="7" spans="1:20" x14ac:dyDescent="0.25">
      <c r="A7" s="3">
        <v>3</v>
      </c>
      <c r="B7" s="4" t="s">
        <v>29</v>
      </c>
      <c r="C7" s="3"/>
      <c r="D7" s="3">
        <f>'SEPTEMBER 21'!H7:H17</f>
        <v>0</v>
      </c>
      <c r="E7" s="3">
        <v>3500</v>
      </c>
      <c r="F7" s="3">
        <f t="shared" si="0"/>
        <v>3500</v>
      </c>
      <c r="G7" s="3">
        <v>3500</v>
      </c>
      <c r="H7" s="3">
        <f>F7-G7</f>
        <v>0</v>
      </c>
      <c r="I7" s="3">
        <v>300</v>
      </c>
      <c r="J7" s="3">
        <v>50</v>
      </c>
      <c r="M7" s="3" t="s">
        <v>39</v>
      </c>
      <c r="N7" s="4" t="s">
        <v>51</v>
      </c>
      <c r="O7" s="3"/>
      <c r="P7" s="30">
        <f>'SEPTEMBER 21'!T7:T16</f>
        <v>4500</v>
      </c>
      <c r="Q7" s="3"/>
      <c r="R7" s="3">
        <f t="shared" si="1"/>
        <v>4500</v>
      </c>
      <c r="S7" s="3"/>
      <c r="T7" s="3">
        <f>R7-S7</f>
        <v>4500</v>
      </c>
    </row>
    <row r="8" spans="1:20" x14ac:dyDescent="0.25">
      <c r="A8" s="3">
        <v>4</v>
      </c>
      <c r="B8" s="3" t="s">
        <v>30</v>
      </c>
      <c r="C8" s="3"/>
      <c r="D8" s="3">
        <f>'SEPTEMBER 21'!H8:H18</f>
        <v>0</v>
      </c>
      <c r="E8" s="3">
        <v>3500</v>
      </c>
      <c r="F8" s="3">
        <f t="shared" si="0"/>
        <v>3500</v>
      </c>
      <c r="G8" s="3">
        <f>3000</f>
        <v>3000</v>
      </c>
      <c r="H8" s="3">
        <f>F8-G8</f>
        <v>500</v>
      </c>
      <c r="I8" s="3">
        <v>450</v>
      </c>
      <c r="J8" s="3">
        <v>50</v>
      </c>
      <c r="M8" s="3" t="s">
        <v>40</v>
      </c>
      <c r="N8" s="3" t="s">
        <v>49</v>
      </c>
      <c r="O8" s="3"/>
      <c r="P8" s="30">
        <f>'SEPTEMBER 21'!T8:T17</f>
        <v>0</v>
      </c>
      <c r="Q8" s="3"/>
      <c r="R8" s="3">
        <f t="shared" si="1"/>
        <v>0</v>
      </c>
      <c r="S8" s="3"/>
      <c r="T8" s="3">
        <f>R8-S8</f>
        <v>0</v>
      </c>
    </row>
    <row r="9" spans="1:20" x14ac:dyDescent="0.25">
      <c r="A9" s="3">
        <v>5</v>
      </c>
      <c r="B9" s="3" t="s">
        <v>31</v>
      </c>
      <c r="C9" s="3"/>
      <c r="D9" s="3">
        <f>'SEPTEMBER 21'!H9:H19</f>
        <v>0</v>
      </c>
      <c r="E9" s="3">
        <v>3500</v>
      </c>
      <c r="F9" s="3">
        <f t="shared" si="0"/>
        <v>3500</v>
      </c>
      <c r="G9" s="3">
        <f>1000+2500</f>
        <v>3500</v>
      </c>
      <c r="H9" s="3">
        <f t="shared" ref="H9:H14" si="2">F9-G9</f>
        <v>0</v>
      </c>
      <c r="I9" s="3">
        <v>150</v>
      </c>
      <c r="J9" s="3">
        <v>50</v>
      </c>
      <c r="M9" s="3" t="s">
        <v>41</v>
      </c>
      <c r="N9" s="3" t="s">
        <v>50</v>
      </c>
      <c r="O9" s="3"/>
      <c r="P9" s="30">
        <f>'SEPTEMBER 21'!T9:T18</f>
        <v>-500</v>
      </c>
      <c r="Q9" s="3">
        <v>2000</v>
      </c>
      <c r="R9" s="3">
        <f t="shared" si="1"/>
        <v>1500</v>
      </c>
      <c r="S9" s="3"/>
      <c r="T9" s="3">
        <f t="shared" ref="T9:T14" si="3">R9-S9</f>
        <v>1500</v>
      </c>
    </row>
    <row r="10" spans="1:20" x14ac:dyDescent="0.25">
      <c r="A10" s="3">
        <v>6</v>
      </c>
      <c r="B10" s="5" t="s">
        <v>32</v>
      </c>
      <c r="C10" s="6"/>
      <c r="D10" s="3">
        <f>'SEPTEMBER 21'!H10:H20</f>
        <v>0</v>
      </c>
      <c r="E10" s="3"/>
      <c r="F10" s="3">
        <f>C10+D10+E10</f>
        <v>0</v>
      </c>
      <c r="G10" s="3"/>
      <c r="H10" s="3">
        <f t="shared" si="2"/>
        <v>0</v>
      </c>
      <c r="I10" s="3"/>
      <c r="J10" s="3"/>
      <c r="M10" s="3" t="s">
        <v>42</v>
      </c>
      <c r="N10" s="5" t="s">
        <v>50</v>
      </c>
      <c r="O10" s="6"/>
      <c r="P10" s="30">
        <f>'SEPTEMBER 21'!T10:T19</f>
        <v>3050</v>
      </c>
      <c r="Q10" s="3">
        <v>2000</v>
      </c>
      <c r="R10" s="3">
        <f>O10+P10+Q10</f>
        <v>5050</v>
      </c>
      <c r="S10" s="3"/>
      <c r="T10" s="3">
        <f t="shared" si="3"/>
        <v>5050</v>
      </c>
    </row>
    <row r="11" spans="1:20" x14ac:dyDescent="0.25">
      <c r="A11" s="3">
        <v>7</v>
      </c>
      <c r="B11" s="3" t="s">
        <v>33</v>
      </c>
      <c r="C11" s="3"/>
      <c r="D11" s="3">
        <f>'SEPTEMBER 21'!H11:H21</f>
        <v>0</v>
      </c>
      <c r="E11" s="3">
        <v>3500</v>
      </c>
      <c r="F11" s="3">
        <f t="shared" si="0"/>
        <v>3500</v>
      </c>
      <c r="G11" s="3">
        <v>3500</v>
      </c>
      <c r="H11" s="3">
        <f t="shared" si="2"/>
        <v>0</v>
      </c>
      <c r="I11" s="3">
        <v>150</v>
      </c>
      <c r="J11" s="3">
        <v>50</v>
      </c>
      <c r="M11" s="3" t="s">
        <v>43</v>
      </c>
      <c r="N11" s="3" t="s">
        <v>50</v>
      </c>
      <c r="O11" s="3"/>
      <c r="P11" s="30">
        <f>'SEPTEMBER 21'!T11:T20</f>
        <v>4000</v>
      </c>
      <c r="Q11" s="3">
        <v>2000</v>
      </c>
      <c r="R11" s="3">
        <f t="shared" ref="R11:R14" si="4">O11+P11+Q11</f>
        <v>6000</v>
      </c>
      <c r="S11" s="3"/>
      <c r="T11" s="3">
        <f t="shared" si="3"/>
        <v>6000</v>
      </c>
    </row>
    <row r="12" spans="1:20" x14ac:dyDescent="0.25">
      <c r="A12" s="3">
        <v>8</v>
      </c>
      <c r="B12" s="3" t="s">
        <v>34</v>
      </c>
      <c r="C12" s="3"/>
      <c r="D12" s="3">
        <f>'SEPTEMBER 21'!H12:H22</f>
        <v>0</v>
      </c>
      <c r="E12" s="3">
        <v>3500</v>
      </c>
      <c r="F12" s="3">
        <f t="shared" si="0"/>
        <v>3500</v>
      </c>
      <c r="G12" s="3">
        <v>3500</v>
      </c>
      <c r="H12" s="3">
        <f t="shared" si="2"/>
        <v>0</v>
      </c>
      <c r="I12" s="3">
        <v>150</v>
      </c>
      <c r="J12" s="3">
        <v>50</v>
      </c>
      <c r="M12" s="3"/>
      <c r="N12" s="28"/>
      <c r="O12" s="3"/>
      <c r="P12" s="30">
        <f>'SEPTEMBER 21'!R38</f>
        <v>0</v>
      </c>
      <c r="Q12" s="3"/>
      <c r="R12" s="3">
        <f t="shared" si="4"/>
        <v>0</v>
      </c>
      <c r="S12" s="3"/>
      <c r="T12" s="3">
        <f t="shared" si="3"/>
        <v>0</v>
      </c>
    </row>
    <row r="13" spans="1:20" x14ac:dyDescent="0.25">
      <c r="A13" s="3">
        <v>9</v>
      </c>
      <c r="B13" s="3" t="s">
        <v>34</v>
      </c>
      <c r="C13" s="3"/>
      <c r="D13" s="3">
        <f>'SEPTEMBER 21'!H13:H23</f>
        <v>0</v>
      </c>
      <c r="E13" s="3">
        <v>3000</v>
      </c>
      <c r="F13" s="3">
        <f t="shared" si="0"/>
        <v>3000</v>
      </c>
      <c r="G13" s="3">
        <v>3000</v>
      </c>
      <c r="H13" s="3">
        <f t="shared" si="2"/>
        <v>0</v>
      </c>
      <c r="I13" s="3">
        <v>600</v>
      </c>
      <c r="J13" s="3">
        <v>50</v>
      </c>
      <c r="M13" s="3" t="s">
        <v>44</v>
      </c>
      <c r="N13" s="3" t="s">
        <v>63</v>
      </c>
      <c r="O13" s="3"/>
      <c r="P13" s="30">
        <f>'SEPTEMBER 21'!R39</f>
        <v>0</v>
      </c>
      <c r="Q13" s="3"/>
      <c r="R13" s="3">
        <f t="shared" si="4"/>
        <v>0</v>
      </c>
      <c r="S13" s="3"/>
      <c r="T13" s="3">
        <f t="shared" si="3"/>
        <v>0</v>
      </c>
    </row>
    <row r="14" spans="1:20" x14ac:dyDescent="0.25">
      <c r="A14" s="3">
        <v>10</v>
      </c>
      <c r="B14" s="3" t="s">
        <v>58</v>
      </c>
      <c r="C14" s="3"/>
      <c r="D14" s="3">
        <f>'SEPTEMBER 21'!H14:H24</f>
        <v>1000</v>
      </c>
      <c r="E14" s="3">
        <v>4500</v>
      </c>
      <c r="F14" s="3">
        <f t="shared" si="0"/>
        <v>5500</v>
      </c>
      <c r="G14" s="3">
        <v>4500</v>
      </c>
      <c r="H14" s="3">
        <f t="shared" si="2"/>
        <v>1000</v>
      </c>
      <c r="I14" s="3">
        <v>750</v>
      </c>
      <c r="J14" s="3">
        <v>50</v>
      </c>
      <c r="M14" s="3" t="s">
        <v>45</v>
      </c>
      <c r="N14" s="3" t="s">
        <v>53</v>
      </c>
      <c r="O14" s="3"/>
      <c r="P14" s="30">
        <f>'SEPTEMBER 21'!R40</f>
        <v>0</v>
      </c>
      <c r="Q14" s="3">
        <v>2500</v>
      </c>
      <c r="R14" s="3">
        <f t="shared" si="4"/>
        <v>2500</v>
      </c>
      <c r="S14" s="3">
        <v>2500</v>
      </c>
      <c r="T14" s="3">
        <f t="shared" si="3"/>
        <v>0</v>
      </c>
    </row>
    <row r="15" spans="1:20" x14ac:dyDescent="0.25">
      <c r="A15" s="3"/>
      <c r="B15" s="2" t="s">
        <v>9</v>
      </c>
      <c r="C15" s="2">
        <f t="shared" ref="C15:H15" si="5">SUM(C5:C14)</f>
        <v>0</v>
      </c>
      <c r="D15" s="3">
        <f>'SEPTEMBER 21'!H15:H25</f>
        <v>1000</v>
      </c>
      <c r="E15" s="2">
        <f t="shared" si="5"/>
        <v>32000</v>
      </c>
      <c r="F15" s="2">
        <f t="shared" si="5"/>
        <v>33000</v>
      </c>
      <c r="G15" s="2">
        <f t="shared" si="5"/>
        <v>31500</v>
      </c>
      <c r="H15" s="2">
        <f t="shared" si="5"/>
        <v>1500</v>
      </c>
      <c r="I15" s="3">
        <f>SUM(I5:I14)</f>
        <v>2850</v>
      </c>
      <c r="J15" s="6">
        <f>SUM(J5:J14)</f>
        <v>450</v>
      </c>
      <c r="M15" s="3"/>
      <c r="N15" s="2" t="s">
        <v>9</v>
      </c>
      <c r="O15" s="2">
        <f t="shared" ref="O15:T15" si="6">SUM(O5:O14)</f>
        <v>0</v>
      </c>
      <c r="P15" s="30">
        <f>SUM(P5:P14)</f>
        <v>11050</v>
      </c>
      <c r="Q15" s="2">
        <f t="shared" si="6"/>
        <v>13500</v>
      </c>
      <c r="R15" s="2">
        <f t="shared" si="6"/>
        <v>24550</v>
      </c>
      <c r="S15" s="2">
        <f t="shared" si="6"/>
        <v>7500</v>
      </c>
      <c r="T15" s="2">
        <f t="shared" si="6"/>
        <v>17050</v>
      </c>
    </row>
    <row r="16" spans="1:20" x14ac:dyDescent="0.25">
      <c r="A16" s="7"/>
      <c r="B16" s="8"/>
      <c r="C16" s="8"/>
      <c r="D16" s="3"/>
      <c r="E16" s="8" t="s">
        <v>9</v>
      </c>
      <c r="F16" s="8"/>
      <c r="G16" s="8"/>
      <c r="H16" s="9"/>
      <c r="M16" s="7"/>
      <c r="N16" s="8"/>
      <c r="O16" s="8"/>
      <c r="P16" s="3"/>
      <c r="Q16" s="8" t="s">
        <v>9</v>
      </c>
      <c r="R16" s="8"/>
      <c r="S16" s="8"/>
      <c r="T16" s="9"/>
    </row>
    <row r="17" spans="2:22" x14ac:dyDescent="0.25">
      <c r="B17" s="10" t="s">
        <v>10</v>
      </c>
      <c r="C17" s="10"/>
      <c r="D17" s="11"/>
      <c r="E17" s="12"/>
      <c r="F17" s="13"/>
      <c r="G17" s="14"/>
      <c r="H17" s="15"/>
      <c r="N17" s="10" t="s">
        <v>10</v>
      </c>
      <c r="O17" s="10"/>
      <c r="P17" s="11"/>
      <c r="Q17" s="12"/>
      <c r="R17" s="13"/>
      <c r="S17" s="14"/>
      <c r="T17" s="15"/>
    </row>
    <row r="18" spans="2:22" x14ac:dyDescent="0.25">
      <c r="B18" s="17" t="s">
        <v>11</v>
      </c>
      <c r="C18" s="17"/>
      <c r="D18" s="17"/>
      <c r="E18" s="17"/>
      <c r="F18" s="18"/>
      <c r="G18" s="17" t="s">
        <v>7</v>
      </c>
      <c r="H18" s="10"/>
      <c r="N18" s="17" t="s">
        <v>11</v>
      </c>
      <c r="O18" s="17"/>
      <c r="P18" s="17"/>
      <c r="Q18" s="17"/>
      <c r="R18" s="18"/>
      <c r="S18" s="17" t="s">
        <v>7</v>
      </c>
      <c r="T18" s="10"/>
      <c r="U18" s="10"/>
      <c r="V18" s="10"/>
    </row>
    <row r="19" spans="2:22" x14ac:dyDescent="0.25">
      <c r="B19" s="19" t="s">
        <v>12</v>
      </c>
      <c r="C19" s="19"/>
      <c r="D19" s="19" t="s">
        <v>13</v>
      </c>
      <c r="E19" s="19" t="s">
        <v>14</v>
      </c>
      <c r="F19" s="19" t="s">
        <v>15</v>
      </c>
      <c r="G19" s="19" t="s">
        <v>12</v>
      </c>
      <c r="H19" s="19" t="s">
        <v>13</v>
      </c>
      <c r="I19" s="19" t="s">
        <v>14</v>
      </c>
      <c r="J19" s="19" t="s">
        <v>15</v>
      </c>
      <c r="K19" s="16"/>
      <c r="N19" s="19" t="s">
        <v>12</v>
      </c>
      <c r="O19" s="19"/>
      <c r="P19" s="19" t="s">
        <v>13</v>
      </c>
      <c r="Q19" s="19" t="s">
        <v>14</v>
      </c>
      <c r="R19" s="19" t="s">
        <v>15</v>
      </c>
      <c r="S19" s="19" t="s">
        <v>12</v>
      </c>
      <c r="T19" s="19" t="s">
        <v>13</v>
      </c>
      <c r="U19" s="19" t="s">
        <v>14</v>
      </c>
      <c r="V19" s="19" t="s">
        <v>15</v>
      </c>
    </row>
    <row r="20" spans="2:22" x14ac:dyDescent="0.25">
      <c r="B20" s="4" t="s">
        <v>65</v>
      </c>
      <c r="C20" s="4"/>
      <c r="D20" s="20">
        <f>E15</f>
        <v>32000</v>
      </c>
      <c r="E20" s="4"/>
      <c r="F20" s="4"/>
      <c r="G20" s="4" t="s">
        <v>65</v>
      </c>
      <c r="H20" s="20">
        <f>G15</f>
        <v>31500</v>
      </c>
      <c r="I20" s="4"/>
      <c r="J20" s="4"/>
      <c r="K20" s="16"/>
      <c r="N20" s="4" t="s">
        <v>65</v>
      </c>
      <c r="O20" s="4"/>
      <c r="P20" s="20">
        <f>Q15</f>
        <v>13500</v>
      </c>
      <c r="Q20" s="4"/>
      <c r="R20" s="4"/>
      <c r="S20" s="4" t="s">
        <v>65</v>
      </c>
      <c r="T20" s="20">
        <f>S15</f>
        <v>7500</v>
      </c>
      <c r="U20" s="4"/>
      <c r="V20" s="4"/>
    </row>
    <row r="21" spans="2:22" x14ac:dyDescent="0.25">
      <c r="B21" s="4" t="s">
        <v>4</v>
      </c>
      <c r="C21" s="4"/>
      <c r="D21" s="20">
        <f>'SEPTEMBER 21'!F31</f>
        <v>10</v>
      </c>
      <c r="E21" s="4"/>
      <c r="F21" s="4"/>
      <c r="G21" s="4" t="s">
        <v>4</v>
      </c>
      <c r="H21" s="20">
        <f>'SEPTEMBER 21'!J31</f>
        <v>-990</v>
      </c>
      <c r="I21" s="4"/>
      <c r="J21" s="4"/>
      <c r="N21" s="4" t="s">
        <v>4</v>
      </c>
      <c r="O21" s="4"/>
      <c r="P21" s="20">
        <f>'AUGUST 21'!R31</f>
        <v>0</v>
      </c>
      <c r="Q21" s="4"/>
      <c r="R21" s="4"/>
      <c r="S21" s="4" t="s">
        <v>4</v>
      </c>
      <c r="T21" s="20">
        <f>'SEPTEMBER 21'!V31</f>
        <v>-11050</v>
      </c>
      <c r="U21" s="4"/>
      <c r="V21" s="4"/>
    </row>
    <row r="22" spans="2:22" x14ac:dyDescent="0.25">
      <c r="B22" s="21" t="s">
        <v>54</v>
      </c>
      <c r="D22">
        <f>I15</f>
        <v>2850</v>
      </c>
      <c r="G22" s="21" t="s">
        <v>54</v>
      </c>
      <c r="H22">
        <f>I15</f>
        <v>2850</v>
      </c>
      <c r="I22" t="str">
        <f>N15</f>
        <v xml:space="preserve"> </v>
      </c>
      <c r="J22" s="4"/>
      <c r="K22" s="16"/>
      <c r="N22" s="27" t="s">
        <v>3</v>
      </c>
      <c r="O22" s="3"/>
      <c r="P22" s="3"/>
      <c r="Q22" s="3"/>
      <c r="R22" s="3"/>
      <c r="S22" s="3"/>
      <c r="T22" s="3"/>
      <c r="U22" s="4"/>
      <c r="V22" s="4"/>
    </row>
    <row r="23" spans="2:22" x14ac:dyDescent="0.25">
      <c r="B23" s="4" t="s">
        <v>59</v>
      </c>
      <c r="C23" s="4"/>
      <c r="D23">
        <f>J15</f>
        <v>450</v>
      </c>
      <c r="E23" s="20"/>
      <c r="F23" s="4"/>
      <c r="G23" s="4" t="s">
        <v>59</v>
      </c>
      <c r="H23" s="4">
        <f>J15</f>
        <v>450</v>
      </c>
      <c r="I23">
        <f>O15</f>
        <v>0</v>
      </c>
      <c r="J23" s="4"/>
      <c r="K23" s="16"/>
      <c r="N23" s="4" t="s">
        <v>16</v>
      </c>
      <c r="O23" s="4"/>
      <c r="P23" s="22">
        <v>0.1</v>
      </c>
      <c r="Q23" s="20">
        <f>P20*P23</f>
        <v>1350</v>
      </c>
      <c r="R23" s="4"/>
      <c r="S23" s="4" t="s">
        <v>16</v>
      </c>
      <c r="T23" s="22">
        <v>0.1</v>
      </c>
      <c r="U23" s="20">
        <f>Q23</f>
        <v>1350</v>
      </c>
      <c r="V23" s="4"/>
    </row>
    <row r="24" spans="2:22" x14ac:dyDescent="0.25">
      <c r="B24" s="4" t="s">
        <v>16</v>
      </c>
      <c r="C24" s="4"/>
      <c r="D24" s="22">
        <v>0.1</v>
      </c>
      <c r="E24" s="20">
        <f>D24*E15</f>
        <v>3200</v>
      </c>
      <c r="F24" s="4"/>
      <c r="G24" s="4" t="s">
        <v>16</v>
      </c>
      <c r="H24" s="22">
        <v>0.1</v>
      </c>
      <c r="I24" s="20">
        <f>E24</f>
        <v>3200</v>
      </c>
      <c r="J24" s="19"/>
      <c r="N24" s="19" t="s">
        <v>17</v>
      </c>
      <c r="P24" s="20"/>
      <c r="Q24" s="19"/>
      <c r="R24" s="19"/>
      <c r="S24" s="19" t="s">
        <v>17</v>
      </c>
      <c r="T24" s="23"/>
      <c r="U24" s="19"/>
      <c r="V24" s="19"/>
    </row>
    <row r="25" spans="2:22" x14ac:dyDescent="0.25">
      <c r="B25" s="19" t="s">
        <v>17</v>
      </c>
      <c r="C25" s="3"/>
      <c r="D25" s="20"/>
      <c r="E25" s="19"/>
      <c r="F25" s="19"/>
      <c r="G25" s="19" t="s">
        <v>17</v>
      </c>
      <c r="H25" s="23"/>
      <c r="I25" s="19"/>
      <c r="J25" s="4"/>
      <c r="N25" s="24"/>
      <c r="O25" s="22"/>
      <c r="P25" s="4"/>
      <c r="Q25" s="4"/>
      <c r="R25" s="4"/>
      <c r="S25" s="24"/>
      <c r="T25" s="22"/>
      <c r="U25" s="4"/>
      <c r="V25" s="4"/>
    </row>
    <row r="26" spans="2:22" x14ac:dyDescent="0.25">
      <c r="B26" s="25"/>
      <c r="C26" s="25"/>
      <c r="D26" s="4"/>
      <c r="E26" s="4"/>
      <c r="F26" s="4"/>
      <c r="G26" s="25"/>
      <c r="H26" s="25"/>
      <c r="I26" s="4"/>
      <c r="J26" s="4"/>
      <c r="N26" s="25" t="s">
        <v>66</v>
      </c>
      <c r="O26" s="25"/>
      <c r="P26" s="4"/>
      <c r="Q26" s="4">
        <v>2000</v>
      </c>
      <c r="R26" s="4"/>
      <c r="S26" s="25"/>
      <c r="T26" s="25"/>
      <c r="U26" s="4"/>
      <c r="V26" s="4"/>
    </row>
    <row r="27" spans="2:22" x14ac:dyDescent="0.25">
      <c r="B27" s="25" t="s">
        <v>67</v>
      </c>
      <c r="C27" s="25"/>
      <c r="D27" s="4"/>
      <c r="E27" s="4">
        <v>28800</v>
      </c>
      <c r="F27" s="4"/>
      <c r="G27" s="25" t="s">
        <v>67</v>
      </c>
      <c r="H27" s="25"/>
      <c r="I27" s="4">
        <v>28800</v>
      </c>
      <c r="J27" s="4"/>
      <c r="N27" s="25" t="s">
        <v>67</v>
      </c>
      <c r="O27" s="25"/>
      <c r="P27" s="4"/>
      <c r="Q27" s="4">
        <v>10150</v>
      </c>
      <c r="R27" s="4"/>
      <c r="S27" s="25" t="s">
        <v>67</v>
      </c>
      <c r="T27" s="25"/>
      <c r="U27" s="4">
        <v>10150</v>
      </c>
      <c r="V27" s="4"/>
    </row>
    <row r="28" spans="2:22" x14ac:dyDescent="0.25">
      <c r="B28" s="25" t="s">
        <v>68</v>
      </c>
      <c r="C28" s="25"/>
      <c r="D28" s="4"/>
      <c r="E28" s="4">
        <v>3310</v>
      </c>
      <c r="F28" s="4"/>
      <c r="G28" s="25" t="s">
        <v>68</v>
      </c>
      <c r="H28" s="25"/>
      <c r="I28" s="4">
        <v>3310</v>
      </c>
      <c r="J28" s="4"/>
      <c r="L28" s="16"/>
      <c r="N28" s="25"/>
      <c r="O28" s="25"/>
      <c r="P28" s="4"/>
      <c r="Q28" s="4"/>
      <c r="R28" s="4"/>
      <c r="S28" s="25"/>
      <c r="T28" s="25"/>
      <c r="U28" s="4"/>
      <c r="V28" s="4"/>
    </row>
    <row r="29" spans="2:22" x14ac:dyDescent="0.25">
      <c r="B29" s="26"/>
      <c r="C29" s="26"/>
      <c r="D29" s="4"/>
      <c r="E29" s="4"/>
      <c r="F29" s="4"/>
      <c r="H29" s="25"/>
      <c r="I29" s="27"/>
      <c r="J29" s="4"/>
      <c r="N29" s="26"/>
      <c r="O29" s="26"/>
      <c r="P29" s="4"/>
      <c r="Q29" s="4"/>
      <c r="R29" s="4"/>
      <c r="T29" s="25"/>
      <c r="U29" s="27"/>
      <c r="V29" s="4"/>
    </row>
    <row r="30" spans="2:22" x14ac:dyDescent="0.25">
      <c r="B30" s="25"/>
      <c r="C30" s="25"/>
      <c r="D30" s="4"/>
      <c r="E30" s="27"/>
      <c r="F30" s="4"/>
      <c r="G30" s="4"/>
      <c r="H30" s="4"/>
      <c r="I30" s="4"/>
      <c r="J30" s="4"/>
      <c r="L30" s="16"/>
      <c r="N30" s="25"/>
      <c r="O30" s="25"/>
      <c r="P30" s="4"/>
      <c r="Q30" s="27"/>
      <c r="R30" s="4"/>
      <c r="S30" s="4"/>
      <c r="T30" s="4"/>
      <c r="U30" s="4"/>
      <c r="V30" s="4"/>
    </row>
    <row r="31" spans="2:22" x14ac:dyDescent="0.25">
      <c r="B31" s="19" t="s">
        <v>18</v>
      </c>
      <c r="C31" s="19"/>
      <c r="D31" s="23">
        <f>D20+D21+D22+D23-E24</f>
        <v>32110</v>
      </c>
      <c r="E31" s="23">
        <f>SUM(E25:E30)</f>
        <v>32110</v>
      </c>
      <c r="F31" s="23">
        <f>D31-E31</f>
        <v>0</v>
      </c>
      <c r="G31" s="19" t="s">
        <v>18</v>
      </c>
      <c r="H31" s="23">
        <f>H20+H21+H22+H23-I24</f>
        <v>30610</v>
      </c>
      <c r="I31" s="23">
        <f>SUM(I25:I30)</f>
        <v>32110</v>
      </c>
      <c r="J31" s="23">
        <f>H31-I31</f>
        <v>-1500</v>
      </c>
      <c r="L31" s="16"/>
      <c r="N31" s="19" t="s">
        <v>18</v>
      </c>
      <c r="O31" s="19"/>
      <c r="P31" s="23">
        <f>P20+P21+P22-Q23</f>
        <v>12150</v>
      </c>
      <c r="Q31" s="23">
        <f>SUM(Q25:Q30)</f>
        <v>12150</v>
      </c>
      <c r="R31" s="23">
        <f>P31-Q31</f>
        <v>0</v>
      </c>
      <c r="S31" s="19" t="s">
        <v>18</v>
      </c>
      <c r="T31" s="23">
        <f>T20+T21-U23</f>
        <v>-4900</v>
      </c>
      <c r="U31" s="23">
        <f>SUM(U25:U30)</f>
        <v>10150</v>
      </c>
      <c r="V31" s="23">
        <f>T31-U31</f>
        <v>-15050</v>
      </c>
    </row>
    <row r="33" spans="2:20" x14ac:dyDescent="0.25">
      <c r="B33" t="s">
        <v>19</v>
      </c>
      <c r="E33" t="s">
        <v>20</v>
      </c>
      <c r="H33" t="s">
        <v>21</v>
      </c>
      <c r="N33" t="s">
        <v>19</v>
      </c>
      <c r="Q33" t="s">
        <v>20</v>
      </c>
      <c r="T33" t="s">
        <v>21</v>
      </c>
    </row>
    <row r="35" spans="2:20" x14ac:dyDescent="0.25">
      <c r="B35" t="s">
        <v>22</v>
      </c>
      <c r="E35" t="s">
        <v>23</v>
      </c>
      <c r="H35" t="s">
        <v>52</v>
      </c>
      <c r="K35" s="16"/>
      <c r="L35" s="16"/>
      <c r="N35" t="s">
        <v>22</v>
      </c>
      <c r="Q35" t="s">
        <v>23</v>
      </c>
      <c r="T35" t="s">
        <v>52</v>
      </c>
    </row>
    <row r="36" spans="2:20" x14ac:dyDescent="0.25">
      <c r="K36" s="16"/>
    </row>
  </sheetData>
  <hyperlinks>
    <hyperlink ref="H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topLeftCell="C4" workbookViewId="0">
      <selection activeCell="P35" sqref="P35"/>
    </sheetView>
  </sheetViews>
  <sheetFormatPr defaultRowHeight="15" x14ac:dyDescent="0.25"/>
  <cols>
    <col min="6" max="6" width="15.140625" customWidth="1"/>
    <col min="15" max="15" width="15.140625" customWidth="1"/>
  </cols>
  <sheetData>
    <row r="1" spans="1:20" x14ac:dyDescent="0.25">
      <c r="C1" s="1"/>
      <c r="D1" s="1" t="s">
        <v>26</v>
      </c>
      <c r="E1" s="1"/>
      <c r="F1" s="1"/>
      <c r="G1" s="1"/>
      <c r="H1" s="1"/>
      <c r="O1" s="1"/>
      <c r="P1" s="1" t="s">
        <v>36</v>
      </c>
      <c r="Q1" s="1"/>
      <c r="R1" s="1"/>
      <c r="S1" s="1"/>
      <c r="T1" s="1"/>
    </row>
    <row r="2" spans="1:20" x14ac:dyDescent="0.25">
      <c r="A2" s="1"/>
      <c r="C2" s="1"/>
      <c r="D2" s="1" t="s">
        <v>0</v>
      </c>
      <c r="E2" s="1"/>
      <c r="F2" s="1"/>
      <c r="G2" s="1"/>
      <c r="H2" s="29" t="s">
        <v>61</v>
      </c>
      <c r="M2" s="1"/>
      <c r="O2" s="1"/>
      <c r="P2" s="1" t="s">
        <v>0</v>
      </c>
      <c r="Q2" s="1"/>
      <c r="R2" s="1"/>
      <c r="S2" s="1"/>
      <c r="T2" s="1"/>
    </row>
    <row r="3" spans="1:20" x14ac:dyDescent="0.25">
      <c r="A3" s="1"/>
      <c r="B3" s="1"/>
      <c r="C3" s="1"/>
      <c r="D3" s="1" t="s">
        <v>69</v>
      </c>
      <c r="E3" s="1"/>
      <c r="F3" s="1"/>
      <c r="G3" s="1"/>
      <c r="H3" s="1"/>
      <c r="M3" s="1"/>
      <c r="N3" s="1"/>
      <c r="O3" s="1"/>
      <c r="P3" s="1" t="s">
        <v>69</v>
      </c>
      <c r="Q3" s="1"/>
      <c r="R3" s="1"/>
      <c r="S3" s="1"/>
      <c r="T3" s="1"/>
    </row>
    <row r="4" spans="1:20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3" t="s">
        <v>54</v>
      </c>
      <c r="J4" s="3" t="s">
        <v>59</v>
      </c>
      <c r="M4" s="2" t="s">
        <v>1</v>
      </c>
      <c r="N4" s="2" t="s">
        <v>2</v>
      </c>
      <c r="O4" s="2" t="s">
        <v>3</v>
      </c>
      <c r="P4" s="2" t="s">
        <v>4</v>
      </c>
      <c r="Q4" s="2" t="s">
        <v>5</v>
      </c>
      <c r="R4" s="2" t="s">
        <v>6</v>
      </c>
      <c r="S4" s="2" t="s">
        <v>7</v>
      </c>
      <c r="T4" s="2" t="s">
        <v>8</v>
      </c>
    </row>
    <row r="5" spans="1:20" x14ac:dyDescent="0.25">
      <c r="A5" s="3">
        <v>1</v>
      </c>
      <c r="B5" s="3" t="s">
        <v>27</v>
      </c>
      <c r="C5" s="3"/>
      <c r="D5" s="3">
        <f>'OCTOBER 21'!H5</f>
        <v>0</v>
      </c>
      <c r="E5" s="3">
        <v>3500</v>
      </c>
      <c r="F5" s="3">
        <f>C5+D5+E5</f>
        <v>3500</v>
      </c>
      <c r="G5" s="3">
        <f>2000+1500</f>
        <v>3500</v>
      </c>
      <c r="H5" s="3">
        <f>F5-G5</f>
        <v>0</v>
      </c>
      <c r="I5" s="3">
        <v>300</v>
      </c>
      <c r="J5" s="3">
        <v>50</v>
      </c>
      <c r="M5" s="3" t="s">
        <v>37</v>
      </c>
      <c r="N5" s="3" t="s">
        <v>46</v>
      </c>
      <c r="O5" s="3"/>
      <c r="P5" s="30">
        <f>'OCTOBER 21'!T5</f>
        <v>0</v>
      </c>
      <c r="Q5" s="3">
        <v>2500</v>
      </c>
      <c r="R5" s="3">
        <f>O5+P5+Q5</f>
        <v>2500</v>
      </c>
      <c r="S5" s="3">
        <v>2500</v>
      </c>
      <c r="T5" s="3">
        <f>R5-S5</f>
        <v>0</v>
      </c>
    </row>
    <row r="6" spans="1:20" x14ac:dyDescent="0.25">
      <c r="A6" s="3">
        <v>2</v>
      </c>
      <c r="B6" s="3" t="s">
        <v>28</v>
      </c>
      <c r="C6" s="3"/>
      <c r="D6" s="3">
        <f>'OCTOBER 21'!H6</f>
        <v>0</v>
      </c>
      <c r="E6" s="3">
        <v>3500</v>
      </c>
      <c r="F6" s="3">
        <f t="shared" ref="F6:F14" si="0">C6+D6+E6</f>
        <v>3500</v>
      </c>
      <c r="G6" s="3">
        <v>3500</v>
      </c>
      <c r="H6" s="3">
        <f>F6-G6</f>
        <v>0</v>
      </c>
      <c r="I6" s="3">
        <v>300</v>
      </c>
      <c r="J6" s="3">
        <v>50</v>
      </c>
      <c r="M6" s="3" t="s">
        <v>38</v>
      </c>
      <c r="N6" s="3" t="s">
        <v>47</v>
      </c>
      <c r="O6" s="3"/>
      <c r="P6" s="30">
        <f>'OCTOBER 21'!T6</f>
        <v>0</v>
      </c>
      <c r="Q6" s="3">
        <v>2500</v>
      </c>
      <c r="R6" s="3">
        <f t="shared" ref="R6:R9" si="1">O6+P6+Q6</f>
        <v>2500</v>
      </c>
      <c r="S6" s="3">
        <v>2500</v>
      </c>
      <c r="T6" s="3">
        <f>R6-S6</f>
        <v>0</v>
      </c>
    </row>
    <row r="7" spans="1:20" x14ac:dyDescent="0.25">
      <c r="A7" s="3">
        <v>3</v>
      </c>
      <c r="B7" s="4" t="s">
        <v>29</v>
      </c>
      <c r="C7" s="3"/>
      <c r="D7" s="3">
        <f>'OCTOBER 21'!H7</f>
        <v>0</v>
      </c>
      <c r="E7" s="3">
        <v>3500</v>
      </c>
      <c r="F7" s="3">
        <f t="shared" si="0"/>
        <v>3500</v>
      </c>
      <c r="G7" s="3">
        <v>3500</v>
      </c>
      <c r="H7" s="3">
        <f>F7-G7</f>
        <v>0</v>
      </c>
      <c r="I7" s="3">
        <v>300</v>
      </c>
      <c r="J7" s="3">
        <v>50</v>
      </c>
      <c r="M7" s="3" t="s">
        <v>39</v>
      </c>
      <c r="N7" s="4" t="s">
        <v>74</v>
      </c>
      <c r="O7" s="3"/>
      <c r="P7" s="30"/>
      <c r="Q7" s="3">
        <v>2500</v>
      </c>
      <c r="R7" s="3">
        <f t="shared" si="1"/>
        <v>2500</v>
      </c>
      <c r="S7" s="3">
        <v>2500</v>
      </c>
      <c r="T7" s="3">
        <f>R7-S7</f>
        <v>0</v>
      </c>
    </row>
    <row r="8" spans="1:20" x14ac:dyDescent="0.25">
      <c r="A8" s="3">
        <v>4</v>
      </c>
      <c r="B8" s="3" t="s">
        <v>30</v>
      </c>
      <c r="C8" s="3"/>
      <c r="D8" s="3">
        <f>'OCTOBER 21'!H8</f>
        <v>500</v>
      </c>
      <c r="E8" s="3">
        <v>3500</v>
      </c>
      <c r="F8" s="3">
        <f t="shared" si="0"/>
        <v>4000</v>
      </c>
      <c r="G8" s="3">
        <v>4000</v>
      </c>
      <c r="H8" s="3">
        <f>F8-G8</f>
        <v>0</v>
      </c>
      <c r="I8" s="3">
        <v>300</v>
      </c>
      <c r="J8" s="3">
        <v>50</v>
      </c>
      <c r="M8" s="3" t="s">
        <v>40</v>
      </c>
      <c r="N8" s="3" t="s">
        <v>49</v>
      </c>
      <c r="O8" s="3"/>
      <c r="P8" s="30">
        <f>'OCTOBER 21'!T8</f>
        <v>0</v>
      </c>
      <c r="Q8" s="3"/>
      <c r="R8" s="3">
        <f t="shared" si="1"/>
        <v>0</v>
      </c>
      <c r="S8" s="3"/>
      <c r="T8" s="3">
        <f>R8-S8</f>
        <v>0</v>
      </c>
    </row>
    <row r="9" spans="1:20" x14ac:dyDescent="0.25">
      <c r="A9" s="3">
        <v>5</v>
      </c>
      <c r="B9" s="3" t="s">
        <v>31</v>
      </c>
      <c r="C9" s="3"/>
      <c r="D9" s="3">
        <f>'OCTOBER 21'!H9</f>
        <v>0</v>
      </c>
      <c r="E9" s="3">
        <v>3500</v>
      </c>
      <c r="F9" s="3">
        <f t="shared" si="0"/>
        <v>3500</v>
      </c>
      <c r="G9" s="3">
        <v>3500</v>
      </c>
      <c r="H9" s="3">
        <f t="shared" ref="H9:H14" si="2">F9-G9</f>
        <v>0</v>
      </c>
      <c r="I9" s="3">
        <v>300</v>
      </c>
      <c r="J9" s="3">
        <v>50</v>
      </c>
      <c r="M9" s="3" t="s">
        <v>41</v>
      </c>
      <c r="N9" s="3" t="s">
        <v>50</v>
      </c>
      <c r="O9" s="3"/>
      <c r="P9" s="30">
        <f>'OCTOBER 21'!T9</f>
        <v>1500</v>
      </c>
      <c r="Q9" s="3"/>
      <c r="R9" s="3">
        <f t="shared" si="1"/>
        <v>1500</v>
      </c>
      <c r="S9" s="3">
        <v>1500</v>
      </c>
      <c r="T9" s="3">
        <f t="shared" ref="T9:T14" si="3">R9-S9</f>
        <v>0</v>
      </c>
    </row>
    <row r="10" spans="1:20" x14ac:dyDescent="0.25">
      <c r="A10" s="3">
        <v>6</v>
      </c>
      <c r="B10" s="5" t="s">
        <v>32</v>
      </c>
      <c r="C10" s="6"/>
      <c r="D10" s="3">
        <f>'OCTOBER 21'!H10</f>
        <v>0</v>
      </c>
      <c r="E10" s="3"/>
      <c r="F10" s="3">
        <f>C10+D10+E10</f>
        <v>0</v>
      </c>
      <c r="G10" s="3"/>
      <c r="H10" s="3">
        <f t="shared" si="2"/>
        <v>0</v>
      </c>
      <c r="I10" s="3"/>
      <c r="J10" s="3"/>
      <c r="M10" s="3" t="s">
        <v>42</v>
      </c>
      <c r="N10" s="5" t="s">
        <v>50</v>
      </c>
      <c r="O10" s="6"/>
      <c r="P10" s="30">
        <f>'OCTOBER 21'!T10</f>
        <v>5050</v>
      </c>
      <c r="Q10" s="3"/>
      <c r="R10" s="3">
        <f>O10+P10+Q10</f>
        <v>5050</v>
      </c>
      <c r="S10" s="3">
        <v>2000</v>
      </c>
      <c r="T10" s="3">
        <f t="shared" si="3"/>
        <v>3050</v>
      </c>
    </row>
    <row r="11" spans="1:20" x14ac:dyDescent="0.25">
      <c r="A11" s="3">
        <v>7</v>
      </c>
      <c r="B11" s="3" t="s">
        <v>33</v>
      </c>
      <c r="C11" s="3"/>
      <c r="D11" s="3">
        <f>'OCTOBER 21'!H11</f>
        <v>0</v>
      </c>
      <c r="E11" s="3">
        <v>3500</v>
      </c>
      <c r="F11" s="3">
        <f t="shared" si="0"/>
        <v>3500</v>
      </c>
      <c r="G11" s="3">
        <v>3500</v>
      </c>
      <c r="H11" s="3">
        <f t="shared" si="2"/>
        <v>0</v>
      </c>
      <c r="I11" s="3">
        <v>150</v>
      </c>
      <c r="J11" s="3">
        <v>50</v>
      </c>
      <c r="M11" s="3" t="s">
        <v>43</v>
      </c>
      <c r="N11" s="3" t="s">
        <v>50</v>
      </c>
      <c r="O11" s="3"/>
      <c r="P11" s="30">
        <f>'OCTOBER 21'!T11</f>
        <v>6000</v>
      </c>
      <c r="Q11" s="3"/>
      <c r="R11" s="3">
        <f t="shared" ref="R11:R14" si="4">O11+P11+Q11</f>
        <v>6000</v>
      </c>
      <c r="S11" s="3"/>
      <c r="T11" s="3">
        <f t="shared" si="3"/>
        <v>6000</v>
      </c>
    </row>
    <row r="12" spans="1:20" x14ac:dyDescent="0.25">
      <c r="A12" s="3">
        <v>8</v>
      </c>
      <c r="B12" s="3" t="s">
        <v>34</v>
      </c>
      <c r="C12" s="3"/>
      <c r="D12" s="3">
        <f>'OCTOBER 21'!H12</f>
        <v>0</v>
      </c>
      <c r="E12" s="3">
        <v>3500</v>
      </c>
      <c r="F12" s="3">
        <f t="shared" si="0"/>
        <v>3500</v>
      </c>
      <c r="G12" s="3">
        <v>3500</v>
      </c>
      <c r="H12" s="3">
        <f t="shared" si="2"/>
        <v>0</v>
      </c>
      <c r="I12" s="3">
        <v>150</v>
      </c>
      <c r="J12" s="3">
        <v>50</v>
      </c>
      <c r="M12" s="3"/>
      <c r="N12" s="28"/>
      <c r="O12" s="3"/>
      <c r="P12" s="30">
        <f>'OCTOBER 21'!T12</f>
        <v>0</v>
      </c>
      <c r="Q12" s="3"/>
      <c r="R12" s="3">
        <f t="shared" si="4"/>
        <v>0</v>
      </c>
      <c r="S12" s="3"/>
      <c r="T12" s="3">
        <f t="shared" si="3"/>
        <v>0</v>
      </c>
    </row>
    <row r="13" spans="1:20" x14ac:dyDescent="0.25">
      <c r="A13" s="3">
        <v>9</v>
      </c>
      <c r="B13" s="3" t="s">
        <v>34</v>
      </c>
      <c r="C13" s="3"/>
      <c r="D13" s="3">
        <f>'OCTOBER 21'!H13</f>
        <v>0</v>
      </c>
      <c r="E13" s="3">
        <v>3000</v>
      </c>
      <c r="F13" s="3">
        <f t="shared" si="0"/>
        <v>3000</v>
      </c>
      <c r="G13" s="3">
        <v>3000</v>
      </c>
      <c r="H13" s="3">
        <f t="shared" si="2"/>
        <v>0</v>
      </c>
      <c r="I13" s="3">
        <v>600</v>
      </c>
      <c r="J13" s="3">
        <v>50</v>
      </c>
      <c r="M13" s="3" t="s">
        <v>44</v>
      </c>
      <c r="N13" s="3" t="s">
        <v>63</v>
      </c>
      <c r="O13" s="3"/>
      <c r="P13" s="30">
        <f>'OCTOBER 21'!T13</f>
        <v>0</v>
      </c>
      <c r="Q13" s="3"/>
      <c r="R13" s="3">
        <f t="shared" si="4"/>
        <v>0</v>
      </c>
      <c r="S13" s="3"/>
      <c r="T13" s="3">
        <f t="shared" si="3"/>
        <v>0</v>
      </c>
    </row>
    <row r="14" spans="1:20" x14ac:dyDescent="0.25">
      <c r="A14" s="3">
        <v>10</v>
      </c>
      <c r="B14" s="3" t="s">
        <v>58</v>
      </c>
      <c r="C14" s="3"/>
      <c r="D14" s="3">
        <f>'OCTOBER 21'!H14</f>
        <v>1000</v>
      </c>
      <c r="E14" s="3">
        <v>4500</v>
      </c>
      <c r="F14" s="3">
        <f t="shared" si="0"/>
        <v>5500</v>
      </c>
      <c r="G14" s="3">
        <v>4000</v>
      </c>
      <c r="H14" s="3">
        <f t="shared" si="2"/>
        <v>1500</v>
      </c>
      <c r="I14" s="3">
        <v>750</v>
      </c>
      <c r="J14" s="3">
        <v>50</v>
      </c>
      <c r="M14" s="3" t="s">
        <v>45</v>
      </c>
      <c r="N14" s="3" t="s">
        <v>53</v>
      </c>
      <c r="O14" s="3"/>
      <c r="P14" s="30">
        <f>'OCTOBER 21'!T14</f>
        <v>0</v>
      </c>
      <c r="Q14" s="3">
        <v>2500</v>
      </c>
      <c r="R14" s="3">
        <f t="shared" si="4"/>
        <v>2500</v>
      </c>
      <c r="S14" s="3">
        <v>2500</v>
      </c>
      <c r="T14" s="3">
        <f t="shared" si="3"/>
        <v>0</v>
      </c>
    </row>
    <row r="15" spans="1:20" x14ac:dyDescent="0.25">
      <c r="A15" s="3"/>
      <c r="B15" s="2" t="s">
        <v>9</v>
      </c>
      <c r="C15" s="2">
        <f t="shared" ref="C15:H15" si="5">SUM(C5:C14)</f>
        <v>0</v>
      </c>
      <c r="D15" s="3">
        <f>'OCTOBER 21'!H15</f>
        <v>1500</v>
      </c>
      <c r="E15" s="2">
        <f t="shared" si="5"/>
        <v>32000</v>
      </c>
      <c r="F15" s="2">
        <f t="shared" si="5"/>
        <v>33500</v>
      </c>
      <c r="G15" s="2">
        <f t="shared" si="5"/>
        <v>32000</v>
      </c>
      <c r="H15" s="2">
        <f t="shared" si="5"/>
        <v>1500</v>
      </c>
      <c r="I15" s="3">
        <f>SUM(I5:I14)</f>
        <v>3150</v>
      </c>
      <c r="J15" s="6">
        <f>SUM(J5:J14)</f>
        <v>450</v>
      </c>
      <c r="M15" s="3"/>
      <c r="N15" s="2" t="s">
        <v>9</v>
      </c>
      <c r="O15" s="2">
        <f t="shared" ref="O15:T15" si="6">SUM(O5:O14)</f>
        <v>0</v>
      </c>
      <c r="P15" s="30">
        <f>'OCTOBER 21'!T15</f>
        <v>17050</v>
      </c>
      <c r="Q15" s="2">
        <f t="shared" si="6"/>
        <v>10000</v>
      </c>
      <c r="R15" s="2">
        <f t="shared" si="6"/>
        <v>22550</v>
      </c>
      <c r="S15" s="2">
        <f t="shared" si="6"/>
        <v>13500</v>
      </c>
      <c r="T15" s="2">
        <f t="shared" si="6"/>
        <v>9050</v>
      </c>
    </row>
    <row r="16" spans="1:20" x14ac:dyDescent="0.25">
      <c r="A16" s="7"/>
      <c r="B16" s="8"/>
      <c r="C16" s="8"/>
      <c r="D16" s="3"/>
      <c r="E16" s="8" t="s">
        <v>9</v>
      </c>
      <c r="F16" s="8"/>
      <c r="G16" s="8"/>
      <c r="H16" s="9"/>
      <c r="M16" s="7"/>
      <c r="N16" s="8"/>
      <c r="O16" s="8"/>
      <c r="P16" s="3"/>
      <c r="Q16" s="8" t="s">
        <v>9</v>
      </c>
      <c r="R16" s="8"/>
      <c r="S16" s="8"/>
      <c r="T16" s="9"/>
    </row>
    <row r="17" spans="2:22" x14ac:dyDescent="0.25">
      <c r="B17" s="10" t="s">
        <v>10</v>
      </c>
      <c r="C17" s="10"/>
      <c r="D17" s="11"/>
      <c r="E17" s="12"/>
      <c r="F17" s="13"/>
      <c r="G17" s="14"/>
      <c r="H17" s="15"/>
      <c r="N17" s="10" t="s">
        <v>10</v>
      </c>
      <c r="O17" s="10"/>
      <c r="P17" s="11"/>
      <c r="Q17" s="12"/>
      <c r="R17" s="13"/>
      <c r="S17" s="14"/>
      <c r="T17" s="15"/>
    </row>
    <row r="18" spans="2:22" x14ac:dyDescent="0.25">
      <c r="B18" s="17" t="s">
        <v>11</v>
      </c>
      <c r="C18" s="17"/>
      <c r="D18" s="17"/>
      <c r="E18" s="17"/>
      <c r="F18" s="18"/>
      <c r="G18" s="17" t="s">
        <v>7</v>
      </c>
      <c r="H18" s="10"/>
      <c r="N18" s="17" t="s">
        <v>11</v>
      </c>
      <c r="O18" s="17"/>
      <c r="P18" s="17"/>
      <c r="Q18" s="17"/>
      <c r="R18" s="18"/>
      <c r="S18" s="17" t="s">
        <v>7</v>
      </c>
      <c r="T18" s="10"/>
      <c r="U18" s="10"/>
      <c r="V18" s="10"/>
    </row>
    <row r="19" spans="2:22" x14ac:dyDescent="0.25">
      <c r="B19" s="19" t="s">
        <v>12</v>
      </c>
      <c r="C19" s="19"/>
      <c r="D19" s="19" t="s">
        <v>13</v>
      </c>
      <c r="E19" s="19" t="s">
        <v>14</v>
      </c>
      <c r="F19" s="19" t="s">
        <v>15</v>
      </c>
      <c r="G19" s="19" t="s">
        <v>12</v>
      </c>
      <c r="H19" s="19" t="s">
        <v>13</v>
      </c>
      <c r="I19" s="19" t="s">
        <v>14</v>
      </c>
      <c r="J19" s="19" t="s">
        <v>15</v>
      </c>
      <c r="K19" s="16"/>
      <c r="N19" s="19" t="s">
        <v>12</v>
      </c>
      <c r="O19" s="19"/>
      <c r="P19" s="19" t="s">
        <v>13</v>
      </c>
      <c r="Q19" s="19" t="s">
        <v>14</v>
      </c>
      <c r="R19" s="19" t="s">
        <v>15</v>
      </c>
      <c r="S19" s="19" t="s">
        <v>12</v>
      </c>
      <c r="T19" s="19" t="s">
        <v>13</v>
      </c>
      <c r="U19" s="19" t="s">
        <v>14</v>
      </c>
      <c r="V19" s="19" t="s">
        <v>15</v>
      </c>
    </row>
    <row r="20" spans="2:22" x14ac:dyDescent="0.25">
      <c r="B20" s="4" t="s">
        <v>70</v>
      </c>
      <c r="C20" s="4"/>
      <c r="D20" s="20">
        <f>E15</f>
        <v>32000</v>
      </c>
      <c r="E20" s="4"/>
      <c r="F20" s="4"/>
      <c r="G20" s="4" t="s">
        <v>70</v>
      </c>
      <c r="H20" s="20">
        <f>G15</f>
        <v>32000</v>
      </c>
      <c r="I20" s="4"/>
      <c r="J20" s="4"/>
      <c r="K20" s="16"/>
      <c r="N20" s="4" t="s">
        <v>70</v>
      </c>
      <c r="O20" s="4"/>
      <c r="P20" s="20">
        <f>Q15</f>
        <v>10000</v>
      </c>
      <c r="Q20" s="4"/>
      <c r="R20" s="4"/>
      <c r="S20" s="4" t="s">
        <v>70</v>
      </c>
      <c r="T20" s="20">
        <f>S15</f>
        <v>13500</v>
      </c>
      <c r="U20" s="4"/>
      <c r="V20" s="4"/>
    </row>
    <row r="21" spans="2:22" x14ac:dyDescent="0.25">
      <c r="B21" s="4" t="s">
        <v>4</v>
      </c>
      <c r="C21" s="4"/>
      <c r="D21" s="20">
        <f>'OCTOBER 21'!F31</f>
        <v>0</v>
      </c>
      <c r="E21" s="4"/>
      <c r="F21" s="4"/>
      <c r="G21" s="4" t="s">
        <v>4</v>
      </c>
      <c r="H21" s="20">
        <f>'OCTOBER 21'!J31</f>
        <v>-1500</v>
      </c>
      <c r="I21" s="4"/>
      <c r="J21" s="4"/>
      <c r="N21" s="4" t="s">
        <v>4</v>
      </c>
      <c r="O21" s="4"/>
      <c r="P21" s="20">
        <f>'OCTOBER 21'!R31</f>
        <v>0</v>
      </c>
      <c r="Q21" s="4"/>
      <c r="R21" s="4"/>
      <c r="S21" s="4" t="s">
        <v>4</v>
      </c>
      <c r="T21" s="20">
        <f>'OCTOBER 21'!V31</f>
        <v>-15050</v>
      </c>
      <c r="U21" s="4"/>
      <c r="V21" s="4"/>
    </row>
    <row r="22" spans="2:22" x14ac:dyDescent="0.25">
      <c r="B22" s="21" t="s">
        <v>54</v>
      </c>
      <c r="D22">
        <f>I15</f>
        <v>3150</v>
      </c>
      <c r="G22" s="21" t="s">
        <v>54</v>
      </c>
      <c r="H22">
        <f>I15</f>
        <v>3150</v>
      </c>
      <c r="I22" t="str">
        <f>N15</f>
        <v xml:space="preserve"> </v>
      </c>
      <c r="J22" s="4"/>
      <c r="K22" s="16"/>
      <c r="N22" s="27" t="s">
        <v>72</v>
      </c>
      <c r="O22" s="3"/>
      <c r="P22" s="3">
        <v>450</v>
      </c>
      <c r="Q22" s="3"/>
      <c r="R22" s="3"/>
      <c r="S22" s="27" t="s">
        <v>72</v>
      </c>
      <c r="T22" s="3">
        <v>450</v>
      </c>
      <c r="U22" s="3"/>
      <c r="V22" s="4"/>
    </row>
    <row r="23" spans="2:22" x14ac:dyDescent="0.25">
      <c r="B23" s="4" t="s">
        <v>59</v>
      </c>
      <c r="C23" s="4"/>
      <c r="D23">
        <f>J15</f>
        <v>450</v>
      </c>
      <c r="E23" s="20"/>
      <c r="F23" s="4"/>
      <c r="G23" s="4" t="s">
        <v>59</v>
      </c>
      <c r="H23" s="4">
        <f>J15</f>
        <v>450</v>
      </c>
      <c r="I23">
        <f>O15</f>
        <v>0</v>
      </c>
      <c r="J23" s="4"/>
      <c r="K23" s="16"/>
      <c r="N23" s="4" t="s">
        <v>16</v>
      </c>
      <c r="O23" s="4"/>
      <c r="P23" s="22">
        <v>0.1</v>
      </c>
      <c r="Q23" s="20">
        <f>P20*P23</f>
        <v>1000</v>
      </c>
      <c r="R23" s="4"/>
      <c r="S23" s="4" t="s">
        <v>16</v>
      </c>
      <c r="T23" s="22">
        <v>0.1</v>
      </c>
      <c r="U23" s="20">
        <f>Q23</f>
        <v>1000</v>
      </c>
      <c r="V23" s="4"/>
    </row>
    <row r="24" spans="2:22" x14ac:dyDescent="0.25">
      <c r="B24" s="4" t="s">
        <v>16</v>
      </c>
      <c r="C24" s="4"/>
      <c r="D24" s="22">
        <v>0.1</v>
      </c>
      <c r="E24" s="20">
        <f>D24*E15</f>
        <v>3200</v>
      </c>
      <c r="F24" s="4"/>
      <c r="G24" s="4" t="s">
        <v>16</v>
      </c>
      <c r="H24" s="22">
        <v>0.1</v>
      </c>
      <c r="I24" s="20">
        <f>E24</f>
        <v>3200</v>
      </c>
      <c r="J24" s="19"/>
      <c r="N24" s="19" t="s">
        <v>17</v>
      </c>
      <c r="P24" s="20"/>
      <c r="Q24" s="19"/>
      <c r="R24" s="19"/>
      <c r="S24" s="19" t="s">
        <v>17</v>
      </c>
      <c r="T24" s="23"/>
      <c r="U24" s="19"/>
      <c r="V24" s="19"/>
    </row>
    <row r="25" spans="2:22" x14ac:dyDescent="0.25">
      <c r="B25" s="19" t="s">
        <v>17</v>
      </c>
      <c r="C25" s="3"/>
      <c r="D25" s="20"/>
      <c r="E25" s="19"/>
      <c r="F25" s="19"/>
      <c r="G25" s="19" t="s">
        <v>17</v>
      </c>
      <c r="H25" s="23"/>
      <c r="I25" s="19"/>
      <c r="J25" s="4"/>
      <c r="N25" s="24"/>
      <c r="O25" s="22"/>
      <c r="P25" s="4"/>
      <c r="Q25" s="4"/>
      <c r="R25" s="4"/>
      <c r="S25" s="24"/>
      <c r="T25" s="22"/>
      <c r="U25" s="4"/>
      <c r="V25" s="4"/>
    </row>
    <row r="26" spans="2:22" x14ac:dyDescent="0.25">
      <c r="B26" s="25"/>
      <c r="C26" s="25"/>
      <c r="D26" s="4"/>
      <c r="E26" s="4"/>
      <c r="F26" s="4"/>
      <c r="G26" s="25"/>
      <c r="H26" s="25"/>
      <c r="I26" s="4"/>
      <c r="J26" s="4"/>
      <c r="N26" s="25" t="s">
        <v>66</v>
      </c>
      <c r="O26" s="25"/>
      <c r="P26" s="4"/>
      <c r="Q26" s="4">
        <v>2500</v>
      </c>
      <c r="R26" s="4"/>
      <c r="S26" s="25"/>
      <c r="T26" s="25"/>
      <c r="U26" s="4"/>
      <c r="V26" s="4"/>
    </row>
    <row r="27" spans="2:22" x14ac:dyDescent="0.25">
      <c r="B27" s="25" t="s">
        <v>71</v>
      </c>
      <c r="C27" s="25"/>
      <c r="D27" s="4"/>
      <c r="E27" s="4">
        <v>28800</v>
      </c>
      <c r="F27" s="4"/>
      <c r="G27" s="25" t="s">
        <v>71</v>
      </c>
      <c r="H27" s="25"/>
      <c r="I27" s="4">
        <v>28800</v>
      </c>
      <c r="J27" s="4"/>
      <c r="N27" s="25"/>
      <c r="O27" s="25"/>
      <c r="P27" s="4"/>
      <c r="Q27" s="4"/>
      <c r="R27" s="4"/>
      <c r="S27" s="25"/>
      <c r="T27" s="25"/>
      <c r="U27" s="4"/>
      <c r="V27" s="4"/>
    </row>
    <row r="28" spans="2:22" x14ac:dyDescent="0.25">
      <c r="B28" s="25" t="s">
        <v>73</v>
      </c>
      <c r="C28" s="25"/>
      <c r="D28" s="4"/>
      <c r="E28" s="4">
        <v>3600</v>
      </c>
      <c r="F28" s="4"/>
      <c r="G28" s="25" t="s">
        <v>73</v>
      </c>
      <c r="H28" s="25"/>
      <c r="I28" s="4">
        <v>3600</v>
      </c>
      <c r="J28" s="4"/>
      <c r="L28" s="16"/>
      <c r="N28" s="25" t="s">
        <v>71</v>
      </c>
      <c r="O28" s="25"/>
      <c r="P28" s="4"/>
      <c r="Q28" s="4">
        <v>4250</v>
      </c>
      <c r="R28" s="4"/>
      <c r="S28" s="25" t="s">
        <v>71</v>
      </c>
      <c r="T28" s="25"/>
      <c r="U28" s="4">
        <v>4250</v>
      </c>
      <c r="V28" s="4"/>
    </row>
    <row r="29" spans="2:22" x14ac:dyDescent="0.25">
      <c r="B29" s="26"/>
      <c r="C29" s="26"/>
      <c r="D29" s="4"/>
      <c r="E29" s="4"/>
      <c r="F29" s="4"/>
      <c r="G29" s="26"/>
      <c r="H29" s="26"/>
      <c r="I29" s="4"/>
      <c r="J29" s="4"/>
      <c r="N29" s="26" t="s">
        <v>73</v>
      </c>
      <c r="O29" s="26"/>
      <c r="P29" s="4"/>
      <c r="Q29" s="4">
        <v>400</v>
      </c>
      <c r="R29" s="4"/>
      <c r="S29" s="26" t="s">
        <v>73</v>
      </c>
      <c r="T29" s="26"/>
      <c r="U29" s="4">
        <v>400</v>
      </c>
      <c r="V29" s="4"/>
    </row>
    <row r="30" spans="2:22" x14ac:dyDescent="0.25">
      <c r="B30" s="25"/>
      <c r="C30" s="25"/>
      <c r="D30" s="4"/>
      <c r="E30" s="27"/>
      <c r="F30" s="4"/>
      <c r="G30" s="4"/>
      <c r="H30" s="4"/>
      <c r="I30" s="4"/>
      <c r="J30" s="4"/>
      <c r="L30" s="16"/>
      <c r="N30" s="25" t="s">
        <v>75</v>
      </c>
      <c r="O30" s="25"/>
      <c r="P30" s="4"/>
      <c r="Q30" s="27">
        <v>2300</v>
      </c>
      <c r="R30" s="4"/>
      <c r="S30" s="25" t="s">
        <v>75</v>
      </c>
      <c r="T30" s="25"/>
      <c r="U30" s="4">
        <v>2300</v>
      </c>
      <c r="V30" s="27"/>
    </row>
    <row r="31" spans="2:22" x14ac:dyDescent="0.25">
      <c r="B31" s="19" t="s">
        <v>18</v>
      </c>
      <c r="C31" s="19"/>
      <c r="D31" s="23">
        <f>D20+D21+D22+D23-E24</f>
        <v>32400</v>
      </c>
      <c r="E31" s="23">
        <f>SUM(E25:E30)</f>
        <v>32400</v>
      </c>
      <c r="F31" s="23">
        <f>D31-E31</f>
        <v>0</v>
      </c>
      <c r="G31" s="19" t="s">
        <v>18</v>
      </c>
      <c r="H31" s="23">
        <f>H20+H21+H22+H23-I24</f>
        <v>30900</v>
      </c>
      <c r="I31" s="23">
        <f>SUM(I25:I30)</f>
        <v>32400</v>
      </c>
      <c r="J31" s="23">
        <f>H31-I31</f>
        <v>-1500</v>
      </c>
      <c r="L31" s="16"/>
      <c r="N31" s="19" t="s">
        <v>18</v>
      </c>
      <c r="O31" s="19"/>
      <c r="P31" s="23">
        <f>P20+P21+P22-Q23</f>
        <v>9450</v>
      </c>
      <c r="Q31" s="23">
        <f>SUM(Q25:Q30)</f>
        <v>9450</v>
      </c>
      <c r="R31" s="23">
        <f>P31-Q31</f>
        <v>0</v>
      </c>
      <c r="S31" s="19" t="s">
        <v>18</v>
      </c>
      <c r="T31" s="23">
        <f>T20+T21+T22-U23</f>
        <v>-2100</v>
      </c>
      <c r="U31" s="23">
        <f>SUM(U25:U30)</f>
        <v>6950</v>
      </c>
      <c r="V31" s="23">
        <f>T31-U31</f>
        <v>-9050</v>
      </c>
    </row>
    <row r="33" spans="2:22" x14ac:dyDescent="0.25">
      <c r="B33" t="s">
        <v>19</v>
      </c>
      <c r="E33" t="s">
        <v>20</v>
      </c>
      <c r="H33" t="s">
        <v>21</v>
      </c>
      <c r="N33" t="s">
        <v>19</v>
      </c>
      <c r="Q33" t="s">
        <v>20</v>
      </c>
      <c r="T33" t="s">
        <v>21</v>
      </c>
    </row>
    <row r="34" spans="2:22" x14ac:dyDescent="0.25">
      <c r="V34" s="16"/>
    </row>
    <row r="35" spans="2:22" x14ac:dyDescent="0.25">
      <c r="B35" t="s">
        <v>22</v>
      </c>
      <c r="E35" t="s">
        <v>23</v>
      </c>
      <c r="H35" t="s">
        <v>52</v>
      </c>
      <c r="K35" s="16"/>
      <c r="L35" s="16"/>
      <c r="N35" t="s">
        <v>22</v>
      </c>
      <c r="Q35" t="s">
        <v>23</v>
      </c>
      <c r="T35" t="s">
        <v>52</v>
      </c>
    </row>
    <row r="36" spans="2:22" x14ac:dyDescent="0.25">
      <c r="K36" s="16"/>
    </row>
    <row r="37" spans="2:22" x14ac:dyDescent="0.25">
      <c r="I37" s="16"/>
    </row>
    <row r="40" spans="2:22" x14ac:dyDescent="0.25">
      <c r="K40" s="16"/>
      <c r="O40" s="16"/>
    </row>
  </sheetData>
  <hyperlinks>
    <hyperlink ref="H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abSelected="1" topLeftCell="A7" workbookViewId="0">
      <selection activeCell="L31" sqref="L31"/>
    </sheetView>
  </sheetViews>
  <sheetFormatPr defaultRowHeight="15" x14ac:dyDescent="0.25"/>
  <sheetData>
    <row r="1" spans="1:19" x14ac:dyDescent="0.25">
      <c r="B1" s="1"/>
      <c r="C1" s="1" t="s">
        <v>26</v>
      </c>
      <c r="D1" s="1"/>
      <c r="E1" s="1"/>
      <c r="F1" s="1"/>
      <c r="G1" s="1"/>
      <c r="N1" s="1"/>
      <c r="O1" s="1" t="s">
        <v>36</v>
      </c>
      <c r="P1" s="1"/>
      <c r="Q1" s="1"/>
      <c r="R1" s="1"/>
      <c r="S1" s="1"/>
    </row>
    <row r="2" spans="1:19" x14ac:dyDescent="0.25">
      <c r="B2" s="1"/>
      <c r="C2" s="1" t="s">
        <v>0</v>
      </c>
      <c r="D2" s="1"/>
      <c r="E2" s="1"/>
      <c r="F2" s="1"/>
      <c r="G2" s="29" t="s">
        <v>61</v>
      </c>
      <c r="L2" s="1"/>
      <c r="N2" s="1"/>
      <c r="O2" s="1" t="s">
        <v>0</v>
      </c>
      <c r="P2" s="1"/>
      <c r="Q2" s="1"/>
      <c r="R2" s="1"/>
      <c r="S2" s="1"/>
    </row>
    <row r="3" spans="1:19" x14ac:dyDescent="0.25">
      <c r="A3" s="1"/>
      <c r="B3" s="1"/>
      <c r="C3" s="1" t="s">
        <v>76</v>
      </c>
      <c r="D3" s="1"/>
      <c r="E3" s="1"/>
      <c r="F3" s="1"/>
      <c r="G3" s="1"/>
      <c r="L3" s="1"/>
      <c r="M3" s="1"/>
      <c r="N3" s="1"/>
      <c r="O3" s="1" t="s">
        <v>76</v>
      </c>
      <c r="P3" s="1"/>
      <c r="Q3" s="1"/>
      <c r="R3" s="1"/>
      <c r="S3" s="1"/>
    </row>
    <row r="4" spans="1:19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3" t="s">
        <v>54</v>
      </c>
      <c r="I4" s="3" t="s">
        <v>59</v>
      </c>
      <c r="L4" s="2" t="s">
        <v>1</v>
      </c>
      <c r="M4" s="2" t="s">
        <v>2</v>
      </c>
      <c r="N4" s="2" t="s">
        <v>3</v>
      </c>
      <c r="O4" s="2" t="s">
        <v>4</v>
      </c>
      <c r="P4" s="2" t="s">
        <v>5</v>
      </c>
      <c r="Q4" s="2" t="s">
        <v>6</v>
      </c>
      <c r="R4" s="2" t="s">
        <v>7</v>
      </c>
      <c r="S4" s="2" t="s">
        <v>8</v>
      </c>
    </row>
    <row r="5" spans="1:19" x14ac:dyDescent="0.25">
      <c r="A5" s="3" t="s">
        <v>27</v>
      </c>
      <c r="B5" s="3"/>
      <c r="C5" s="3">
        <f>'NOVEMBER 21'!H5:H14</f>
        <v>0</v>
      </c>
      <c r="D5" s="3">
        <v>3500</v>
      </c>
      <c r="E5" s="3">
        <f>B5+C5+D5</f>
        <v>3500</v>
      </c>
      <c r="F5" s="3">
        <v>2000</v>
      </c>
      <c r="G5" s="3">
        <f>E5-F5</f>
        <v>1500</v>
      </c>
      <c r="H5" s="3">
        <v>150</v>
      </c>
      <c r="I5" s="3">
        <v>50</v>
      </c>
      <c r="L5" s="3" t="s">
        <v>37</v>
      </c>
      <c r="M5" s="3" t="s">
        <v>46</v>
      </c>
      <c r="N5" s="3"/>
      <c r="O5" s="30">
        <f>'NOVEMBER 21'!P5:P14</f>
        <v>0</v>
      </c>
      <c r="P5" s="3">
        <v>2500</v>
      </c>
      <c r="Q5" s="3">
        <f>N5+O5+P5</f>
        <v>2500</v>
      </c>
      <c r="R5" s="3">
        <v>2500</v>
      </c>
      <c r="S5" s="3">
        <f>Q5-R5</f>
        <v>0</v>
      </c>
    </row>
    <row r="6" spans="1:19" x14ac:dyDescent="0.25">
      <c r="A6" s="3" t="s">
        <v>28</v>
      </c>
      <c r="B6" s="3"/>
      <c r="C6" s="3">
        <f>'NOVEMBER 21'!H6:H15</f>
        <v>0</v>
      </c>
      <c r="D6" s="3">
        <v>3500</v>
      </c>
      <c r="E6" s="3">
        <f t="shared" ref="E6:E14" si="0">B6+C6+D6</f>
        <v>3500</v>
      </c>
      <c r="F6" s="3">
        <v>3500</v>
      </c>
      <c r="G6" s="3">
        <f>E6-F6</f>
        <v>0</v>
      </c>
      <c r="H6" s="3">
        <v>150</v>
      </c>
      <c r="I6" s="3">
        <v>50</v>
      </c>
      <c r="L6" s="3" t="s">
        <v>38</v>
      </c>
      <c r="M6" s="3" t="s">
        <v>47</v>
      </c>
      <c r="N6" s="3"/>
      <c r="O6" s="30">
        <f>'NOVEMBER 21'!P6:P15</f>
        <v>0</v>
      </c>
      <c r="P6" s="3">
        <v>2500</v>
      </c>
      <c r="Q6" s="3">
        <f t="shared" ref="Q6:Q9" si="1">N6+O6+P6</f>
        <v>2500</v>
      </c>
      <c r="R6" s="3">
        <v>2500</v>
      </c>
      <c r="S6" s="3">
        <f>Q6-R6</f>
        <v>0</v>
      </c>
    </row>
    <row r="7" spans="1:19" x14ac:dyDescent="0.25">
      <c r="A7" s="4" t="s">
        <v>29</v>
      </c>
      <c r="B7" s="3"/>
      <c r="C7" s="3">
        <f>'NOVEMBER 21'!H7:H16</f>
        <v>0</v>
      </c>
      <c r="D7" s="3">
        <v>3500</v>
      </c>
      <c r="E7" s="3">
        <f t="shared" si="0"/>
        <v>3500</v>
      </c>
      <c r="F7" s="3">
        <v>3500</v>
      </c>
      <c r="G7" s="3">
        <f>E7-F7</f>
        <v>0</v>
      </c>
      <c r="H7" s="3">
        <v>150</v>
      </c>
      <c r="I7" s="3">
        <v>50</v>
      </c>
      <c r="L7" s="3" t="s">
        <v>39</v>
      </c>
      <c r="M7" s="4" t="s">
        <v>77</v>
      </c>
      <c r="N7" s="3"/>
      <c r="O7" s="30">
        <f>'NOVEMBER 21'!P7:P16</f>
        <v>0</v>
      </c>
      <c r="P7" s="3">
        <v>2500</v>
      </c>
      <c r="Q7" s="3">
        <f t="shared" si="1"/>
        <v>2500</v>
      </c>
      <c r="R7" s="3"/>
      <c r="S7" s="3">
        <f>Q7-R7</f>
        <v>2500</v>
      </c>
    </row>
    <row r="8" spans="1:19" x14ac:dyDescent="0.25">
      <c r="A8" s="3" t="s">
        <v>30</v>
      </c>
      <c r="B8" s="3"/>
      <c r="C8" s="3">
        <f>'NOVEMBER 21'!H8:H17</f>
        <v>0</v>
      </c>
      <c r="D8" s="3">
        <v>3500</v>
      </c>
      <c r="E8" s="3">
        <f t="shared" si="0"/>
        <v>3500</v>
      </c>
      <c r="F8" s="3">
        <v>3500</v>
      </c>
      <c r="G8" s="3">
        <f>E8-F8</f>
        <v>0</v>
      </c>
      <c r="H8" s="3">
        <v>450</v>
      </c>
      <c r="I8" s="3">
        <v>50</v>
      </c>
      <c r="L8" s="3" t="s">
        <v>40</v>
      </c>
      <c r="M8" s="3" t="s">
        <v>49</v>
      </c>
      <c r="N8" s="3"/>
      <c r="O8" s="30">
        <f>'NOVEMBER 21'!P8:P17</f>
        <v>0</v>
      </c>
      <c r="P8" s="3"/>
      <c r="Q8" s="3">
        <f t="shared" si="1"/>
        <v>0</v>
      </c>
      <c r="R8" s="3"/>
      <c r="S8" s="3">
        <f>Q8-R8</f>
        <v>0</v>
      </c>
    </row>
    <row r="9" spans="1:19" x14ac:dyDescent="0.25">
      <c r="A9" s="3" t="s">
        <v>31</v>
      </c>
      <c r="B9" s="3"/>
      <c r="C9" s="3">
        <f>'NOVEMBER 21'!H9:H18</f>
        <v>0</v>
      </c>
      <c r="D9" s="3">
        <v>3500</v>
      </c>
      <c r="E9" s="3">
        <f t="shared" si="0"/>
        <v>3500</v>
      </c>
      <c r="F9" s="3">
        <v>3500</v>
      </c>
      <c r="G9" s="3">
        <f t="shared" ref="G9:G13" si="2">E9-F9</f>
        <v>0</v>
      </c>
      <c r="H9" s="3">
        <v>450</v>
      </c>
      <c r="I9" s="3">
        <v>50</v>
      </c>
      <c r="L9" s="3" t="s">
        <v>41</v>
      </c>
      <c r="M9" s="3" t="s">
        <v>50</v>
      </c>
      <c r="N9" s="3"/>
      <c r="O9" s="30">
        <f>'NOVEMBER 21'!P9:P18</f>
        <v>1500</v>
      </c>
      <c r="P9" s="3"/>
      <c r="Q9" s="3">
        <f t="shared" si="1"/>
        <v>1500</v>
      </c>
      <c r="R9" s="3">
        <v>1000</v>
      </c>
      <c r="S9" s="3">
        <f t="shared" ref="S9:S14" si="3">Q9-R9</f>
        <v>500</v>
      </c>
    </row>
    <row r="10" spans="1:19" x14ac:dyDescent="0.25">
      <c r="A10" s="5" t="s">
        <v>32</v>
      </c>
      <c r="B10" s="6"/>
      <c r="C10" s="3">
        <f>'NOVEMBER 21'!H10:H19</f>
        <v>0</v>
      </c>
      <c r="D10" s="3"/>
      <c r="E10" s="3">
        <f>B10+C10+D10</f>
        <v>0</v>
      </c>
      <c r="F10" s="3"/>
      <c r="G10" s="3">
        <f t="shared" si="2"/>
        <v>0</v>
      </c>
      <c r="H10" s="3">
        <v>0</v>
      </c>
      <c r="I10" s="3"/>
      <c r="L10" s="3" t="s">
        <v>42</v>
      </c>
      <c r="M10" s="5" t="s">
        <v>50</v>
      </c>
      <c r="N10" s="6"/>
      <c r="O10" s="30">
        <f>'NOVEMBER 21'!P10:P19</f>
        <v>5050</v>
      </c>
      <c r="P10" s="3"/>
      <c r="Q10" s="3">
        <f>N10+O10+P10</f>
        <v>5050</v>
      </c>
      <c r="R10" s="3">
        <v>4000</v>
      </c>
      <c r="S10" s="3">
        <f t="shared" si="3"/>
        <v>1050</v>
      </c>
    </row>
    <row r="11" spans="1:19" x14ac:dyDescent="0.25">
      <c r="A11" s="3" t="s">
        <v>33</v>
      </c>
      <c r="B11" s="3"/>
      <c r="C11" s="3">
        <f>'NOVEMBER 21'!H11:H20</f>
        <v>0</v>
      </c>
      <c r="D11" s="3">
        <v>3500</v>
      </c>
      <c r="E11" s="3">
        <f t="shared" si="0"/>
        <v>3500</v>
      </c>
      <c r="F11" s="3">
        <v>3500</v>
      </c>
      <c r="G11" s="3">
        <f t="shared" si="2"/>
        <v>0</v>
      </c>
      <c r="H11" s="3">
        <v>150</v>
      </c>
      <c r="I11" s="3">
        <v>50</v>
      </c>
      <c r="L11" s="3" t="s">
        <v>43</v>
      </c>
      <c r="M11" s="3" t="s">
        <v>50</v>
      </c>
      <c r="N11" s="3"/>
      <c r="O11" s="30">
        <f>'NOVEMBER 21'!P11:P20</f>
        <v>6000</v>
      </c>
      <c r="P11" s="3"/>
      <c r="Q11" s="3">
        <f t="shared" ref="Q11:Q14" si="4">N11+O11+P11</f>
        <v>6000</v>
      </c>
      <c r="R11" s="3">
        <v>3000</v>
      </c>
      <c r="S11" s="3">
        <f t="shared" si="3"/>
        <v>3000</v>
      </c>
    </row>
    <row r="12" spans="1:19" x14ac:dyDescent="0.25">
      <c r="A12" s="3" t="s">
        <v>34</v>
      </c>
      <c r="B12" s="3"/>
      <c r="C12" s="3">
        <f>'NOVEMBER 21'!H12:H21</f>
        <v>0</v>
      </c>
      <c r="D12" s="3">
        <v>3500</v>
      </c>
      <c r="E12" s="3">
        <f t="shared" si="0"/>
        <v>3500</v>
      </c>
      <c r="F12" s="3">
        <v>1100</v>
      </c>
      <c r="G12" s="3">
        <f t="shared" si="2"/>
        <v>2400</v>
      </c>
      <c r="H12" s="3">
        <v>150</v>
      </c>
      <c r="I12" s="3">
        <v>50</v>
      </c>
      <c r="L12" s="3"/>
      <c r="M12" s="28"/>
      <c r="N12" s="3"/>
      <c r="O12" s="30">
        <f>'NOVEMBER 21'!P12:P21</f>
        <v>0</v>
      </c>
      <c r="P12" s="3"/>
      <c r="Q12" s="3">
        <f t="shared" si="4"/>
        <v>0</v>
      </c>
      <c r="R12" s="3"/>
      <c r="S12" s="3">
        <f t="shared" si="3"/>
        <v>0</v>
      </c>
    </row>
    <row r="13" spans="1:19" x14ac:dyDescent="0.25">
      <c r="A13" s="3" t="s">
        <v>34</v>
      </c>
      <c r="B13" s="3"/>
      <c r="C13" s="3">
        <f>'NOVEMBER 21'!H13:H22</f>
        <v>0</v>
      </c>
      <c r="D13" s="3">
        <v>3000</v>
      </c>
      <c r="E13" s="3">
        <f t="shared" si="0"/>
        <v>3000</v>
      </c>
      <c r="F13" s="3">
        <v>3000</v>
      </c>
      <c r="G13" s="3">
        <f t="shared" si="2"/>
        <v>0</v>
      </c>
      <c r="H13" s="3">
        <v>300</v>
      </c>
      <c r="I13" s="3">
        <v>50</v>
      </c>
      <c r="L13" s="3" t="s">
        <v>44</v>
      </c>
      <c r="M13" s="3" t="s">
        <v>63</v>
      </c>
      <c r="N13" s="3"/>
      <c r="O13" s="30">
        <f>'NOVEMBER 21'!P13:P22</f>
        <v>0</v>
      </c>
      <c r="P13" s="3"/>
      <c r="Q13" s="3">
        <f t="shared" si="4"/>
        <v>0</v>
      </c>
      <c r="R13" s="3"/>
      <c r="S13" s="3">
        <f t="shared" si="3"/>
        <v>0</v>
      </c>
    </row>
    <row r="14" spans="1:19" x14ac:dyDescent="0.25">
      <c r="A14" s="3" t="s">
        <v>58</v>
      </c>
      <c r="B14" s="3"/>
      <c r="C14" s="3">
        <f>'NOVEMBER 21'!H14:H23</f>
        <v>1500</v>
      </c>
      <c r="D14" s="3">
        <v>4500</v>
      </c>
      <c r="E14" s="3">
        <f t="shared" si="0"/>
        <v>6000</v>
      </c>
      <c r="F14" s="3">
        <f>4000</f>
        <v>4000</v>
      </c>
      <c r="G14" s="3" t="s">
        <v>80</v>
      </c>
      <c r="H14" s="3">
        <v>600</v>
      </c>
      <c r="I14" s="3">
        <v>50</v>
      </c>
      <c r="L14" s="3" t="s">
        <v>45</v>
      </c>
      <c r="M14" s="3" t="s">
        <v>53</v>
      </c>
      <c r="N14" s="3"/>
      <c r="O14" s="30">
        <f>'NOVEMBER 21'!P14:P23</f>
        <v>0</v>
      </c>
      <c r="P14" s="3">
        <v>2500</v>
      </c>
      <c r="Q14" s="3">
        <f t="shared" si="4"/>
        <v>2500</v>
      </c>
      <c r="R14" s="3">
        <v>2500</v>
      </c>
      <c r="S14" s="3">
        <f t="shared" si="3"/>
        <v>0</v>
      </c>
    </row>
    <row r="15" spans="1:19" x14ac:dyDescent="0.25">
      <c r="A15" s="2" t="s">
        <v>9</v>
      </c>
      <c r="B15" s="2">
        <f t="shared" ref="B15:G15" si="5">SUM(B5:B14)</f>
        <v>0</v>
      </c>
      <c r="C15" s="3">
        <f>SUM(C5:C14)</f>
        <v>1500</v>
      </c>
      <c r="D15" s="2">
        <f t="shared" si="5"/>
        <v>32000</v>
      </c>
      <c r="E15" s="2">
        <f t="shared" si="5"/>
        <v>33500</v>
      </c>
      <c r="F15" s="2">
        <f t="shared" si="5"/>
        <v>27600</v>
      </c>
      <c r="G15" s="2">
        <f t="shared" si="5"/>
        <v>3900</v>
      </c>
      <c r="H15" s="3">
        <f>SUM(H5:H14)</f>
        <v>2550</v>
      </c>
      <c r="I15" s="6">
        <f>SUM(I5:I14)</f>
        <v>450</v>
      </c>
      <c r="L15" s="3"/>
      <c r="M15" s="2" t="s">
        <v>9</v>
      </c>
      <c r="N15" s="2">
        <f t="shared" ref="N15:S15" si="6">SUM(N5:N14)</f>
        <v>0</v>
      </c>
      <c r="O15" s="30">
        <f>SUM(O5:O14)</f>
        <v>12550</v>
      </c>
      <c r="P15" s="2">
        <f t="shared" si="6"/>
        <v>10000</v>
      </c>
      <c r="Q15" s="2">
        <f t="shared" si="6"/>
        <v>22550</v>
      </c>
      <c r="R15" s="2">
        <f t="shared" si="6"/>
        <v>15500</v>
      </c>
      <c r="S15" s="2">
        <f t="shared" si="6"/>
        <v>7050</v>
      </c>
    </row>
    <row r="16" spans="1:19" x14ac:dyDescent="0.25">
      <c r="A16" s="8"/>
      <c r="B16" s="8"/>
      <c r="C16" s="3"/>
      <c r="D16" s="8" t="s">
        <v>9</v>
      </c>
      <c r="E16" s="8"/>
      <c r="F16" s="8"/>
      <c r="G16" s="9"/>
      <c r="L16" s="7"/>
      <c r="M16" s="8"/>
      <c r="N16" s="8"/>
      <c r="O16" s="3"/>
      <c r="P16" s="8" t="s">
        <v>9</v>
      </c>
      <c r="Q16" s="8"/>
      <c r="R16" s="8"/>
      <c r="S16" s="9"/>
    </row>
    <row r="17" spans="1:21" x14ac:dyDescent="0.25">
      <c r="A17" s="10" t="s">
        <v>10</v>
      </c>
      <c r="B17" s="10"/>
      <c r="C17" s="11"/>
      <c r="D17" s="12"/>
      <c r="E17" s="13"/>
      <c r="F17" s="14"/>
      <c r="G17" s="15"/>
      <c r="M17" s="10" t="s">
        <v>10</v>
      </c>
      <c r="N17" s="10"/>
      <c r="O17" s="11"/>
      <c r="P17" s="12"/>
      <c r="Q17" s="13"/>
      <c r="R17" s="14"/>
      <c r="S17" s="15"/>
    </row>
    <row r="18" spans="1:21" x14ac:dyDescent="0.25">
      <c r="A18" s="17" t="s">
        <v>11</v>
      </c>
      <c r="B18" s="17"/>
      <c r="C18" s="17"/>
      <c r="D18" s="17"/>
      <c r="E18" s="18"/>
      <c r="F18" s="17" t="s">
        <v>7</v>
      </c>
      <c r="G18" s="10"/>
      <c r="M18" s="17" t="s">
        <v>11</v>
      </c>
      <c r="N18" s="17"/>
      <c r="O18" s="17"/>
      <c r="P18" s="17"/>
      <c r="Q18" s="18"/>
      <c r="R18" s="17" t="s">
        <v>7</v>
      </c>
      <c r="S18" s="10"/>
      <c r="T18" s="10"/>
      <c r="U18" s="10"/>
    </row>
    <row r="19" spans="1:21" x14ac:dyDescent="0.25">
      <c r="A19" s="19" t="s">
        <v>12</v>
      </c>
      <c r="B19" s="19"/>
      <c r="C19" s="19" t="s">
        <v>13</v>
      </c>
      <c r="D19" s="19" t="s">
        <v>14</v>
      </c>
      <c r="E19" s="19" t="s">
        <v>15</v>
      </c>
      <c r="F19" s="19" t="s">
        <v>12</v>
      </c>
      <c r="G19" s="19" t="s">
        <v>13</v>
      </c>
      <c r="H19" s="19" t="s">
        <v>14</v>
      </c>
      <c r="I19" s="19" t="s">
        <v>15</v>
      </c>
      <c r="J19" s="16"/>
      <c r="M19" s="19" t="s">
        <v>12</v>
      </c>
      <c r="N19" s="19"/>
      <c r="O19" s="19" t="s">
        <v>13</v>
      </c>
      <c r="P19" s="19" t="s">
        <v>14</v>
      </c>
      <c r="Q19" s="19" t="s">
        <v>15</v>
      </c>
      <c r="R19" s="19" t="s">
        <v>12</v>
      </c>
      <c r="S19" s="19" t="s">
        <v>13</v>
      </c>
      <c r="T19" s="19" t="s">
        <v>14</v>
      </c>
      <c r="U19" s="19" t="s">
        <v>15</v>
      </c>
    </row>
    <row r="20" spans="1:21" x14ac:dyDescent="0.25">
      <c r="A20" s="4" t="s">
        <v>81</v>
      </c>
      <c r="B20" s="4"/>
      <c r="C20" s="20">
        <f>D15</f>
        <v>32000</v>
      </c>
      <c r="D20" s="4"/>
      <c r="E20" s="4"/>
      <c r="F20" s="4" t="s">
        <v>81</v>
      </c>
      <c r="G20" s="20">
        <f>F15</f>
        <v>27600</v>
      </c>
      <c r="H20" s="4"/>
      <c r="I20" s="4"/>
      <c r="J20" s="16"/>
      <c r="M20" s="4" t="s">
        <v>81</v>
      </c>
      <c r="N20" s="4"/>
      <c r="O20" s="20">
        <f>P15</f>
        <v>10000</v>
      </c>
      <c r="P20" s="4"/>
      <c r="Q20" s="4"/>
      <c r="R20" s="4" t="s">
        <v>81</v>
      </c>
      <c r="S20" s="20">
        <f>R15</f>
        <v>15500</v>
      </c>
      <c r="T20" s="4"/>
      <c r="U20" s="4"/>
    </row>
    <row r="21" spans="1:21" x14ac:dyDescent="0.25">
      <c r="A21" s="4" t="s">
        <v>4</v>
      </c>
      <c r="B21" s="4"/>
      <c r="C21" s="20">
        <f>'NOVEMBER 21'!F31</f>
        <v>0</v>
      </c>
      <c r="D21" s="4"/>
      <c r="E21" s="4"/>
      <c r="F21" s="4" t="s">
        <v>4</v>
      </c>
      <c r="G21" s="20">
        <f>'NOVEMBER 21'!J31</f>
        <v>-1500</v>
      </c>
      <c r="H21" s="4"/>
      <c r="I21" s="4"/>
      <c r="M21" s="4" t="s">
        <v>4</v>
      </c>
      <c r="N21" s="4"/>
      <c r="O21" s="20">
        <f>'NOVEMBER 21'!R31</f>
        <v>0</v>
      </c>
      <c r="P21" s="4"/>
      <c r="Q21" s="4"/>
      <c r="R21" s="4" t="s">
        <v>4</v>
      </c>
      <c r="S21" s="20">
        <f>'NOVEMBER 21'!V31</f>
        <v>-9050</v>
      </c>
      <c r="T21" s="4"/>
      <c r="U21" s="4"/>
    </row>
    <row r="22" spans="1:21" x14ac:dyDescent="0.25">
      <c r="A22" s="21" t="s">
        <v>54</v>
      </c>
      <c r="C22">
        <f>H15</f>
        <v>2550</v>
      </c>
      <c r="F22" s="21" t="s">
        <v>54</v>
      </c>
      <c r="G22">
        <f>H15</f>
        <v>2550</v>
      </c>
      <c r="H22" t="str">
        <f>M15</f>
        <v xml:space="preserve"> </v>
      </c>
      <c r="I22" s="4"/>
      <c r="J22" s="16"/>
      <c r="M22" s="27"/>
      <c r="N22" s="3"/>
      <c r="O22" s="3"/>
      <c r="P22" s="3"/>
      <c r="Q22" s="3"/>
      <c r="R22" s="27"/>
      <c r="S22" s="3"/>
      <c r="T22" s="3"/>
      <c r="U22" s="4"/>
    </row>
    <row r="23" spans="1:21" x14ac:dyDescent="0.25">
      <c r="A23" s="4" t="s">
        <v>59</v>
      </c>
      <c r="B23" s="4"/>
      <c r="C23">
        <f>I15</f>
        <v>450</v>
      </c>
      <c r="D23" s="20"/>
      <c r="E23" s="4"/>
      <c r="F23" s="4" t="s">
        <v>59</v>
      </c>
      <c r="G23" s="4">
        <f>I15</f>
        <v>450</v>
      </c>
      <c r="H23">
        <f>N15</f>
        <v>0</v>
      </c>
      <c r="I23" s="4"/>
      <c r="J23" s="16"/>
      <c r="M23" s="4" t="s">
        <v>16</v>
      </c>
      <c r="N23" s="4"/>
      <c r="O23" s="22">
        <v>0.1</v>
      </c>
      <c r="P23" s="20">
        <f>O20*O23</f>
        <v>1000</v>
      </c>
      <c r="Q23" s="4"/>
      <c r="R23" s="4" t="s">
        <v>16</v>
      </c>
      <c r="S23" s="22">
        <v>0.1</v>
      </c>
      <c r="T23" s="20">
        <f>P23</f>
        <v>1000</v>
      </c>
      <c r="U23" s="4"/>
    </row>
    <row r="24" spans="1:21" x14ac:dyDescent="0.25">
      <c r="A24" s="4" t="s">
        <v>16</v>
      </c>
      <c r="B24" s="4"/>
      <c r="C24" s="22">
        <v>0.1</v>
      </c>
      <c r="D24" s="20">
        <f>C24*D15</f>
        <v>3200</v>
      </c>
      <c r="E24" s="4"/>
      <c r="F24" s="4" t="s">
        <v>16</v>
      </c>
      <c r="G24" s="22">
        <v>0.1</v>
      </c>
      <c r="H24" s="20">
        <f>D24</f>
        <v>3200</v>
      </c>
      <c r="I24" s="19"/>
      <c r="M24" s="19" t="s">
        <v>17</v>
      </c>
      <c r="O24" s="20"/>
      <c r="P24" s="19"/>
      <c r="Q24" s="19"/>
      <c r="R24" s="19" t="s">
        <v>17</v>
      </c>
      <c r="S24" s="23"/>
      <c r="T24" s="19"/>
      <c r="U24" s="19"/>
    </row>
    <row r="25" spans="1:21" x14ac:dyDescent="0.25">
      <c r="A25" s="19" t="s">
        <v>17</v>
      </c>
      <c r="B25" s="3"/>
      <c r="C25" s="20"/>
      <c r="D25" s="19"/>
      <c r="E25" s="19"/>
      <c r="F25" s="19" t="s">
        <v>17</v>
      </c>
      <c r="G25" s="23"/>
      <c r="H25" s="19"/>
      <c r="I25" s="4"/>
      <c r="M25" s="24" t="s">
        <v>78</v>
      </c>
      <c r="N25" s="22"/>
      <c r="O25" s="4"/>
      <c r="P25" s="4">
        <v>9000</v>
      </c>
      <c r="Q25" s="4"/>
      <c r="R25" s="24" t="s">
        <v>78</v>
      </c>
      <c r="S25" s="22"/>
      <c r="T25" s="4">
        <v>9000</v>
      </c>
      <c r="U25" s="4"/>
    </row>
    <row r="26" spans="1:21" x14ac:dyDescent="0.25">
      <c r="A26" s="25" t="s">
        <v>79</v>
      </c>
      <c r="B26" s="25"/>
      <c r="C26" s="4"/>
      <c r="D26" s="4">
        <v>28800</v>
      </c>
      <c r="E26" s="4"/>
      <c r="F26" s="25" t="s">
        <v>79</v>
      </c>
      <c r="G26" s="25"/>
      <c r="H26" s="4">
        <v>28800</v>
      </c>
      <c r="I26" s="4"/>
      <c r="M26" s="25"/>
      <c r="N26" s="25"/>
      <c r="O26" s="4"/>
      <c r="P26" s="4"/>
      <c r="Q26" s="4"/>
      <c r="R26" s="25"/>
      <c r="S26" s="25"/>
      <c r="T26" s="4"/>
      <c r="U26" s="4"/>
    </row>
    <row r="27" spans="1:21" x14ac:dyDescent="0.25">
      <c r="A27" s="25"/>
      <c r="B27" s="25"/>
      <c r="C27" s="4"/>
      <c r="D27" s="4"/>
      <c r="E27" s="4"/>
      <c r="F27" s="25"/>
      <c r="G27" s="25"/>
      <c r="H27" s="4"/>
      <c r="I27" s="4"/>
      <c r="M27" s="25"/>
      <c r="N27" s="25"/>
      <c r="O27" s="4"/>
      <c r="P27" s="4"/>
      <c r="Q27" s="4"/>
      <c r="R27" s="25"/>
      <c r="S27" s="25"/>
      <c r="T27" s="4"/>
      <c r="U27" s="4"/>
    </row>
    <row r="28" spans="1:21" x14ac:dyDescent="0.25">
      <c r="A28" s="25"/>
      <c r="B28" s="25"/>
      <c r="C28" s="4"/>
      <c r="D28" s="4"/>
      <c r="E28" s="4"/>
      <c r="F28" s="25"/>
      <c r="G28" s="25"/>
      <c r="H28" s="4"/>
      <c r="I28" s="4"/>
      <c r="K28" s="16"/>
      <c r="M28" s="25"/>
      <c r="N28" s="25"/>
      <c r="O28" s="4"/>
      <c r="P28" s="4"/>
      <c r="Q28" s="4"/>
      <c r="R28" s="25"/>
      <c r="S28" s="25"/>
      <c r="T28" s="4"/>
      <c r="U28" s="4"/>
    </row>
    <row r="29" spans="1:21" x14ac:dyDescent="0.25">
      <c r="A29" s="26"/>
      <c r="B29" s="26"/>
      <c r="C29" s="4"/>
      <c r="D29" s="4"/>
      <c r="E29" s="4"/>
      <c r="F29" s="26"/>
      <c r="G29" s="26"/>
      <c r="H29" s="4"/>
      <c r="I29" s="4"/>
      <c r="M29" s="26"/>
      <c r="N29" s="26"/>
      <c r="O29" s="4"/>
      <c r="P29" s="4"/>
      <c r="Q29" s="4"/>
      <c r="R29" s="26"/>
      <c r="S29" s="26"/>
      <c r="T29" s="4"/>
      <c r="U29" s="4"/>
    </row>
    <row r="30" spans="1:21" x14ac:dyDescent="0.25">
      <c r="A30" s="25"/>
      <c r="B30" s="25"/>
      <c r="C30" s="4"/>
      <c r="D30" s="27"/>
      <c r="E30" s="4"/>
      <c r="F30" s="4"/>
      <c r="G30" s="4"/>
      <c r="H30" s="4"/>
      <c r="I30" s="4"/>
      <c r="K30" s="16"/>
      <c r="M30" s="25"/>
      <c r="N30" s="25"/>
      <c r="O30" s="4"/>
      <c r="P30" s="27"/>
      <c r="Q30" s="4"/>
      <c r="R30" s="25"/>
      <c r="S30" s="25"/>
      <c r="T30" s="4"/>
      <c r="U30" s="27"/>
    </row>
    <row r="31" spans="1:21" x14ac:dyDescent="0.25">
      <c r="A31" s="19" t="s">
        <v>18</v>
      </c>
      <c r="B31" s="19"/>
      <c r="C31" s="23">
        <f>C20+C21+C22+C23-D24</f>
        <v>31800</v>
      </c>
      <c r="D31" s="23">
        <f>SUM(D25:D30)</f>
        <v>28800</v>
      </c>
      <c r="E31" s="23">
        <f>C31-D31</f>
        <v>3000</v>
      </c>
      <c r="F31" s="19" t="s">
        <v>18</v>
      </c>
      <c r="G31" s="23">
        <f>G20+G21+G22+G23-H24</f>
        <v>25900</v>
      </c>
      <c r="H31" s="23">
        <f>SUM(H25:H30)</f>
        <v>28800</v>
      </c>
      <c r="I31" s="23">
        <f>G31-H31</f>
        <v>-2900</v>
      </c>
      <c r="K31" s="16"/>
      <c r="M31" s="19" t="s">
        <v>18</v>
      </c>
      <c r="N31" s="19"/>
      <c r="O31" s="23">
        <f>O20+O21+O22-P23</f>
        <v>9000</v>
      </c>
      <c r="P31" s="23">
        <f>SUM(P25:P30)</f>
        <v>9000</v>
      </c>
      <c r="Q31" s="23">
        <f>O31-P31</f>
        <v>0</v>
      </c>
      <c r="R31" s="19" t="s">
        <v>18</v>
      </c>
      <c r="S31" s="23">
        <f>S20+S21+S22-T23</f>
        <v>5450</v>
      </c>
      <c r="T31" s="23">
        <f>SUM(T25:T30)</f>
        <v>9000</v>
      </c>
      <c r="U31" s="23">
        <f>S31-T31</f>
        <v>-3550</v>
      </c>
    </row>
    <row r="33" spans="1:21" x14ac:dyDescent="0.25">
      <c r="A33" t="s">
        <v>19</v>
      </c>
      <c r="D33" t="s">
        <v>20</v>
      </c>
      <c r="G33" t="s">
        <v>21</v>
      </c>
      <c r="M33" t="s">
        <v>19</v>
      </c>
      <c r="P33" t="s">
        <v>20</v>
      </c>
      <c r="S33" t="s">
        <v>21</v>
      </c>
    </row>
    <row r="34" spans="1:21" x14ac:dyDescent="0.25">
      <c r="U34" s="16"/>
    </row>
    <row r="35" spans="1:21" x14ac:dyDescent="0.25">
      <c r="A35" t="s">
        <v>22</v>
      </c>
      <c r="D35" t="s">
        <v>23</v>
      </c>
      <c r="G35" t="s">
        <v>52</v>
      </c>
      <c r="J35" s="16"/>
      <c r="K35" s="16"/>
      <c r="M35" t="s">
        <v>22</v>
      </c>
      <c r="P35" t="s">
        <v>23</v>
      </c>
      <c r="S35" t="s">
        <v>52</v>
      </c>
    </row>
    <row r="36" spans="1:21" x14ac:dyDescent="0.25">
      <c r="I36" s="16"/>
      <c r="J36" s="16"/>
    </row>
    <row r="37" spans="1:21" x14ac:dyDescent="0.25">
      <c r="H37" s="16"/>
    </row>
    <row r="38" spans="1:21" x14ac:dyDescent="0.25">
      <c r="I38" s="16"/>
    </row>
    <row r="40" spans="1:21" x14ac:dyDescent="0.25">
      <c r="Q40" s="16"/>
    </row>
  </sheetData>
  <hyperlinks>
    <hyperlink ref="G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AUGUST 21</vt:lpstr>
      <vt:lpstr>SEPTEMBER 21</vt:lpstr>
      <vt:lpstr>OCTOBER 21</vt:lpstr>
      <vt:lpstr>NOVEMBER 21</vt:lpstr>
      <vt:lpstr>DECEMBER 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</cp:lastModifiedBy>
  <dcterms:created xsi:type="dcterms:W3CDTF">2021-07-29T11:52:38Z</dcterms:created>
  <dcterms:modified xsi:type="dcterms:W3CDTF">2021-12-18T08:26:36Z</dcterms:modified>
</cp:coreProperties>
</file>