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8_{D8C42D92-63B8-45E1-81CC-A1A709C4D3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g 1 abcd" sheetId="4" r:id="rId1"/>
    <sheet name="avg" sheetId="2" r:id="rId2"/>
    <sheet name="ex" sheetId="1" r:id="rId3"/>
    <sheet name="f" sheetId="3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D17" i="4"/>
  <c r="D18" i="4" s="1"/>
  <c r="E17" i="4"/>
  <c r="E18" i="4" s="1"/>
  <c r="F17" i="4"/>
  <c r="F18" i="4" s="1"/>
  <c r="G17" i="4"/>
  <c r="G18" i="4" s="1"/>
  <c r="H17" i="4"/>
  <c r="H18" i="4" s="1"/>
  <c r="C17" i="4"/>
  <c r="C18" i="4" s="1"/>
  <c r="C16" i="4"/>
  <c r="H29" i="4"/>
  <c r="H30" i="4" s="1"/>
  <c r="G29" i="4"/>
  <c r="G30" i="4" s="1"/>
  <c r="F29" i="4"/>
  <c r="F30" i="4" s="1"/>
  <c r="E29" i="4"/>
  <c r="E30" i="4" s="1"/>
  <c r="D29" i="4"/>
  <c r="D30" i="4" s="1"/>
  <c r="C29" i="4"/>
  <c r="C30" i="4" s="1"/>
  <c r="H28" i="4"/>
  <c r="G28" i="4"/>
  <c r="F28" i="4"/>
  <c r="E28" i="4"/>
  <c r="D28" i="4"/>
  <c r="C28" i="4"/>
  <c r="D7" i="4"/>
  <c r="E7" i="4"/>
  <c r="F7" i="4"/>
  <c r="G7" i="4"/>
  <c r="H7" i="4"/>
  <c r="D8" i="4"/>
  <c r="D9" i="4" s="1"/>
  <c r="E8" i="4"/>
  <c r="E9" i="4" s="1"/>
  <c r="F8" i="4"/>
  <c r="F9" i="4" s="1"/>
  <c r="G8" i="4"/>
  <c r="G9" i="4" s="1"/>
  <c r="H8" i="4"/>
  <c r="H9" i="4" s="1"/>
  <c r="C8" i="4"/>
  <c r="C9" i="4" s="1"/>
  <c r="C7" i="4"/>
  <c r="C37" i="3" l="1"/>
  <c r="D37" i="3"/>
  <c r="B37" i="3"/>
  <c r="C36" i="3"/>
  <c r="D36" i="3"/>
  <c r="B36" i="3"/>
  <c r="G8" i="2" l="1"/>
  <c r="F8" i="2"/>
  <c r="E8" i="2"/>
  <c r="D8" i="2"/>
  <c r="C8" i="2"/>
  <c r="B8" i="2"/>
  <c r="A8" i="2"/>
  <c r="G7" i="2"/>
  <c r="F7" i="2"/>
  <c r="E7" i="2"/>
  <c r="D7" i="2"/>
  <c r="C7" i="2"/>
  <c r="B7" i="2"/>
  <c r="A7" i="2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B62" i="1"/>
  <c r="B61" i="1" l="1"/>
  <c r="G34" i="1"/>
  <c r="H34" i="1"/>
  <c r="F34" i="1"/>
  <c r="C34" i="1"/>
  <c r="D34" i="1"/>
  <c r="E34" i="1"/>
  <c r="I34" i="1"/>
  <c r="J34" i="1"/>
  <c r="B34" i="1"/>
  <c r="C33" i="1"/>
  <c r="D33" i="1"/>
  <c r="E33" i="1"/>
  <c r="F33" i="1"/>
  <c r="G33" i="1"/>
  <c r="H33" i="1"/>
  <c r="I33" i="1"/>
  <c r="J33" i="1"/>
  <c r="B33" i="1"/>
</calcChain>
</file>

<file path=xl/sharedStrings.xml><?xml version="1.0" encoding="utf-8"?>
<sst xmlns="http://schemas.openxmlformats.org/spreadsheetml/2006/main" count="195" uniqueCount="80">
  <si>
    <t>MC</t>
  </si>
  <si>
    <t>F01</t>
  </si>
  <si>
    <t>F02</t>
  </si>
  <si>
    <t>F03</t>
  </si>
  <si>
    <t>F04</t>
  </si>
  <si>
    <t>F05</t>
  </si>
  <si>
    <t>F06</t>
  </si>
  <si>
    <t>F07</t>
  </si>
  <si>
    <t>F08</t>
  </si>
  <si>
    <t>Aperture</t>
  </si>
  <si>
    <t>SE</t>
  </si>
  <si>
    <t>4B</t>
  </si>
  <si>
    <t>Average</t>
  </si>
  <si>
    <t>4C</t>
  </si>
  <si>
    <t>5 to 6.5</t>
  </si>
  <si>
    <t>6.5 to 7</t>
  </si>
  <si>
    <t>7 to 8</t>
  </si>
  <si>
    <t xml:space="preserve"> 8 to 9</t>
  </si>
  <si>
    <t>9 to 11</t>
  </si>
  <si>
    <t>11 to 14</t>
  </si>
  <si>
    <t>14 to 17</t>
  </si>
  <si>
    <t>17 to 20</t>
  </si>
  <si>
    <t>4A</t>
  </si>
  <si>
    <t>Initial-Dark</t>
  </si>
  <si>
    <t>Mock Control</t>
  </si>
  <si>
    <t>Original</t>
  </si>
  <si>
    <t>Flowthrough</t>
  </si>
  <si>
    <t>Wash</t>
  </si>
  <si>
    <t>E-25 MeOH</t>
  </si>
  <si>
    <t>E-50 MeOH</t>
  </si>
  <si>
    <t>E-75 MeOH</t>
  </si>
  <si>
    <t>E-100 MeOH</t>
  </si>
  <si>
    <t>At-Dark-AF</t>
  </si>
  <si>
    <t>At-RL-AF</t>
  </si>
  <si>
    <t>PC</t>
  </si>
  <si>
    <t>W</t>
  </si>
  <si>
    <t>D-AF-W</t>
  </si>
  <si>
    <t>RL-AF-W</t>
  </si>
  <si>
    <t>S</t>
  </si>
  <si>
    <t>D-AF-S</t>
  </si>
  <si>
    <t>RL-AF-S</t>
  </si>
  <si>
    <t>Vf-Dark-AF</t>
  </si>
  <si>
    <t>Vf-RL-AF</t>
  </si>
  <si>
    <t>1A</t>
  </si>
  <si>
    <t>1B</t>
  </si>
  <si>
    <t>1C</t>
  </si>
  <si>
    <t>1D</t>
  </si>
  <si>
    <t>Unfractionated</t>
  </si>
  <si>
    <t>&lt;3 kDa fraction</t>
  </si>
  <si>
    <t>3A</t>
  </si>
  <si>
    <t>Untreated</t>
  </si>
  <si>
    <t>Freeze-Thaw</t>
  </si>
  <si>
    <t>3B</t>
  </si>
  <si>
    <t>Heat</t>
  </si>
  <si>
    <t>3C</t>
  </si>
  <si>
    <t>Replicates of 1A</t>
  </si>
  <si>
    <t>3D</t>
  </si>
  <si>
    <t>No pepsin</t>
  </si>
  <si>
    <t>Pepsin</t>
  </si>
  <si>
    <t>A. thaliana</t>
  </si>
  <si>
    <t>RL-MC</t>
  </si>
  <si>
    <t>RL+S_D</t>
  </si>
  <si>
    <t>RL+S_RL</t>
  </si>
  <si>
    <t>Rep01</t>
  </si>
  <si>
    <t>Rep02</t>
  </si>
  <si>
    <t>Rep03</t>
  </si>
  <si>
    <t>Rep04</t>
  </si>
  <si>
    <t>Rep05</t>
  </si>
  <si>
    <t>Rep06</t>
  </si>
  <si>
    <t>STD</t>
  </si>
  <si>
    <t>Dark</t>
  </si>
  <si>
    <t>Dark+S-D</t>
  </si>
  <si>
    <t>Dark+S-RL</t>
  </si>
  <si>
    <t>RL</t>
  </si>
  <si>
    <t>RL+S-D</t>
  </si>
  <si>
    <t>RL+S-RL</t>
  </si>
  <si>
    <t>V. faba</t>
  </si>
  <si>
    <t>D</t>
  </si>
  <si>
    <t>D+S-D</t>
  </si>
  <si>
    <t>D+S-RL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</si>
</sst>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i/>
      <sz val="11"/>
      <color rgb="FF000000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 readingOrder="1"/>
    </xf>
    <xf numFmtId="0" fontId="8" fillId="2" borderId="1" xfId="0" applyFont="1" applyFill="1" applyBorder="1" applyAlignment="1">
      <alignment horizontal="left" vertical="center" wrapText="1" readingOrder="1"/>
    </xf>
    <xf numFmtId="0" fontId="7" fillId="3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 readingOrder="1"/>
    </xf>
    <xf numFmtId="0" fontId="7" fillId="2" borderId="1" xfId="0" applyFont="1" applyFill="1" applyBorder="1" applyAlignment="1">
      <alignment horizontal="left" wrapText="1" readingOrder="1"/>
    </xf>
    <xf numFmtId="164" fontId="7" fillId="2" borderId="1" xfId="0" applyNumberFormat="1" applyFont="1" applyFill="1" applyBorder="1" applyAlignment="1">
      <alignment horizontal="left" wrapText="1" readingOrder="1"/>
    </xf>
    <xf numFmtId="164" fontId="8" fillId="2" borderId="1" xfId="0" applyNumberFormat="1" applyFont="1" applyFill="1" applyBorder="1" applyAlignment="1">
      <alignment horizontal="left" wrapText="1" readingOrder="1"/>
    </xf>
    <xf numFmtId="164" fontId="3" fillId="0" borderId="0" xfId="0" applyNumberFormat="1" applyFont="1" applyAlignment="1">
      <alignment horizontal="left" vertical="center"/>
    </xf>
    <xf numFmtId="164" fontId="9" fillId="2" borderId="1" xfId="0" applyNumberFormat="1" applyFont="1" applyFill="1" applyBorder="1" applyAlignment="1">
      <alignment horizontal="left" vertical="center" readingOrder="1"/>
    </xf>
    <xf numFmtId="164" fontId="9" fillId="2" borderId="1" xfId="0" applyNumberFormat="1" applyFont="1" applyFill="1" applyBorder="1" applyAlignment="1">
      <alignment horizontal="left" vertical="center" wrapText="1" readingOrder="1"/>
    </xf>
    <xf numFmtId="164" fontId="10" fillId="2" borderId="1" xfId="0" applyNumberFormat="1" applyFont="1" applyFill="1" applyBorder="1" applyAlignment="1">
      <alignment horizontal="left" vertical="center" wrapText="1" readingOrder="1"/>
    </xf>
    <xf numFmtId="164" fontId="10" fillId="2" borderId="1" xfId="0" applyNumberFormat="1" applyFont="1" applyFill="1" applyBorder="1" applyAlignment="1">
      <alignment horizontal="left" wrapText="1" readingOrder="1"/>
    </xf>
    <xf numFmtId="0" fontId="0" fillId="0" borderId="0" xfId="0" applyAlignment="1"/>
    <xf numFmtId="0" fontId="7" fillId="3" borderId="1" xfId="0" applyFont="1" applyFill="1" applyBorder="1" applyAlignment="1">
      <alignment horizontal="left" vertical="center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/>
    <xf numFmtId="0" fontId="3" fillId="0" borderId="0" xfId="0" applyFont="1" applyAlignment="1"/>
    <xf numFmtId="0" fontId="14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4" fillId="0" borderId="0" xfId="0" applyFont="1" applyAlignment="1"/>
    <xf numFmtId="165" fontId="9" fillId="2" borderId="1" xfId="0" applyNumberFormat="1" applyFont="1" applyFill="1" applyBorder="1" applyAlignment="1">
      <alignment horizontal="left" wrapText="1" readingOrder="1"/>
    </xf>
    <xf numFmtId="165" fontId="10" fillId="2" borderId="1" xfId="0" applyNumberFormat="1" applyFont="1" applyFill="1" applyBorder="1" applyAlignment="1">
      <alignment horizontal="left" wrapText="1" readingOrder="1"/>
    </xf>
    <xf numFmtId="165" fontId="10" fillId="0" borderId="0" xfId="0" applyNumberFormat="1" applyFont="1" applyAlignment="1">
      <alignment horizontal="left"/>
    </xf>
    <xf numFmtId="165" fontId="0" fillId="0" borderId="0" xfId="0" applyNumberFormat="1" applyAlignment="1"/>
    <xf numFmtId="165" fontId="16" fillId="2" borderId="1" xfId="0" applyNumberFormat="1" applyFont="1" applyFill="1" applyBorder="1" applyAlignment="1">
      <alignment horizontal="left" wrapText="1" readingOrder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95968609445379"/>
          <c:y val="5.3912219305920092E-2"/>
          <c:w val="0.72445048762392494"/>
          <c:h val="0.68784344994850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[2]Sheet2!$I$10:$J$10</c:f>
              <c:strCache>
                <c:ptCount val="1"/>
                <c:pt idx="0">
                  <c:v>W 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4F1-42B0-B52D-E4254B17E81F}"/>
              </c:ext>
            </c:extLst>
          </c:dPt>
          <c:dPt>
            <c:idx val="1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F1-42B0-B52D-E4254B17E81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F1-42B0-B52D-E4254B17E81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4F1-42B0-B52D-E4254B17E81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4F1-42B0-B52D-E4254B17E81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4F1-42B0-B52D-E4254B17E81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4F1-42B0-B52D-E4254B17E81F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[2]Sheet2!$I$12:$J$12</c:f>
                <c:numCache>
                  <c:formatCode>General</c:formatCode>
                  <c:ptCount val="2"/>
                  <c:pt idx="0">
                    <c:v>0.4257170111334701</c:v>
                  </c:pt>
                  <c:pt idx="1">
                    <c:v>0.38201515828527832</c:v>
                  </c:pt>
                </c:numCache>
              </c:numRef>
            </c:plus>
            <c:minus>
              <c:numRef>
                <c:f>[2]Sheet2!$I$12:$J$12</c:f>
                <c:numCache>
                  <c:formatCode>General</c:formatCode>
                  <c:ptCount val="2"/>
                  <c:pt idx="0">
                    <c:v>0.4257170111334701</c:v>
                  </c:pt>
                  <c:pt idx="1">
                    <c:v>0.38201515828527832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strRef>
              <c:f>'[1]aha1-10'!$A$35:$D$35</c:f>
              <c:strCache>
                <c:ptCount val="4"/>
                <c:pt idx="0">
                  <c:v>WT-EP</c:v>
                </c:pt>
                <c:pt idx="1">
                  <c:v>WT-Leaf</c:v>
                </c:pt>
                <c:pt idx="2">
                  <c:v>aha1-10-EP</c:v>
                </c:pt>
                <c:pt idx="3">
                  <c:v>aha1-10-Leaf</c:v>
                </c:pt>
              </c:strCache>
            </c:strRef>
          </c:cat>
          <c:val>
            <c:numRef>
              <c:f>[2]Sheet2!$I$11:$J$11</c:f>
              <c:numCache>
                <c:formatCode>General</c:formatCode>
                <c:ptCount val="2"/>
                <c:pt idx="0">
                  <c:v>4.6206665000000005</c:v>
                </c:pt>
                <c:pt idx="1">
                  <c:v>4.5852942500000005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F1-42B0-B52D-E4254B17E81F}"/>
            </c:ext>
          </c:extLst>
        </c:ser>
        <c:ser>
          <c:idx val="1"/>
          <c:order val="1"/>
          <c:tx>
            <c:v>Dark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4F1-42B0-B52D-E4254B17E81F}"/>
              </c:ext>
            </c:extLst>
          </c:dPt>
          <c:dPt>
            <c:idx val="1"/>
            <c:invertIfNegative val="0"/>
            <c:bubble3D val="0"/>
            <c:spPr>
              <a:pattFill prst="pct5">
                <a:fgClr>
                  <a:schemeClr val="bg1"/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4F1-42B0-B52D-E4254B17E81F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[2]Sheet2!$K$12:$L$12</c:f>
                <c:numCache>
                  <c:formatCode>General</c:formatCode>
                  <c:ptCount val="2"/>
                  <c:pt idx="0">
                    <c:v>0.6101929031074752</c:v>
                  </c:pt>
                  <c:pt idx="1">
                    <c:v>0.39658149504386914</c:v>
                  </c:pt>
                </c:numCache>
              </c:numRef>
            </c:plus>
            <c:minus>
              <c:numRef>
                <c:f>[2]Sheet2!$K$12:$L$12</c:f>
                <c:numCache>
                  <c:formatCode>General</c:formatCode>
                  <c:ptCount val="2"/>
                  <c:pt idx="0">
                    <c:v>0.6101929031074752</c:v>
                  </c:pt>
                  <c:pt idx="1">
                    <c:v>0.39658149504386914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strRef>
              <c:f>'[1]aha1-10'!$A$35:$D$35</c:f>
              <c:strCache>
                <c:ptCount val="4"/>
                <c:pt idx="0">
                  <c:v>WT-EP</c:v>
                </c:pt>
                <c:pt idx="1">
                  <c:v>WT-Leaf</c:v>
                </c:pt>
                <c:pt idx="2">
                  <c:v>aha1-10-EP</c:v>
                </c:pt>
                <c:pt idx="3">
                  <c:v>aha1-10-Leaf</c:v>
                </c:pt>
              </c:strCache>
            </c:strRef>
          </c:cat>
          <c:val>
            <c:numRef>
              <c:f>[2]Sheet2!$K$11:$L$11</c:f>
              <c:numCache>
                <c:formatCode>General</c:formatCode>
                <c:ptCount val="2"/>
                <c:pt idx="0">
                  <c:v>4.9598702499999998</c:v>
                </c:pt>
                <c:pt idx="1">
                  <c:v>4.8600857499999996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F1-42B0-B52D-E4254B17E81F}"/>
            </c:ext>
          </c:extLst>
        </c:ser>
        <c:ser>
          <c:idx val="2"/>
          <c:order val="2"/>
          <c:tx>
            <c:v>RL</c:v>
          </c:tx>
          <c:spPr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4F1-42B0-B52D-E4254B17E81F}"/>
              </c:ext>
            </c:extLst>
          </c:dPt>
          <c:dPt>
            <c:idx val="1"/>
            <c:invertIfNegative val="0"/>
            <c:bubble3D val="0"/>
            <c:spPr>
              <a:pattFill prst="pct5">
                <a:fgClr>
                  <a:schemeClr val="accent1"/>
                </a:fgClr>
                <a:bgClr>
                  <a:srgbClr val="FF0000"/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4F1-42B0-B52D-E4254B17E81F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[2]Sheet2!$M$12:$N$12</c:f>
                <c:numCache>
                  <c:formatCode>General</c:formatCode>
                  <c:ptCount val="2"/>
                  <c:pt idx="0">
                    <c:v>0.45377735640711886</c:v>
                  </c:pt>
                  <c:pt idx="1">
                    <c:v>0.43957048704699159</c:v>
                  </c:pt>
                </c:numCache>
              </c:numRef>
            </c:plus>
            <c:minus>
              <c:numRef>
                <c:f>[2]Sheet2!$M$12:$N$12</c:f>
                <c:numCache>
                  <c:formatCode>General</c:formatCode>
                  <c:ptCount val="2"/>
                  <c:pt idx="0">
                    <c:v>0.45377735640711886</c:v>
                  </c:pt>
                  <c:pt idx="1">
                    <c:v>0.43957048704699159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val>
            <c:numRef>
              <c:f>[2]Sheet2!$M$11:$N$11</c:f>
              <c:numCache>
                <c:formatCode>General</c:formatCode>
                <c:ptCount val="2"/>
                <c:pt idx="0">
                  <c:v>6.9416349999999998</c:v>
                </c:pt>
                <c:pt idx="1">
                  <c:v>6.8317512499999999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F1-42B0-B52D-E4254B17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7169008"/>
        <c:axId val="1297176080"/>
      </c:barChart>
      <c:catAx>
        <c:axId val="12971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6080"/>
        <c:crosses val="autoZero"/>
        <c:auto val="1"/>
        <c:lblAlgn val="ctr"/>
        <c:lblOffset val="100"/>
        <c:noMultiLvlLbl val="0"/>
      </c:catAx>
      <c:valAx>
        <c:axId val="1297176080"/>
        <c:scaling>
          <c:orientation val="minMax"/>
          <c:max val="1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9008"/>
        <c:crosses val="autoZero"/>
        <c:crossBetween val="between"/>
        <c:majorUnit val="2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95968609445379"/>
          <c:y val="5.3912219305920092E-2"/>
          <c:w val="0.72445048762392494"/>
          <c:h val="0.68784344994850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[2]Sheet2!$N$15</c:f>
              <c:strCache>
                <c:ptCount val="1"/>
                <c:pt idx="0">
                  <c:v>MC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EA0-443C-91E2-11704974B22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EA0-443C-91E2-11704974B22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EA0-443C-91E2-11704974B22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EA0-443C-91E2-11704974B22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EA0-443C-91E2-11704974B22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EA0-443C-91E2-11704974B22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EA0-443C-91E2-11704974B223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[2]Sheet2!$N$17:$P$17</c:f>
                <c:numCache>
                  <c:formatCode>General</c:formatCode>
                  <c:ptCount val="3"/>
                  <c:pt idx="0">
                    <c:v>5.2200000000000003E-2</c:v>
                  </c:pt>
                  <c:pt idx="1">
                    <c:v>3.4299999999999997E-2</c:v>
                  </c:pt>
                  <c:pt idx="2">
                    <c:v>5.5599999999999997E-2</c:v>
                  </c:pt>
                </c:numCache>
              </c:numRef>
            </c:plus>
            <c:minus>
              <c:numRef>
                <c:f>[2]Sheet2!$N$17:$P$17</c:f>
                <c:numCache>
                  <c:formatCode>General</c:formatCode>
                  <c:ptCount val="3"/>
                  <c:pt idx="0">
                    <c:v>5.2200000000000003E-2</c:v>
                  </c:pt>
                  <c:pt idx="1">
                    <c:v>3.4299999999999997E-2</c:v>
                  </c:pt>
                  <c:pt idx="2">
                    <c:v>5.5599999999999997E-2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val>
            <c:numRef>
              <c:f>[2]Sheet2!$N$16</c:f>
              <c:numCache>
                <c:formatCode>General</c:formatCode>
                <c:ptCount val="1"/>
                <c:pt idx="0">
                  <c:v>1.2843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A0-443C-91E2-11704974B223}"/>
            </c:ext>
          </c:extLst>
        </c:ser>
        <c:ser>
          <c:idx val="1"/>
          <c:order val="1"/>
          <c:tx>
            <c:strRef>
              <c:f>[2]Sheet2!$O$15</c:f>
              <c:strCache>
                <c:ptCount val="1"/>
                <c:pt idx="0">
                  <c:v>At-Dark-AF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1">
                  <a:lumMod val="75000"/>
                  <a:lumOff val="25000"/>
                </a:schemeClr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bg1"/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EA0-443C-91E2-11704974B223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[2]Sheet2!$O$17</c:f>
                <c:numCache>
                  <c:formatCode>General</c:formatCode>
                  <c:ptCount val="1"/>
                  <c:pt idx="0">
                    <c:v>3.4299999999999997E-2</c:v>
                  </c:pt>
                </c:numCache>
              </c:numRef>
            </c:plus>
            <c:minus>
              <c:numRef>
                <c:f>[2]Sheet2!$O$17</c:f>
                <c:numCache>
                  <c:formatCode>General</c:formatCode>
                  <c:ptCount val="1"/>
                  <c:pt idx="0">
                    <c:v>3.4299999999999997E-2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[2]Sheet2!$O$16</c:f>
              <c:numCache>
                <c:formatCode>General</c:formatCode>
                <c:ptCount val="1"/>
                <c:pt idx="0">
                  <c:v>1.2244999999999999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A0-443C-91E2-11704974B223}"/>
            </c:ext>
          </c:extLst>
        </c:ser>
        <c:ser>
          <c:idx val="2"/>
          <c:order val="2"/>
          <c:tx>
            <c:strRef>
              <c:f>[2]Sheet2!$P$15</c:f>
              <c:strCache>
                <c:ptCount val="1"/>
                <c:pt idx="0">
                  <c:v>At-RL-AF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rgbClr val="FF0000"/>
              </a:bgClr>
            </a:patt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[2]Sheet2!$P$17</c:f>
                <c:numCache>
                  <c:formatCode>General</c:formatCode>
                  <c:ptCount val="1"/>
                  <c:pt idx="0">
                    <c:v>5.5599999999999997E-2</c:v>
                  </c:pt>
                </c:numCache>
              </c:numRef>
            </c:plus>
            <c:minus>
              <c:numRef>
                <c:f>[2]Sheet2!$P$17</c:f>
                <c:numCache>
                  <c:formatCode>General</c:formatCode>
                  <c:ptCount val="1"/>
                  <c:pt idx="0">
                    <c:v>5.5599999999999997E-2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[2]Sheet2!$P$16</c:f>
              <c:numCache>
                <c:formatCode>General</c:formatCode>
                <c:ptCount val="1"/>
                <c:pt idx="0">
                  <c:v>1.9682200000000001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A0-443C-91E2-11704974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7176624"/>
        <c:axId val="1297173904"/>
      </c:barChart>
      <c:catAx>
        <c:axId val="129717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3904"/>
        <c:crosses val="autoZero"/>
        <c:auto val="1"/>
        <c:lblAlgn val="ctr"/>
        <c:lblOffset val="100"/>
        <c:noMultiLvlLbl val="0"/>
      </c:catAx>
      <c:valAx>
        <c:axId val="1297173904"/>
        <c:scaling>
          <c:orientation val="minMax"/>
          <c:max val="3"/>
        </c:scaling>
        <c:delete val="0"/>
        <c:axPos val="l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6624"/>
        <c:crosses val="autoZero"/>
        <c:crossBetween val="between"/>
        <c:majorUnit val="1"/>
      </c:valAx>
    </c:plotArea>
    <c:legend>
      <c:legendPos val="t"/>
      <c:layout>
        <c:manualLayout>
          <c:xMode val="edge"/>
          <c:yMode val="edge"/>
          <c:x val="0.23894378213522446"/>
          <c:y val="4.2153047989623868E-2"/>
          <c:w val="0.76105621786477551"/>
          <c:h val="8.7817488280890962E-2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95968609445379"/>
          <c:y val="5.3912219305920092E-2"/>
          <c:w val="0.72445048762392494"/>
          <c:h val="0.68784344994850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[2]Sheet2!$S$15</c:f>
              <c:strCache>
                <c:ptCount val="1"/>
                <c:pt idx="0">
                  <c:v>MC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5CD-4D17-BE1F-5BDCFAC42AE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5CD-4D17-BE1F-5BDCFAC42AE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5CD-4D17-BE1F-5BDCFAC42AE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5CD-4D17-BE1F-5BDCFAC42AE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5CD-4D17-BE1F-5BDCFAC42AE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5CD-4D17-BE1F-5BDCFAC42AE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5CD-4D17-BE1F-5BDCFAC42AE5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[2]Sheet2!$S$17</c:f>
                <c:numCache>
                  <c:formatCode>General</c:formatCode>
                  <c:ptCount val="1"/>
                  <c:pt idx="0">
                    <c:v>4.0835000000000003E-2</c:v>
                  </c:pt>
                </c:numCache>
              </c:numRef>
            </c:plus>
            <c:minus>
              <c:numRef>
                <c:f>[2]Sheet2!$S$17</c:f>
                <c:numCache>
                  <c:formatCode>General</c:formatCode>
                  <c:ptCount val="1"/>
                  <c:pt idx="0">
                    <c:v>4.0835000000000003E-2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val>
            <c:numRef>
              <c:f>[2]Sheet2!$S$16</c:f>
              <c:numCache>
                <c:formatCode>General</c:formatCode>
                <c:ptCount val="1"/>
                <c:pt idx="0">
                  <c:v>1.197565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CD-4D17-BE1F-5BDCFAC42AE5}"/>
            </c:ext>
          </c:extLst>
        </c:ser>
        <c:ser>
          <c:idx val="1"/>
          <c:order val="1"/>
          <c:tx>
            <c:strRef>
              <c:f>[2]Sheet2!$T$15</c:f>
              <c:strCache>
                <c:ptCount val="1"/>
                <c:pt idx="0">
                  <c:v>Vf-Dark-AF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1">
                  <a:lumMod val="75000"/>
                  <a:lumOff val="25000"/>
                </a:schemeClr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bg1"/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5CD-4D17-BE1F-5BDCFAC42AE5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[2]Sheet2!$T$17</c:f>
                <c:numCache>
                  <c:formatCode>General</c:formatCode>
                  <c:ptCount val="1"/>
                  <c:pt idx="0">
                    <c:v>3.7726000000000003E-2</c:v>
                  </c:pt>
                </c:numCache>
              </c:numRef>
            </c:plus>
            <c:minus>
              <c:numRef>
                <c:f>[2]Sheet2!$T$17</c:f>
                <c:numCache>
                  <c:formatCode>General</c:formatCode>
                  <c:ptCount val="1"/>
                  <c:pt idx="0">
                    <c:v>3.7726000000000003E-2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[2]Sheet2!$T$16</c:f>
              <c:numCache>
                <c:formatCode>General</c:formatCode>
                <c:ptCount val="1"/>
                <c:pt idx="0">
                  <c:v>1.2389840000000001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D-4D17-BE1F-5BDCFAC42AE5}"/>
            </c:ext>
          </c:extLst>
        </c:ser>
        <c:ser>
          <c:idx val="2"/>
          <c:order val="2"/>
          <c:tx>
            <c:strRef>
              <c:f>[2]Sheet2!$U$15</c:f>
              <c:strCache>
                <c:ptCount val="1"/>
                <c:pt idx="0">
                  <c:v>Vf-RL-AF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rgbClr val="FF0000"/>
              </a:bgClr>
            </a:patt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[2]Sheet2!$U$17</c:f>
                <c:numCache>
                  <c:formatCode>General</c:formatCode>
                  <c:ptCount val="1"/>
                  <c:pt idx="0">
                    <c:v>5.9215999999999998E-2</c:v>
                  </c:pt>
                </c:numCache>
              </c:numRef>
            </c:plus>
            <c:minus>
              <c:numRef>
                <c:f>[2]Sheet2!$U$17</c:f>
                <c:numCache>
                  <c:formatCode>General</c:formatCode>
                  <c:ptCount val="1"/>
                  <c:pt idx="0">
                    <c:v>5.9215999999999998E-2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[2]Sheet2!$U$16</c:f>
              <c:numCache>
                <c:formatCode>General</c:formatCode>
                <c:ptCount val="1"/>
                <c:pt idx="0">
                  <c:v>1.9959439999999999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CD-4D17-BE1F-5BDCFAC4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7167376"/>
        <c:axId val="1297167920"/>
      </c:barChart>
      <c:catAx>
        <c:axId val="12971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7920"/>
        <c:crosses val="autoZero"/>
        <c:auto val="1"/>
        <c:lblAlgn val="ctr"/>
        <c:lblOffset val="100"/>
        <c:noMultiLvlLbl val="0"/>
      </c:catAx>
      <c:valAx>
        <c:axId val="1297167920"/>
        <c:scaling>
          <c:orientation val="minMax"/>
          <c:max val="3"/>
        </c:scaling>
        <c:delete val="0"/>
        <c:axPos val="l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7376"/>
        <c:crosses val="autoZero"/>
        <c:crossBetween val="between"/>
        <c:majorUnit val="1"/>
      </c:valAx>
    </c:plotArea>
    <c:legend>
      <c:legendPos val="t"/>
      <c:layout>
        <c:manualLayout>
          <c:xMode val="edge"/>
          <c:yMode val="edge"/>
          <c:x val="0.23894378213522446"/>
          <c:y val="4.2153047989623868E-2"/>
          <c:w val="0.76105621786477551"/>
          <c:h val="8.7817488280890962E-2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95968609445379"/>
          <c:y val="5.3912219305920092E-2"/>
          <c:w val="0.72445048762392494"/>
          <c:h val="0.68784344994850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[2]Sheet2!$X$15</c:f>
              <c:strCache>
                <c:ptCount val="1"/>
                <c:pt idx="0">
                  <c:v>MC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E62-4BBB-912C-ADBF44F6A7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E62-4BBB-912C-ADBF44F6A7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E62-4BBB-912C-ADBF44F6A7F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62-4BBB-912C-ADBF44F6A7F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E62-4BBB-912C-ADBF44F6A7F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E62-4BBB-912C-ADBF44F6A7F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E62-4BBB-912C-ADBF44F6A7F2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[2]Sheet2!$X$17</c:f>
                <c:numCache>
                  <c:formatCode>General</c:formatCode>
                  <c:ptCount val="1"/>
                  <c:pt idx="0">
                    <c:v>0.24083499999999999</c:v>
                  </c:pt>
                </c:numCache>
              </c:numRef>
            </c:plus>
            <c:minus>
              <c:numRef>
                <c:f>[2]Sheet2!$X$17</c:f>
                <c:numCache>
                  <c:formatCode>General</c:formatCode>
                  <c:ptCount val="1"/>
                  <c:pt idx="0">
                    <c:v>0.24083499999999999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val>
            <c:numRef>
              <c:f>[2]Sheet2!$X$16</c:f>
              <c:numCache>
                <c:formatCode>General</c:formatCode>
                <c:ptCount val="1"/>
                <c:pt idx="0">
                  <c:v>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62-4BBB-912C-ADBF44F6A7F2}"/>
            </c:ext>
          </c:extLst>
        </c:ser>
        <c:ser>
          <c:idx val="1"/>
          <c:order val="1"/>
          <c:tx>
            <c:strRef>
              <c:f>[2]Sheet2!$Y$15</c:f>
              <c:strCache>
                <c:ptCount val="1"/>
                <c:pt idx="0">
                  <c:v>At-Dark-AF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1">
                  <a:lumMod val="75000"/>
                  <a:lumOff val="25000"/>
                </a:schemeClr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bg1"/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E62-4BBB-912C-ADBF44F6A7F2}"/>
              </c:ext>
            </c:extLst>
          </c:dPt>
          <c:errBars>
            <c:errBarType val="both"/>
            <c:errValType val="cust"/>
            <c:noEndCap val="0"/>
            <c:plus>
              <c:numRef>
                <c:f>[2]Sheet2!$Y$17</c:f>
                <c:numCache>
                  <c:formatCode>General</c:formatCode>
                  <c:ptCount val="1"/>
                  <c:pt idx="0">
                    <c:v>0.23772599999999999</c:v>
                  </c:pt>
                </c:numCache>
              </c:numRef>
            </c:plus>
            <c:minus>
              <c:numRef>
                <c:f>[2]Sheet2!$Y$17</c:f>
                <c:numCache>
                  <c:formatCode>General</c:formatCode>
                  <c:ptCount val="1"/>
                  <c:pt idx="0">
                    <c:v>0.23772599999999999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[2]Sheet2!$Y$16</c:f>
              <c:numCache>
                <c:formatCode>General</c:formatCode>
                <c:ptCount val="1"/>
                <c:pt idx="0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62-4BBB-912C-ADBF44F6A7F2}"/>
            </c:ext>
          </c:extLst>
        </c:ser>
        <c:ser>
          <c:idx val="2"/>
          <c:order val="2"/>
          <c:tx>
            <c:strRef>
              <c:f>[2]Sheet2!$Z$15</c:f>
              <c:strCache>
                <c:ptCount val="1"/>
                <c:pt idx="0">
                  <c:v>At-RL-AF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rgbClr val="FF0000"/>
              </a:bgClr>
            </a:patt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[2]Sheet2!$Z$17</c:f>
                <c:numCache>
                  <c:formatCode>General</c:formatCode>
                  <c:ptCount val="1"/>
                  <c:pt idx="0">
                    <c:v>0.259216</c:v>
                  </c:pt>
                </c:numCache>
              </c:numRef>
            </c:plus>
            <c:minus>
              <c:numRef>
                <c:f>[2]Sheet2!$Z$17</c:f>
                <c:numCache>
                  <c:formatCode>General</c:formatCode>
                  <c:ptCount val="1"/>
                  <c:pt idx="0">
                    <c:v>0.259216</c:v>
                  </c:pt>
                </c:numCache>
              </c:numRef>
            </c:minus>
            <c:spPr>
              <a:ln w="25400"/>
            </c:spPr>
          </c:errBars>
          <c:val>
            <c:numRef>
              <c:f>[2]Sheet2!$Z$16</c:f>
              <c:numCache>
                <c:formatCode>General</c:formatCode>
                <c:ptCount val="1"/>
                <c:pt idx="0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62-4BBB-912C-ADBF44F6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7174448"/>
        <c:axId val="1297168464"/>
      </c:barChart>
      <c:catAx>
        <c:axId val="129717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8464"/>
        <c:crosses val="autoZero"/>
        <c:auto val="1"/>
        <c:lblAlgn val="ctr"/>
        <c:lblOffset val="100"/>
        <c:noMultiLvlLbl val="0"/>
      </c:catAx>
      <c:valAx>
        <c:axId val="1297168464"/>
        <c:scaling>
          <c:orientation val="minMax"/>
          <c:max val="8"/>
        </c:scaling>
        <c:delete val="0"/>
        <c:axPos val="l"/>
        <c:numFmt formatCode="#,##0.0" sourceLinked="0"/>
        <c:majorTickMark val="in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4448"/>
        <c:crosses val="autoZero"/>
        <c:crossBetween val="between"/>
        <c:majorUnit val="2"/>
      </c:valAx>
    </c:plotArea>
    <c:legend>
      <c:legendPos val="t"/>
      <c:layout>
        <c:manualLayout>
          <c:xMode val="edge"/>
          <c:yMode val="edge"/>
          <c:x val="0.23894378213522446"/>
          <c:y val="4.2153047989623868E-2"/>
          <c:w val="0.76105621786477551"/>
          <c:h val="8.7817488280890962E-2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922376948719"/>
          <c:y val="0.23104651879701871"/>
          <c:w val="0.69611075180794812"/>
          <c:h val="0.60994455760669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[2]Sheet1!$B$1:$J$1</c:f>
              <c:strCache>
                <c:ptCount val="1"/>
                <c:pt idx="0">
                  <c:v>MC F01 F02 F03 F04 F05 F06 F07 F08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ex!$B$34:$J$34</c:f>
                <c:numCache>
                  <c:formatCode>General</c:formatCode>
                  <c:ptCount val="9"/>
                  <c:pt idx="0">
                    <c:v>0.21040944006732018</c:v>
                  </c:pt>
                  <c:pt idx="1">
                    <c:v>0.46901718581117552</c:v>
                  </c:pt>
                  <c:pt idx="2">
                    <c:v>0.35958258835096613</c:v>
                  </c:pt>
                  <c:pt idx="3">
                    <c:v>1.0482957468918581</c:v>
                  </c:pt>
                  <c:pt idx="4">
                    <c:v>1.1833641559082866</c:v>
                  </c:pt>
                  <c:pt idx="5">
                    <c:v>0.7121089678045015</c:v>
                  </c:pt>
                  <c:pt idx="6">
                    <c:v>0.33269360520196672</c:v>
                  </c:pt>
                  <c:pt idx="7">
                    <c:v>0.28526113218512206</c:v>
                  </c:pt>
                  <c:pt idx="8">
                    <c:v>0.31157377903589334</c:v>
                  </c:pt>
                </c:numCache>
              </c:numRef>
            </c:plus>
            <c:minus>
              <c:numRef>
                <c:f>ex!$B$34:$J$34</c:f>
                <c:numCache>
                  <c:formatCode>General</c:formatCode>
                  <c:ptCount val="9"/>
                  <c:pt idx="0">
                    <c:v>0.21040944006732018</c:v>
                  </c:pt>
                  <c:pt idx="1">
                    <c:v>0.46901718581117552</c:v>
                  </c:pt>
                  <c:pt idx="2">
                    <c:v>0.35958258835096613</c:v>
                  </c:pt>
                  <c:pt idx="3">
                    <c:v>1.0482957468918581</c:v>
                  </c:pt>
                  <c:pt idx="4">
                    <c:v>1.1833641559082866</c:v>
                  </c:pt>
                  <c:pt idx="5">
                    <c:v>0.7121089678045015</c:v>
                  </c:pt>
                  <c:pt idx="6">
                    <c:v>0.33269360520196672</c:v>
                  </c:pt>
                  <c:pt idx="7">
                    <c:v>0.28526113218512206</c:v>
                  </c:pt>
                  <c:pt idx="8">
                    <c:v>0.31157377903589334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[2]Sheet1!$B$1:$J$1</c:f>
              <c:strCache>
                <c:ptCount val="9"/>
                <c:pt idx="0">
                  <c:v>MC</c:v>
                </c:pt>
                <c:pt idx="1">
                  <c:v>F01</c:v>
                </c:pt>
                <c:pt idx="2">
                  <c:v>F02</c:v>
                </c:pt>
                <c:pt idx="3">
                  <c:v>F03</c:v>
                </c:pt>
                <c:pt idx="4">
                  <c:v>F04</c:v>
                </c:pt>
                <c:pt idx="5">
                  <c:v>F05</c:v>
                </c:pt>
                <c:pt idx="6">
                  <c:v>F06</c:v>
                </c:pt>
                <c:pt idx="7">
                  <c:v>F07</c:v>
                </c:pt>
                <c:pt idx="8">
                  <c:v>F08</c:v>
                </c:pt>
              </c:strCache>
            </c:strRef>
          </c:cat>
          <c:val>
            <c:numRef>
              <c:f>ex!$B$33:$J$33</c:f>
              <c:numCache>
                <c:formatCode>General</c:formatCode>
                <c:ptCount val="9"/>
                <c:pt idx="0">
                  <c:v>4.7340425531914896</c:v>
                </c:pt>
                <c:pt idx="1">
                  <c:v>5.4426063829787248</c:v>
                </c:pt>
                <c:pt idx="2">
                  <c:v>5.1735638297872342</c:v>
                </c:pt>
                <c:pt idx="3">
                  <c:v>7.9038829787234048</c:v>
                </c:pt>
                <c:pt idx="4">
                  <c:v>7.2557180851063832</c:v>
                </c:pt>
                <c:pt idx="5">
                  <c:v>8.5783909574468087</c:v>
                </c:pt>
                <c:pt idx="6">
                  <c:v>5.0304521276595748</c:v>
                </c:pt>
                <c:pt idx="7">
                  <c:v>4.5765425531914889</c:v>
                </c:pt>
                <c:pt idx="8">
                  <c:v>4.6180319148936171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0A5-898A-EE11D7D0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50"/>
        <c:axId val="1297174992"/>
        <c:axId val="1297171184"/>
      </c:barChart>
      <c:catAx>
        <c:axId val="129717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1184"/>
        <c:crosses val="autoZero"/>
        <c:auto val="0"/>
        <c:lblAlgn val="ctr"/>
        <c:lblOffset val="100"/>
        <c:noMultiLvlLbl val="0"/>
      </c:catAx>
      <c:valAx>
        <c:axId val="1297171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V.</a:t>
                </a:r>
                <a:r>
                  <a:rPr lang="en-US" sz="16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faba 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Stomatal Aperture (µm) </a:t>
                </a:r>
                <a:endParaRPr 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92810268331622E-2"/>
              <c:y val="0.1548202077402978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74992"/>
        <c:crosses val="autoZero"/>
        <c:crossBetween val="between"/>
        <c:majorUnit val="2"/>
        <c:minorUnit val="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922376948719"/>
          <c:y val="0.23104651879701871"/>
          <c:w val="0.69611075180794812"/>
          <c:h val="0.60994455760669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ex!$B$57:$J$57</c:f>
              <c:strCache>
                <c:ptCount val="9"/>
                <c:pt idx="0">
                  <c:v>MC</c:v>
                </c:pt>
                <c:pt idx="1">
                  <c:v>F01</c:v>
                </c:pt>
                <c:pt idx="2">
                  <c:v>F02</c:v>
                </c:pt>
                <c:pt idx="3">
                  <c:v>F03</c:v>
                </c:pt>
                <c:pt idx="4">
                  <c:v>F04</c:v>
                </c:pt>
                <c:pt idx="5">
                  <c:v>F05</c:v>
                </c:pt>
                <c:pt idx="6">
                  <c:v>F06</c:v>
                </c:pt>
                <c:pt idx="7">
                  <c:v>F07</c:v>
                </c:pt>
                <c:pt idx="8">
                  <c:v>F08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ex!$B$62:$J$62</c:f>
                <c:numCache>
                  <c:formatCode>General</c:formatCode>
                  <c:ptCount val="9"/>
                  <c:pt idx="0">
                    <c:v>2.2767676577233765E-2</c:v>
                  </c:pt>
                  <c:pt idx="1">
                    <c:v>0.30290941992905357</c:v>
                  </c:pt>
                  <c:pt idx="2">
                    <c:v>0.14528259411854924</c:v>
                  </c:pt>
                  <c:pt idx="3">
                    <c:v>0.35771843439839018</c:v>
                  </c:pt>
                  <c:pt idx="4">
                    <c:v>0.14871202210086479</c:v>
                  </c:pt>
                  <c:pt idx="5">
                    <c:v>0.30807842217044407</c:v>
                  </c:pt>
                  <c:pt idx="6">
                    <c:v>0.57280241703471846</c:v>
                  </c:pt>
                  <c:pt idx="7">
                    <c:v>0.1296937337604695</c:v>
                  </c:pt>
                  <c:pt idx="8">
                    <c:v>0.15915024382846055</c:v>
                  </c:pt>
                </c:numCache>
              </c:numRef>
            </c:plus>
            <c:minus>
              <c:numRef>
                <c:f>ex!$B$62:$J$62</c:f>
                <c:numCache>
                  <c:formatCode>General</c:formatCode>
                  <c:ptCount val="9"/>
                  <c:pt idx="0">
                    <c:v>2.2767676577233765E-2</c:v>
                  </c:pt>
                  <c:pt idx="1">
                    <c:v>0.30290941992905357</c:v>
                  </c:pt>
                  <c:pt idx="2">
                    <c:v>0.14528259411854924</c:v>
                  </c:pt>
                  <c:pt idx="3">
                    <c:v>0.35771843439839018</c:v>
                  </c:pt>
                  <c:pt idx="4">
                    <c:v>0.14871202210086479</c:v>
                  </c:pt>
                  <c:pt idx="5">
                    <c:v>0.30807842217044407</c:v>
                  </c:pt>
                  <c:pt idx="6">
                    <c:v>0.57280241703471846</c:v>
                  </c:pt>
                  <c:pt idx="7">
                    <c:v>0.1296937337604695</c:v>
                  </c:pt>
                  <c:pt idx="8">
                    <c:v>0.15915024382846055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ex!$B$57:$J$57</c:f>
              <c:strCache>
                <c:ptCount val="9"/>
                <c:pt idx="0">
                  <c:v>MC</c:v>
                </c:pt>
                <c:pt idx="1">
                  <c:v>F01</c:v>
                </c:pt>
                <c:pt idx="2">
                  <c:v>F02</c:v>
                </c:pt>
                <c:pt idx="3">
                  <c:v>F03</c:v>
                </c:pt>
                <c:pt idx="4">
                  <c:v>F04</c:v>
                </c:pt>
                <c:pt idx="5">
                  <c:v>F05</c:v>
                </c:pt>
                <c:pt idx="6">
                  <c:v>F06</c:v>
                </c:pt>
                <c:pt idx="7">
                  <c:v>F07</c:v>
                </c:pt>
                <c:pt idx="8">
                  <c:v>F08</c:v>
                </c:pt>
              </c:strCache>
            </c:strRef>
          </c:cat>
          <c:val>
            <c:numRef>
              <c:f>ex!$B$61:$J$61</c:f>
              <c:numCache>
                <c:formatCode>General</c:formatCode>
                <c:ptCount val="9"/>
                <c:pt idx="0">
                  <c:v>3.5014184397163124</c:v>
                </c:pt>
                <c:pt idx="1">
                  <c:v>3.6617021276595749</c:v>
                </c:pt>
                <c:pt idx="2">
                  <c:v>5.2705673758865252</c:v>
                </c:pt>
                <c:pt idx="3">
                  <c:v>4.7880319148936179</c:v>
                </c:pt>
                <c:pt idx="4">
                  <c:v>5.2974290780141846</c:v>
                </c:pt>
                <c:pt idx="5">
                  <c:v>3.6585106382978729</c:v>
                </c:pt>
                <c:pt idx="6">
                  <c:v>4.4796985815602843</c:v>
                </c:pt>
                <c:pt idx="7">
                  <c:v>4.0257978723404264</c:v>
                </c:pt>
                <c:pt idx="8">
                  <c:v>4.1216312056737587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7-47B8-8900-C7CD9670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50"/>
        <c:axId val="1297164112"/>
        <c:axId val="1297169552"/>
      </c:barChart>
      <c:catAx>
        <c:axId val="12971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9552"/>
        <c:crosses val="autoZero"/>
        <c:auto val="0"/>
        <c:lblAlgn val="ctr"/>
        <c:lblOffset val="100"/>
        <c:noMultiLvlLbl val="0"/>
      </c:catAx>
      <c:valAx>
        <c:axId val="1297169552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V.</a:t>
                </a:r>
                <a:r>
                  <a:rPr lang="en-US" sz="16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faba 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Stomatal Aperture (µm) </a:t>
                </a:r>
                <a:endParaRPr 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928096726210784E-2"/>
              <c:y val="0.19914155026982508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4112"/>
        <c:crosses val="autoZero"/>
        <c:crossBetween val="between"/>
        <c:majorUnit val="2"/>
        <c:minorUnit val="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922376948719"/>
          <c:y val="0.23104651879701871"/>
          <c:w val="0.69611075180794812"/>
          <c:h val="0.60994455760669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ex!$B$2:$J$2</c:f>
              <c:strCache>
                <c:ptCount val="9"/>
                <c:pt idx="0">
                  <c:v>Initial-Dark</c:v>
                </c:pt>
                <c:pt idx="1">
                  <c:v>Mock Control</c:v>
                </c:pt>
                <c:pt idx="2">
                  <c:v>Original</c:v>
                </c:pt>
                <c:pt idx="3">
                  <c:v>Flowthrough</c:v>
                </c:pt>
                <c:pt idx="4">
                  <c:v>Wash</c:v>
                </c:pt>
                <c:pt idx="5">
                  <c:v>E-25 MeOH</c:v>
                </c:pt>
                <c:pt idx="6">
                  <c:v>E-50 MeOH</c:v>
                </c:pt>
                <c:pt idx="7">
                  <c:v>E-75 MeOH</c:v>
                </c:pt>
                <c:pt idx="8">
                  <c:v>E-100 MeOH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ex!$B$62:$J$62</c:f>
                <c:numCache>
                  <c:formatCode>General</c:formatCode>
                  <c:ptCount val="9"/>
                  <c:pt idx="0">
                    <c:v>2.2767676577233765E-2</c:v>
                  </c:pt>
                  <c:pt idx="1">
                    <c:v>0.30290941992905357</c:v>
                  </c:pt>
                  <c:pt idx="2">
                    <c:v>0.14528259411854924</c:v>
                  </c:pt>
                  <c:pt idx="3">
                    <c:v>0.35771843439839018</c:v>
                  </c:pt>
                  <c:pt idx="4">
                    <c:v>0.14871202210086479</c:v>
                  </c:pt>
                  <c:pt idx="5">
                    <c:v>0.30807842217044407</c:v>
                  </c:pt>
                  <c:pt idx="6">
                    <c:v>0.57280241703471846</c:v>
                  </c:pt>
                  <c:pt idx="7">
                    <c:v>0.1296937337604695</c:v>
                  </c:pt>
                  <c:pt idx="8">
                    <c:v>0.15915024382846055</c:v>
                  </c:pt>
                </c:numCache>
              </c:numRef>
            </c:plus>
            <c:minus>
              <c:numRef>
                <c:f>ex!$B$62:$J$62</c:f>
                <c:numCache>
                  <c:formatCode>General</c:formatCode>
                  <c:ptCount val="9"/>
                  <c:pt idx="0">
                    <c:v>2.2767676577233765E-2</c:v>
                  </c:pt>
                  <c:pt idx="1">
                    <c:v>0.30290941992905357</c:v>
                  </c:pt>
                  <c:pt idx="2">
                    <c:v>0.14528259411854924</c:v>
                  </c:pt>
                  <c:pt idx="3">
                    <c:v>0.35771843439839018</c:v>
                  </c:pt>
                  <c:pt idx="4">
                    <c:v>0.14871202210086479</c:v>
                  </c:pt>
                  <c:pt idx="5">
                    <c:v>0.30807842217044407</c:v>
                  </c:pt>
                  <c:pt idx="6">
                    <c:v>0.57280241703471846</c:v>
                  </c:pt>
                  <c:pt idx="7">
                    <c:v>0.1296937337604695</c:v>
                  </c:pt>
                  <c:pt idx="8">
                    <c:v>0.15915024382846055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ex!$B$2:$J$2</c:f>
              <c:strCache>
                <c:ptCount val="9"/>
                <c:pt idx="0">
                  <c:v>Initial-Dark</c:v>
                </c:pt>
                <c:pt idx="1">
                  <c:v>Mock Control</c:v>
                </c:pt>
                <c:pt idx="2">
                  <c:v>Original</c:v>
                </c:pt>
                <c:pt idx="3">
                  <c:v>Flowthrough</c:v>
                </c:pt>
                <c:pt idx="4">
                  <c:v>Wash</c:v>
                </c:pt>
                <c:pt idx="5">
                  <c:v>E-25 MeOH</c:v>
                </c:pt>
                <c:pt idx="6">
                  <c:v>E-50 MeOH</c:v>
                </c:pt>
                <c:pt idx="7">
                  <c:v>E-75 MeOH</c:v>
                </c:pt>
                <c:pt idx="8">
                  <c:v>E-100 MeOH</c:v>
                </c:pt>
              </c:strCache>
            </c:strRef>
          </c:cat>
          <c:val>
            <c:numRef>
              <c:f>ex!$B$3:$J$3</c:f>
              <c:numCache>
                <c:formatCode>General</c:formatCode>
                <c:ptCount val="9"/>
                <c:pt idx="0">
                  <c:v>2.1990248226950353</c:v>
                </c:pt>
                <c:pt idx="1">
                  <c:v>3.4609929078014185</c:v>
                </c:pt>
                <c:pt idx="2">
                  <c:v>4.2367021276595747</c:v>
                </c:pt>
                <c:pt idx="3">
                  <c:v>3.3614804964539009</c:v>
                </c:pt>
                <c:pt idx="4">
                  <c:v>4.538303413120568</c:v>
                </c:pt>
                <c:pt idx="5">
                  <c:v>4.0872340425531917</c:v>
                </c:pt>
                <c:pt idx="6">
                  <c:v>4.0017287234042556</c:v>
                </c:pt>
                <c:pt idx="7">
                  <c:v>3.7218971631205675</c:v>
                </c:pt>
                <c:pt idx="8">
                  <c:v>3.2052304964539009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1-4F9F-B57E-D9EC46C0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50"/>
        <c:axId val="1297164656"/>
        <c:axId val="1297165200"/>
      </c:barChart>
      <c:catAx>
        <c:axId val="12971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5200"/>
        <c:crosses val="autoZero"/>
        <c:auto val="0"/>
        <c:lblAlgn val="ctr"/>
        <c:lblOffset val="100"/>
        <c:noMultiLvlLbl val="0"/>
      </c:catAx>
      <c:valAx>
        <c:axId val="129716520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V.</a:t>
                </a:r>
                <a:r>
                  <a:rPr lang="en-US" sz="16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faba 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Stomatal Aperture (µm) </a:t>
                </a:r>
                <a:endParaRPr 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928096726210784E-2"/>
              <c:y val="0.19914155026982508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L"/>
          </a:p>
        </c:txPr>
        <c:crossAx val="129716465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f!$A$2:$D$2</c:f>
              <c:strCache>
                <c:ptCount val="4"/>
                <c:pt idx="0">
                  <c:v>3A</c:v>
                </c:pt>
                <c:pt idx="1">
                  <c:v>MC</c:v>
                </c:pt>
                <c:pt idx="2">
                  <c:v>Unfractionated</c:v>
                </c:pt>
                <c:pt idx="3">
                  <c:v>&lt;3 kDa fraction</c:v>
                </c:pt>
              </c:strCache>
            </c:strRef>
          </c:cat>
          <c:val>
            <c:numRef>
              <c:f>f!$A$3:$D$3</c:f>
              <c:numCache>
                <c:formatCode>0.0000</c:formatCode>
                <c:ptCount val="4"/>
                <c:pt idx="0" formatCode="General">
                  <c:v>1</c:v>
                </c:pt>
                <c:pt idx="1">
                  <c:v>4.9356999999999998</c:v>
                </c:pt>
                <c:pt idx="2">
                  <c:v>6.4466000000000001</c:v>
                </c:pt>
                <c:pt idx="3">
                  <c:v>6.6682699999999997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7-4801-8905-046FC0CD81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f!$A$2:$D$2</c:f>
              <c:strCache>
                <c:ptCount val="4"/>
                <c:pt idx="0">
                  <c:v>3A</c:v>
                </c:pt>
                <c:pt idx="1">
                  <c:v>MC</c:v>
                </c:pt>
                <c:pt idx="2">
                  <c:v>Unfractionated</c:v>
                </c:pt>
                <c:pt idx="3">
                  <c:v>&lt;3 kDa fraction</c:v>
                </c:pt>
              </c:strCache>
            </c:strRef>
          </c:cat>
          <c:val>
            <c:numRef>
              <c:f>f!$A$4:$D$4</c:f>
              <c:numCache>
                <c:formatCode>0.0000</c:formatCode>
                <c:ptCount val="4"/>
                <c:pt idx="0" formatCode="General">
                  <c:v>2</c:v>
                </c:pt>
                <c:pt idx="1">
                  <c:v>4.7153</c:v>
                </c:pt>
                <c:pt idx="2">
                  <c:v>6.1258999999999997</c:v>
                </c:pt>
                <c:pt idx="3">
                  <c:v>6.3546699999999996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7-4801-8905-046FC0CD81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f!$A$2:$D$2</c:f>
              <c:strCache>
                <c:ptCount val="4"/>
                <c:pt idx="0">
                  <c:v>3A</c:v>
                </c:pt>
                <c:pt idx="1">
                  <c:v>MC</c:v>
                </c:pt>
                <c:pt idx="2">
                  <c:v>Unfractionated</c:v>
                </c:pt>
                <c:pt idx="3">
                  <c:v>&lt;3 kDa fraction</c:v>
                </c:pt>
              </c:strCache>
            </c:strRef>
          </c:cat>
          <c:val>
            <c:numRef>
              <c:f>f!$A$5:$D$5</c:f>
              <c:numCache>
                <c:formatCode>0.0000</c:formatCode>
                <c:ptCount val="4"/>
                <c:pt idx="0" formatCode="General">
                  <c:v>3</c:v>
                </c:pt>
                <c:pt idx="1">
                  <c:v>4.1276000000000002</c:v>
                </c:pt>
                <c:pt idx="2">
                  <c:v>5.7225000000000001</c:v>
                </c:pt>
                <c:pt idx="3">
                  <c:v>5.4585100000000004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7-4801-8905-046FC0CD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13376"/>
        <c:axId val="542013792"/>
      </c:barChart>
      <c:catAx>
        <c:axId val="5420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2013792"/>
        <c:crosses val="autoZero"/>
        <c:auto val="1"/>
        <c:lblAlgn val="ctr"/>
        <c:lblOffset val="100"/>
        <c:noMultiLvlLbl val="0"/>
      </c:catAx>
      <c:valAx>
        <c:axId val="542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20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480060</xdr:colOff>
      <xdr:row>36</xdr:row>
      <xdr:rowOff>106680</xdr:rowOff>
    </xdr:to>
    <xdr:graphicFrame macro="">
      <xdr:nvGraphicFramePr>
        <xdr:cNvPr id="3" name="图表 9">
          <a:extLst>
            <a:ext uri="{FF2B5EF4-FFF2-40B4-BE49-F238E27FC236}">
              <a16:creationId xmlns:a16="http://schemas.microsoft.com/office/drawing/2014/main" id="{FB1FB9E9-D3E2-4659-89C8-EC13CC39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480060</xdr:colOff>
      <xdr:row>36</xdr:row>
      <xdr:rowOff>106680</xdr:rowOff>
    </xdr:to>
    <xdr:graphicFrame macro="">
      <xdr:nvGraphicFramePr>
        <xdr:cNvPr id="4" name="图表 9">
          <a:extLst>
            <a:ext uri="{FF2B5EF4-FFF2-40B4-BE49-F238E27FC236}">
              <a16:creationId xmlns:a16="http://schemas.microsoft.com/office/drawing/2014/main" id="{29C96F63-ABFD-4D39-AB57-41A39B937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480060</xdr:colOff>
      <xdr:row>36</xdr:row>
      <xdr:rowOff>106680</xdr:rowOff>
    </xdr:to>
    <xdr:graphicFrame macro="">
      <xdr:nvGraphicFramePr>
        <xdr:cNvPr id="5" name="图表 9">
          <a:extLst>
            <a:ext uri="{FF2B5EF4-FFF2-40B4-BE49-F238E27FC236}">
              <a16:creationId xmlns:a16="http://schemas.microsoft.com/office/drawing/2014/main" id="{65280D89-5ACF-4FA7-856C-DD26EA1C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480060</xdr:colOff>
      <xdr:row>36</xdr:row>
      <xdr:rowOff>106680</xdr:rowOff>
    </xdr:to>
    <xdr:graphicFrame macro="">
      <xdr:nvGraphicFramePr>
        <xdr:cNvPr id="6" name="图表 9">
          <a:extLst>
            <a:ext uri="{FF2B5EF4-FFF2-40B4-BE49-F238E27FC236}">
              <a16:creationId xmlns:a16="http://schemas.microsoft.com/office/drawing/2014/main" id="{33E76566-AA6C-44BF-89C5-FB39D35B6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35</xdr:row>
      <xdr:rowOff>9526</xdr:rowOff>
    </xdr:from>
    <xdr:to>
      <xdr:col>10</xdr:col>
      <xdr:colOff>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63</xdr:row>
      <xdr:rowOff>9526</xdr:rowOff>
    </xdr:from>
    <xdr:to>
      <xdr:col>10</xdr:col>
      <xdr:colOff>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</xdr:row>
      <xdr:rowOff>9526</xdr:rowOff>
    </xdr:from>
    <xdr:to>
      <xdr:col>10</xdr:col>
      <xdr:colOff>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179070</xdr:rowOff>
    </xdr:from>
    <xdr:to>
      <xdr:col>13</xdr:col>
      <xdr:colOff>68580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0932E-400D-60C7-5CB8-78CE3DB0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z2005/Documents/UFL&amp;PSU/AtGCP-Red%20light-Metabolomics%20ms/ms%20March/2019Feb%20TPJ%20revision/2019_01_04%20TPJ%20comments/Data/RL%20mutant%20aperture_0108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tam%20Zait/Downloads/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0207-2nd batch"/>
      <sheetName val="Sheet5"/>
      <sheetName val="Sheet4"/>
      <sheetName val="0108"/>
      <sheetName val="aha1-10"/>
      <sheetName val="JA"/>
      <sheetName val="ABA"/>
      <sheetName val="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5">
          <cell r="A35" t="str">
            <v>WT-EP</v>
          </cell>
          <cell r="B35" t="str">
            <v>WT-Leaf</v>
          </cell>
          <cell r="C35" t="str">
            <v>aha1-10-EP</v>
          </cell>
          <cell r="D35" t="str">
            <v>aha1-10-Leaf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MC</v>
          </cell>
          <cell r="C1" t="str">
            <v>F01</v>
          </cell>
          <cell r="D1" t="str">
            <v>F02</v>
          </cell>
          <cell r="E1" t="str">
            <v>F03</v>
          </cell>
          <cell r="F1" t="str">
            <v>F04</v>
          </cell>
          <cell r="G1" t="str">
            <v>F05</v>
          </cell>
          <cell r="H1" t="str">
            <v>F06</v>
          </cell>
          <cell r="I1" t="str">
            <v>F07</v>
          </cell>
          <cell r="J1" t="str">
            <v>F08</v>
          </cell>
        </row>
      </sheetData>
      <sheetData sheetId="1">
        <row r="6">
          <cell r="B6" t="str">
            <v>W</v>
          </cell>
        </row>
        <row r="10">
          <cell r="I10" t="str">
            <v>W</v>
          </cell>
          <cell r="J10" t="str">
            <v>S</v>
          </cell>
        </row>
        <row r="11">
          <cell r="I11">
            <v>4.6206665000000005</v>
          </cell>
          <cell r="J11">
            <v>4.5852942500000005</v>
          </cell>
          <cell r="K11">
            <v>4.9598702499999998</v>
          </cell>
          <cell r="L11">
            <v>4.8600857499999996</v>
          </cell>
          <cell r="M11">
            <v>6.9416349999999998</v>
          </cell>
          <cell r="N11">
            <v>6.8317512499999999</v>
          </cell>
        </row>
        <row r="12">
          <cell r="I12">
            <v>0.4257170111334701</v>
          </cell>
          <cell r="J12">
            <v>0.38201515828527832</v>
          </cell>
          <cell r="K12">
            <v>0.6101929031074752</v>
          </cell>
          <cell r="L12">
            <v>0.39658149504386914</v>
          </cell>
          <cell r="M12">
            <v>0.45377735640711886</v>
          </cell>
          <cell r="N12">
            <v>0.43957048704699159</v>
          </cell>
        </row>
        <row r="15">
          <cell r="N15" t="str">
            <v>MC</v>
          </cell>
          <cell r="O15" t="str">
            <v>At-Dark-AF</v>
          </cell>
          <cell r="P15" t="str">
            <v>At-RL-AF</v>
          </cell>
          <cell r="S15" t="str">
            <v>MC</v>
          </cell>
          <cell r="T15" t="str">
            <v>Vf-Dark-AF</v>
          </cell>
          <cell r="U15" t="str">
            <v>Vf-RL-AF</v>
          </cell>
          <cell r="X15" t="str">
            <v>MC</v>
          </cell>
          <cell r="Y15" t="str">
            <v>At-Dark-AF</v>
          </cell>
          <cell r="Z15" t="str">
            <v>At-RL-AF</v>
          </cell>
        </row>
        <row r="16">
          <cell r="N16">
            <v>1.2843</v>
          </cell>
          <cell r="O16">
            <v>1.2244999999999999</v>
          </cell>
          <cell r="P16">
            <v>1.9682200000000001</v>
          </cell>
          <cell r="S16">
            <v>1.197565</v>
          </cell>
          <cell r="T16">
            <v>1.2389840000000001</v>
          </cell>
          <cell r="U16">
            <v>1.9959439999999999</v>
          </cell>
          <cell r="X16">
            <v>4.7300000000000004</v>
          </cell>
          <cell r="Y16">
            <v>4.21</v>
          </cell>
          <cell r="Z16">
            <v>6.08</v>
          </cell>
        </row>
        <row r="17">
          <cell r="N17">
            <v>5.2200000000000003E-2</v>
          </cell>
          <cell r="O17">
            <v>3.4299999999999997E-2</v>
          </cell>
          <cell r="P17">
            <v>5.5599999999999997E-2</v>
          </cell>
          <cell r="S17">
            <v>4.0835000000000003E-2</v>
          </cell>
          <cell r="T17">
            <v>3.7726000000000003E-2</v>
          </cell>
          <cell r="U17">
            <v>5.9215999999999998E-2</v>
          </cell>
          <cell r="X17">
            <v>0.24083499999999999</v>
          </cell>
          <cell r="Y17">
            <v>0.23772599999999999</v>
          </cell>
          <cell r="Z17">
            <v>0.259216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workbookViewId="0">
      <selection activeCell="I33" sqref="I33"/>
    </sheetView>
  </sheetViews>
  <sheetFormatPr defaultColWidth="9.1796875" defaultRowHeight="14.5" x14ac:dyDescent="0.35"/>
  <cols>
    <col min="1" max="1" width="7.1796875" style="26" bestFit="1" customWidth="1"/>
    <col min="2" max="2" width="11.54296875" style="26" bestFit="1" customWidth="1"/>
    <col min="3" max="3" width="8.453125" style="26" bestFit="1" customWidth="1"/>
    <col min="4" max="4" width="10.26953125" style="26" customWidth="1"/>
    <col min="5" max="5" width="11.7265625" style="26" customWidth="1"/>
    <col min="6" max="6" width="9.1796875" style="26"/>
    <col min="7" max="7" width="9.26953125" style="26" customWidth="1"/>
    <col min="8" max="8" width="11" style="26" customWidth="1"/>
    <col min="9" max="16384" width="9.1796875" style="26"/>
  </cols>
  <sheetData>
    <row r="1" spans="1:17" ht="15.5" thickBot="1" x14ac:dyDescent="0.4">
      <c r="A1" s="27" t="s">
        <v>43</v>
      </c>
      <c r="M1" s="34"/>
      <c r="N1" s="30" t="s">
        <v>63</v>
      </c>
      <c r="O1" s="30" t="s">
        <v>64</v>
      </c>
      <c r="P1" s="30" t="s">
        <v>65</v>
      </c>
      <c r="Q1" s="30" t="s">
        <v>66</v>
      </c>
    </row>
    <row r="2" spans="1:17" s="36" customFormat="1" thickBot="1" x14ac:dyDescent="0.35">
      <c r="A2" s="34"/>
      <c r="B2" s="35" t="s">
        <v>76</v>
      </c>
      <c r="C2" s="37" t="s">
        <v>70</v>
      </c>
      <c r="D2" s="37" t="s">
        <v>71</v>
      </c>
      <c r="E2" s="37" t="s">
        <v>72</v>
      </c>
      <c r="F2" s="37" t="s">
        <v>73</v>
      </c>
      <c r="G2" s="37" t="s">
        <v>74</v>
      </c>
      <c r="H2" s="37" t="s">
        <v>75</v>
      </c>
      <c r="M2" s="35" t="s">
        <v>76</v>
      </c>
      <c r="N2" s="17" t="s">
        <v>9</v>
      </c>
      <c r="O2" s="17" t="s">
        <v>9</v>
      </c>
      <c r="P2" s="17" t="s">
        <v>9</v>
      </c>
      <c r="Q2" s="17" t="s">
        <v>9</v>
      </c>
    </row>
    <row r="3" spans="1:17" s="33" customFormat="1" thickBot="1" x14ac:dyDescent="0.35">
      <c r="A3" s="30" t="s">
        <v>63</v>
      </c>
      <c r="B3" s="17" t="s">
        <v>9</v>
      </c>
      <c r="C3" s="38">
        <v>3.9820000000000002</v>
      </c>
      <c r="D3" s="38">
        <v>4.0090000000000003</v>
      </c>
      <c r="E3" s="38">
        <v>4.1470000000000002</v>
      </c>
      <c r="F3" s="38">
        <v>6.4029999999999996</v>
      </c>
      <c r="G3" s="38">
        <v>6.8250000000000002</v>
      </c>
      <c r="H3" s="38">
        <v>6.73</v>
      </c>
      <c r="M3" s="37" t="s">
        <v>70</v>
      </c>
      <c r="N3" s="38">
        <v>3.9820000000000002</v>
      </c>
      <c r="O3" s="38">
        <v>4.5919999999999996</v>
      </c>
      <c r="P3" s="38">
        <v>4.3630000000000004</v>
      </c>
      <c r="Q3" s="38">
        <v>4.6260000000000003</v>
      </c>
    </row>
    <row r="4" spans="1:17" s="33" customFormat="1" ht="28.5" thickBot="1" x14ac:dyDescent="0.35">
      <c r="A4" s="30" t="s">
        <v>64</v>
      </c>
      <c r="B4" s="17" t="s">
        <v>9</v>
      </c>
      <c r="C4" s="38">
        <v>4.5919999999999996</v>
      </c>
      <c r="D4" s="38">
        <v>4.5990000000000002</v>
      </c>
      <c r="E4" s="38">
        <v>5.5410000000000004</v>
      </c>
      <c r="F4" s="38">
        <v>6.5110000000000001</v>
      </c>
      <c r="G4" s="38">
        <v>6.3540000000000001</v>
      </c>
      <c r="H4" s="38">
        <v>7.8319999999999999</v>
      </c>
      <c r="M4" s="37" t="s">
        <v>71</v>
      </c>
      <c r="N4" s="38">
        <v>4.0090000000000003</v>
      </c>
      <c r="O4" s="38">
        <v>4.5990000000000002</v>
      </c>
      <c r="P4" s="38">
        <v>4.3620000000000001</v>
      </c>
      <c r="Q4" s="38">
        <v>4.2149999999999999</v>
      </c>
    </row>
    <row r="5" spans="1:17" s="33" customFormat="1" ht="28.5" thickBot="1" x14ac:dyDescent="0.35">
      <c r="A5" s="30" t="s">
        <v>65</v>
      </c>
      <c r="B5" s="17" t="s">
        <v>9</v>
      </c>
      <c r="C5" s="38">
        <v>4.3630000000000004</v>
      </c>
      <c r="D5" s="38">
        <v>4.3620000000000001</v>
      </c>
      <c r="E5" s="38">
        <v>5.117</v>
      </c>
      <c r="F5" s="38">
        <v>5.4640000000000004</v>
      </c>
      <c r="G5" s="38">
        <v>5.5460000000000003</v>
      </c>
      <c r="H5" s="38">
        <v>7.4720000000000004</v>
      </c>
      <c r="M5" s="37" t="s">
        <v>72</v>
      </c>
      <c r="N5" s="38">
        <v>4.1470000000000002</v>
      </c>
      <c r="O5" s="38">
        <v>5.5410000000000004</v>
      </c>
      <c r="P5" s="38">
        <v>5.117</v>
      </c>
      <c r="Q5" s="38">
        <v>5.3579999999999997</v>
      </c>
    </row>
    <row r="6" spans="1:17" s="33" customFormat="1" thickBot="1" x14ac:dyDescent="0.35">
      <c r="A6" s="30" t="s">
        <v>66</v>
      </c>
      <c r="B6" s="17" t="s">
        <v>9</v>
      </c>
      <c r="C6" s="38">
        <v>4.6260000000000003</v>
      </c>
      <c r="D6" s="38">
        <v>4.2149999999999999</v>
      </c>
      <c r="E6" s="38">
        <v>5.3579999999999997</v>
      </c>
      <c r="F6" s="38">
        <v>6.2359999999999998</v>
      </c>
      <c r="G6" s="38">
        <v>5.7610000000000001</v>
      </c>
      <c r="H6" s="38">
        <v>8.3840000000000003</v>
      </c>
      <c r="M6" s="37" t="s">
        <v>73</v>
      </c>
      <c r="N6" s="38">
        <v>6.4029999999999996</v>
      </c>
      <c r="O6" s="38">
        <v>6.5110000000000001</v>
      </c>
      <c r="P6" s="38">
        <v>5.4640000000000004</v>
      </c>
      <c r="Q6" s="38">
        <v>6.2359999999999998</v>
      </c>
    </row>
    <row r="7" spans="1:17" s="33" customFormat="1" thickBot="1" x14ac:dyDescent="0.35">
      <c r="B7" s="30" t="s">
        <v>12</v>
      </c>
      <c r="C7" s="39">
        <f>AVERAGE(C3:C6)</f>
        <v>4.3907500000000006</v>
      </c>
      <c r="D7" s="39">
        <f t="shared" ref="D7:H7" si="0">AVERAGE(D3:D6)</f>
        <v>4.2962500000000006</v>
      </c>
      <c r="E7" s="39">
        <f t="shared" si="0"/>
        <v>5.0407500000000001</v>
      </c>
      <c r="F7" s="39">
        <f t="shared" si="0"/>
        <v>6.1535000000000002</v>
      </c>
      <c r="G7" s="39">
        <f t="shared" si="0"/>
        <v>6.1215000000000002</v>
      </c>
      <c r="H7" s="39">
        <f t="shared" si="0"/>
        <v>7.6045000000000007</v>
      </c>
      <c r="M7" s="37" t="s">
        <v>74</v>
      </c>
      <c r="N7" s="38">
        <v>6.8250000000000002</v>
      </c>
      <c r="O7" s="38">
        <v>6.3540000000000001</v>
      </c>
      <c r="P7" s="38">
        <v>5.5460000000000003</v>
      </c>
      <c r="Q7" s="38">
        <v>5.7610000000000001</v>
      </c>
    </row>
    <row r="8" spans="1:17" s="33" customFormat="1" thickBot="1" x14ac:dyDescent="0.35">
      <c r="B8" s="30" t="s">
        <v>69</v>
      </c>
      <c r="C8" s="39">
        <f>STDEV(C3:C6)</f>
        <v>0.29647414164926189</v>
      </c>
      <c r="D8" s="39">
        <f t="shared" ref="D8:H8" si="1">STDEV(D3:D6)</f>
        <v>0.24839132432514624</v>
      </c>
      <c r="E8" s="39">
        <f t="shared" si="1"/>
        <v>0.62061817300709721</v>
      </c>
      <c r="F8" s="39">
        <f t="shared" si="1"/>
        <v>0.47338250918258457</v>
      </c>
      <c r="G8" s="39">
        <f t="shared" si="1"/>
        <v>0.58026689261637754</v>
      </c>
      <c r="H8" s="39">
        <f t="shared" si="1"/>
        <v>0.69322507167585901</v>
      </c>
      <c r="M8" s="37" t="s">
        <v>75</v>
      </c>
      <c r="N8" s="38">
        <v>6.73</v>
      </c>
      <c r="O8" s="38">
        <v>7.8319999999999999</v>
      </c>
      <c r="P8" s="38">
        <v>7.4720000000000004</v>
      </c>
      <c r="Q8" s="38">
        <v>8.3840000000000003</v>
      </c>
    </row>
    <row r="9" spans="1:17" s="33" customFormat="1" ht="14" x14ac:dyDescent="0.3">
      <c r="B9" s="30" t="s">
        <v>10</v>
      </c>
      <c r="C9" s="39">
        <f>C8/2</f>
        <v>0.14823707082463095</v>
      </c>
      <c r="D9" s="39">
        <f t="shared" ref="D9:H9" si="2">D8/2</f>
        <v>0.12419566216257312</v>
      </c>
      <c r="E9" s="39">
        <f t="shared" si="2"/>
        <v>0.3103090865035486</v>
      </c>
      <c r="F9" s="39">
        <f t="shared" si="2"/>
        <v>0.23669125459129228</v>
      </c>
      <c r="G9" s="39">
        <f t="shared" si="2"/>
        <v>0.29013344630818877</v>
      </c>
      <c r="H9" s="39">
        <f t="shared" si="2"/>
        <v>0.3466125358379295</v>
      </c>
    </row>
    <row r="10" spans="1:17" ht="15" thickBot="1" x14ac:dyDescent="0.4">
      <c r="C10" s="40"/>
      <c r="D10" s="40"/>
      <c r="E10" s="40"/>
      <c r="F10" s="40"/>
      <c r="G10" s="40"/>
      <c r="H10" s="40"/>
    </row>
    <row r="11" spans="1:17" ht="15.5" thickBot="1" x14ac:dyDescent="0.4">
      <c r="A11" s="27" t="s">
        <v>44</v>
      </c>
      <c r="C11" s="40"/>
      <c r="D11" s="40"/>
      <c r="E11" s="40"/>
      <c r="F11" s="40"/>
      <c r="G11" s="40"/>
      <c r="H11" s="40"/>
    </row>
    <row r="12" spans="1:17" s="36" customFormat="1" thickBot="1" x14ac:dyDescent="0.35">
      <c r="A12" s="34"/>
      <c r="B12" s="35" t="s">
        <v>76</v>
      </c>
      <c r="C12" s="37" t="s">
        <v>77</v>
      </c>
      <c r="D12" s="37" t="s">
        <v>78</v>
      </c>
      <c r="E12" s="37" t="s">
        <v>79</v>
      </c>
      <c r="F12" s="37" t="s">
        <v>73</v>
      </c>
      <c r="G12" s="37" t="s">
        <v>74</v>
      </c>
      <c r="H12" s="37" t="s">
        <v>75</v>
      </c>
    </row>
    <row r="13" spans="1:17" s="33" customFormat="1" ht="16" thickBot="1" x14ac:dyDescent="0.4">
      <c r="A13" s="30" t="s">
        <v>63</v>
      </c>
      <c r="B13" s="17" t="s">
        <v>9</v>
      </c>
      <c r="C13" s="41">
        <v>3.0908669999999998</v>
      </c>
      <c r="D13" s="41">
        <v>3.261746</v>
      </c>
      <c r="E13" s="41">
        <v>4.3194660000000002</v>
      </c>
      <c r="F13" s="41">
        <v>4.6178939999999997</v>
      </c>
      <c r="G13" s="41">
        <v>4.7924850000000001</v>
      </c>
      <c r="H13" s="41">
        <v>7.3647499999999999</v>
      </c>
    </row>
    <row r="14" spans="1:17" s="33" customFormat="1" ht="16" thickBot="1" x14ac:dyDescent="0.4">
      <c r="A14" s="30" t="s">
        <v>64</v>
      </c>
      <c r="B14" s="17" t="s">
        <v>9</v>
      </c>
      <c r="C14" s="41">
        <v>3.1847319999999999</v>
      </c>
      <c r="D14" s="41">
        <v>2.986847</v>
      </c>
      <c r="E14" s="41">
        <v>4.3960140000000001</v>
      </c>
      <c r="F14" s="41">
        <v>4.5171539999999997</v>
      </c>
      <c r="G14" s="41">
        <v>4.6925809999999997</v>
      </c>
      <c r="H14" s="41">
        <v>6.1557110000000002</v>
      </c>
    </row>
    <row r="15" spans="1:17" s="33" customFormat="1" ht="16" thickBot="1" x14ac:dyDescent="0.4">
      <c r="A15" s="30" t="s">
        <v>65</v>
      </c>
      <c r="B15" s="17" t="s">
        <v>9</v>
      </c>
      <c r="C15" s="41">
        <v>3.2244920000000001</v>
      </c>
      <c r="D15" s="41">
        <v>3.4125190000000001</v>
      </c>
      <c r="E15" s="41">
        <v>5.2596280000000002</v>
      </c>
      <c r="F15" s="41">
        <v>4.8576949999999997</v>
      </c>
      <c r="G15" s="41">
        <v>5.3698119999999996</v>
      </c>
      <c r="H15" s="41">
        <v>7.3512620000000002</v>
      </c>
    </row>
    <row r="16" spans="1:17" s="33" customFormat="1" ht="14" x14ac:dyDescent="0.3">
      <c r="B16" s="30" t="s">
        <v>12</v>
      </c>
      <c r="C16" s="39">
        <f>AVERAGE(C13:C15)</f>
        <v>3.1666969999999997</v>
      </c>
      <c r="D16" s="39">
        <f t="shared" ref="D16:H16" si="3">AVERAGE(D13:D15)</f>
        <v>3.2203706666666663</v>
      </c>
      <c r="E16" s="39">
        <f t="shared" si="3"/>
        <v>4.6583693333333329</v>
      </c>
      <c r="F16" s="39">
        <f t="shared" si="3"/>
        <v>4.6642476666666663</v>
      </c>
      <c r="G16" s="39">
        <f t="shared" si="3"/>
        <v>4.9516260000000001</v>
      </c>
      <c r="H16" s="39">
        <f t="shared" si="3"/>
        <v>6.9572410000000007</v>
      </c>
    </row>
    <row r="17" spans="1:8" s="33" customFormat="1" ht="14" x14ac:dyDescent="0.3">
      <c r="B17" s="30" t="s">
        <v>69</v>
      </c>
      <c r="C17" s="39">
        <f>STDEV(C13:C15)</f>
        <v>6.8613818396879939E-2</v>
      </c>
      <c r="D17" s="39">
        <f t="shared" ref="D17:H17" si="4">STDEV(D13:D15)</f>
        <v>0.21583118762665729</v>
      </c>
      <c r="E17" s="39">
        <f t="shared" si="4"/>
        <v>0.52211003366851061</v>
      </c>
      <c r="F17" s="39">
        <f t="shared" si="4"/>
        <v>0.17493867491304868</v>
      </c>
      <c r="G17" s="39">
        <f t="shared" si="4"/>
        <v>0.36558836175540366</v>
      </c>
      <c r="H17" s="39">
        <f t="shared" si="4"/>
        <v>0.69417810193854423</v>
      </c>
    </row>
    <row r="18" spans="1:8" s="33" customFormat="1" ht="14" x14ac:dyDescent="0.3">
      <c r="B18" s="30" t="s">
        <v>10</v>
      </c>
      <c r="C18" s="39">
        <f>C17/SQRT(3)</f>
        <v>3.9614206521566733E-2</v>
      </c>
      <c r="D18" s="39">
        <f t="shared" ref="D18:H18" si="5">D17/SQRT(3)</f>
        <v>0.12461019427576722</v>
      </c>
      <c r="E18" s="39">
        <f t="shared" si="5"/>
        <v>0.30144036848511918</v>
      </c>
      <c r="F18" s="39">
        <f t="shared" si="5"/>
        <v>0.1010008910527251</v>
      </c>
      <c r="G18" s="39">
        <f t="shared" si="5"/>
        <v>0.2110725390720766</v>
      </c>
      <c r="H18" s="39">
        <f t="shared" si="5"/>
        <v>0.40078391401976199</v>
      </c>
    </row>
    <row r="19" spans="1:8" x14ac:dyDescent="0.35">
      <c r="C19" s="40"/>
      <c r="D19" s="40"/>
      <c r="E19" s="40"/>
      <c r="F19" s="40"/>
      <c r="G19" s="40"/>
      <c r="H19" s="40"/>
    </row>
    <row r="20" spans="1:8" x14ac:dyDescent="0.35">
      <c r="C20" s="40"/>
      <c r="D20" s="40"/>
      <c r="E20" s="40"/>
      <c r="F20" s="40"/>
      <c r="G20" s="40"/>
      <c r="H20" s="40"/>
    </row>
    <row r="21" spans="1:8" ht="15" thickBot="1" x14ac:dyDescent="0.4">
      <c r="C21" s="40"/>
      <c r="D21" s="40"/>
      <c r="E21" s="40"/>
      <c r="F21" s="40"/>
      <c r="G21" s="40"/>
      <c r="H21" s="40"/>
    </row>
    <row r="22" spans="1:8" ht="15.5" thickBot="1" x14ac:dyDescent="0.4">
      <c r="A22" s="27" t="s">
        <v>45</v>
      </c>
      <c r="C22" s="40"/>
      <c r="D22" s="40"/>
      <c r="E22" s="40"/>
      <c r="F22" s="40"/>
      <c r="G22" s="40"/>
      <c r="H22" s="40"/>
    </row>
    <row r="23" spans="1:8" s="36" customFormat="1" thickBot="1" x14ac:dyDescent="0.35">
      <c r="A23" s="34"/>
      <c r="B23" s="35" t="s">
        <v>76</v>
      </c>
      <c r="C23" s="37" t="s">
        <v>77</v>
      </c>
      <c r="D23" s="37" t="s">
        <v>78</v>
      </c>
      <c r="E23" s="37" t="s">
        <v>79</v>
      </c>
      <c r="F23" s="37" t="s">
        <v>73</v>
      </c>
      <c r="G23" s="37" t="s">
        <v>74</v>
      </c>
      <c r="H23" s="37" t="s">
        <v>75</v>
      </c>
    </row>
    <row r="24" spans="1:8" s="33" customFormat="1" thickBot="1" x14ac:dyDescent="0.35">
      <c r="A24" s="30" t="s">
        <v>63</v>
      </c>
      <c r="B24" s="17" t="s">
        <v>9</v>
      </c>
      <c r="C24" s="38">
        <v>2.8704239999999999</v>
      </c>
      <c r="D24" s="38">
        <v>3.1313659999999999</v>
      </c>
      <c r="E24" s="38">
        <v>3.408128</v>
      </c>
      <c r="F24" s="38">
        <v>3.9641929999999999</v>
      </c>
      <c r="G24" s="38">
        <v>3.5509499999999998</v>
      </c>
      <c r="H24" s="38">
        <v>4.2027520000000003</v>
      </c>
    </row>
    <row r="25" spans="1:8" s="33" customFormat="1" thickBot="1" x14ac:dyDescent="0.35">
      <c r="A25" s="30" t="s">
        <v>64</v>
      </c>
      <c r="B25" s="17" t="s">
        <v>9</v>
      </c>
      <c r="C25" s="38">
        <v>3.1219999999999999</v>
      </c>
      <c r="D25" s="38">
        <v>3.3839999999999999</v>
      </c>
      <c r="E25" s="38">
        <v>4.2830000000000004</v>
      </c>
      <c r="F25" s="38">
        <v>4.141</v>
      </c>
      <c r="G25" s="38">
        <v>4.0730000000000004</v>
      </c>
      <c r="H25" s="38">
        <v>5.7130000000000001</v>
      </c>
    </row>
    <row r="26" spans="1:8" s="33" customFormat="1" thickBot="1" x14ac:dyDescent="0.35">
      <c r="A26" s="30" t="s">
        <v>65</v>
      </c>
      <c r="B26" s="17" t="s">
        <v>9</v>
      </c>
      <c r="C26" s="38">
        <v>3.0250319999999999</v>
      </c>
      <c r="D26" s="38">
        <v>2.9833799999999999</v>
      </c>
      <c r="E26" s="38">
        <v>4.0905800000000001</v>
      </c>
      <c r="F26" s="38">
        <v>3.7953160000000001</v>
      </c>
      <c r="G26" s="38">
        <v>3.9940310000000001</v>
      </c>
      <c r="H26" s="38">
        <v>5.319064</v>
      </c>
    </row>
    <row r="27" spans="1:8" s="33" customFormat="1" thickBot="1" x14ac:dyDescent="0.35">
      <c r="A27" s="30" t="s">
        <v>66</v>
      </c>
      <c r="B27" s="17" t="s">
        <v>9</v>
      </c>
      <c r="C27" s="38">
        <v>3.0736539999999999</v>
      </c>
      <c r="D27" s="38">
        <v>3.0825429999999998</v>
      </c>
      <c r="E27" s="38">
        <v>3.9858220000000002</v>
      </c>
      <c r="F27" s="38">
        <v>4.0267270000000002</v>
      </c>
      <c r="G27" s="38">
        <v>4.0082630000000004</v>
      </c>
      <c r="H27" s="38">
        <v>5.3903730000000003</v>
      </c>
    </row>
    <row r="28" spans="1:8" s="33" customFormat="1" ht="14" x14ac:dyDescent="0.3">
      <c r="B28" s="30" t="s">
        <v>12</v>
      </c>
      <c r="C28" s="39">
        <f>AVERAGE(C24:C27)</f>
        <v>3.0227774999999997</v>
      </c>
      <c r="D28" s="39">
        <f t="shared" ref="D28" si="6">AVERAGE(D24:D27)</f>
        <v>3.14532225</v>
      </c>
      <c r="E28" s="39">
        <f t="shared" ref="E28" si="7">AVERAGE(E24:E27)</f>
        <v>3.9418825000000006</v>
      </c>
      <c r="F28" s="39">
        <f t="shared" ref="F28" si="8">AVERAGE(F24:F27)</f>
        <v>3.9818090000000002</v>
      </c>
      <c r="G28" s="39">
        <f t="shared" ref="G28" si="9">AVERAGE(G24:G27)</f>
        <v>3.906561</v>
      </c>
      <c r="H28" s="39">
        <f t="shared" ref="H28" si="10">AVERAGE(H24:H27)</f>
        <v>5.1562972500000006</v>
      </c>
    </row>
    <row r="29" spans="1:8" s="33" customFormat="1" ht="14" x14ac:dyDescent="0.3">
      <c r="B29" s="30" t="s">
        <v>69</v>
      </c>
      <c r="C29" s="39">
        <f>STDEV(C24:C27)</f>
        <v>0.10901100019569891</v>
      </c>
      <c r="D29" s="39">
        <f t="shared" ref="D29:H29" si="11">STDEV(D24:D27)</f>
        <v>0.17061493860420507</v>
      </c>
      <c r="E29" s="39">
        <f t="shared" si="11"/>
        <v>0.37651765839200696</v>
      </c>
      <c r="F29" s="39">
        <f t="shared" si="11"/>
        <v>0.14427908569851694</v>
      </c>
      <c r="G29" s="39">
        <f t="shared" si="11"/>
        <v>0.23955195800076468</v>
      </c>
      <c r="H29" s="39">
        <f t="shared" si="11"/>
        <v>0.65839475678823811</v>
      </c>
    </row>
    <row r="30" spans="1:8" s="33" customFormat="1" ht="14" x14ac:dyDescent="0.3">
      <c r="B30" s="30" t="s">
        <v>10</v>
      </c>
      <c r="C30" s="39">
        <f>C29/2</f>
        <v>5.4505500097849456E-2</v>
      </c>
      <c r="D30" s="39">
        <f t="shared" ref="D30" si="12">D29/2</f>
        <v>8.5307469302102534E-2</v>
      </c>
      <c r="E30" s="39">
        <f t="shared" ref="E30" si="13">E29/2</f>
        <v>0.18825882919600348</v>
      </c>
      <c r="F30" s="39">
        <f t="shared" ref="F30" si="14">F29/2</f>
        <v>7.213954284925847E-2</v>
      </c>
      <c r="G30" s="39">
        <f t="shared" ref="G30" si="15">G29/2</f>
        <v>0.11977597900038234</v>
      </c>
      <c r="H30" s="39">
        <f t="shared" ref="H30" si="16">H29/2</f>
        <v>0.32919737839411906</v>
      </c>
    </row>
    <row r="32" spans="1:8" ht="15" thickBot="1" x14ac:dyDescent="0.4"/>
    <row r="33" spans="1:5" ht="15.5" thickBot="1" x14ac:dyDescent="0.4">
      <c r="A33" s="27" t="s">
        <v>46</v>
      </c>
    </row>
    <row r="34" spans="1:5" ht="22.5" x14ac:dyDescent="0.45">
      <c r="A34" s="28"/>
      <c r="B34" s="29" t="s">
        <v>59</v>
      </c>
      <c r="C34" s="30" t="s">
        <v>60</v>
      </c>
      <c r="D34" s="30" t="s">
        <v>61</v>
      </c>
      <c r="E34" s="30" t="s">
        <v>62</v>
      </c>
    </row>
    <row r="35" spans="1:5" x14ac:dyDescent="0.35">
      <c r="A35" s="30" t="s">
        <v>63</v>
      </c>
      <c r="B35" s="30" t="s">
        <v>9</v>
      </c>
      <c r="C35" s="31">
        <v>1.319</v>
      </c>
      <c r="D35" s="31">
        <v>1.3859999999999999</v>
      </c>
      <c r="E35" s="31">
        <v>2.15</v>
      </c>
    </row>
    <row r="36" spans="1:5" s="32" customFormat="1" x14ac:dyDescent="0.35">
      <c r="A36" s="30" t="s">
        <v>64</v>
      </c>
      <c r="B36" s="30" t="s">
        <v>9</v>
      </c>
      <c r="C36" s="31">
        <v>1.661</v>
      </c>
      <c r="D36" s="31">
        <v>1.5429999999999999</v>
      </c>
      <c r="E36" s="31">
        <v>2.5049999999999999</v>
      </c>
    </row>
    <row r="37" spans="1:5" s="32" customFormat="1" x14ac:dyDescent="0.35">
      <c r="A37" s="30" t="s">
        <v>65</v>
      </c>
      <c r="B37" s="30" t="s">
        <v>9</v>
      </c>
      <c r="C37" s="31">
        <v>1.2150000000000001</v>
      </c>
      <c r="D37" s="31">
        <v>1.264</v>
      </c>
      <c r="E37" s="31">
        <v>2.101</v>
      </c>
    </row>
    <row r="38" spans="1:5" s="32" customFormat="1" x14ac:dyDescent="0.35">
      <c r="A38" s="30" t="s">
        <v>66</v>
      </c>
      <c r="B38" s="30" t="s">
        <v>9</v>
      </c>
      <c r="C38" s="31">
        <v>1.6759999999999999</v>
      </c>
      <c r="D38" s="31">
        <v>1.583</v>
      </c>
      <c r="E38" s="31">
        <v>2.54</v>
      </c>
    </row>
    <row r="39" spans="1:5" s="32" customFormat="1" x14ac:dyDescent="0.35">
      <c r="A39" s="30" t="s">
        <v>67</v>
      </c>
      <c r="B39" s="30" t="s">
        <v>9</v>
      </c>
      <c r="C39" s="31">
        <v>1.2030000000000001</v>
      </c>
      <c r="D39" s="31">
        <v>1.2270000000000001</v>
      </c>
      <c r="E39" s="31">
        <v>1.925</v>
      </c>
    </row>
    <row r="40" spans="1:5" x14ac:dyDescent="0.35">
      <c r="A40" s="30" t="s">
        <v>68</v>
      </c>
      <c r="B40" s="30" t="s">
        <v>9</v>
      </c>
      <c r="C40" s="31">
        <v>1.143</v>
      </c>
      <c r="D40" s="31">
        <v>1.208</v>
      </c>
      <c r="E40" s="31">
        <v>1.796</v>
      </c>
    </row>
    <row r="41" spans="1:5" ht="22.5" x14ac:dyDescent="0.45">
      <c r="A41" s="28"/>
      <c r="B41" s="30" t="s">
        <v>12</v>
      </c>
      <c r="C41" s="31">
        <v>1.369</v>
      </c>
      <c r="D41" s="31">
        <v>1.3680000000000001</v>
      </c>
      <c r="E41" s="31">
        <v>2.169</v>
      </c>
    </row>
    <row r="42" spans="1:5" ht="22.5" x14ac:dyDescent="0.45">
      <c r="A42" s="28"/>
      <c r="B42" s="30" t="s">
        <v>69</v>
      </c>
      <c r="C42" s="31">
        <v>0.23799999999999999</v>
      </c>
      <c r="D42" s="31">
        <v>0.16300000000000001</v>
      </c>
      <c r="E42" s="31">
        <v>0.30099999999999999</v>
      </c>
    </row>
    <row r="43" spans="1:5" ht="22.5" x14ac:dyDescent="0.45">
      <c r="A43" s="28"/>
      <c r="B43" s="30" t="s">
        <v>10</v>
      </c>
      <c r="C43" s="31">
        <v>9.7000000000000003E-2</v>
      </c>
      <c r="D43" s="31">
        <v>6.7000000000000004E-2</v>
      </c>
      <c r="E43" s="31">
        <v>0.123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topLeftCell="A7" workbookViewId="0">
      <selection activeCell="H9" sqref="H9"/>
    </sheetView>
  </sheetViews>
  <sheetFormatPr defaultRowHeight="14.5" x14ac:dyDescent="0.35"/>
  <cols>
    <col min="1" max="1" width="11.54296875" customWidth="1"/>
    <col min="9" max="9" width="9.81640625" customWidth="1"/>
    <col min="16" max="16" width="10.26953125" customWidth="1"/>
    <col min="23" max="23" width="10.54296875" customWidth="1"/>
    <col min="24" max="26" width="9.54296875" bestFit="1" customWidth="1"/>
  </cols>
  <sheetData>
    <row r="1" spans="1:26" ht="30.5" thickBot="1" x14ac:dyDescent="0.4">
      <c r="A1" s="7" t="s">
        <v>55</v>
      </c>
    </row>
    <row r="2" spans="1:26" ht="30.5" thickBot="1" x14ac:dyDescent="0.4">
      <c r="A2" s="7" t="s">
        <v>34</v>
      </c>
      <c r="B2" s="7" t="s">
        <v>35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</row>
    <row r="3" spans="1:26" ht="16" thickBot="1" x14ac:dyDescent="0.4">
      <c r="A3" s="8">
        <v>8.3083519999999993</v>
      </c>
      <c r="B3" s="8">
        <v>5.4307249999999998</v>
      </c>
      <c r="C3" s="8">
        <v>6.4567040000000002</v>
      </c>
      <c r="D3" s="8">
        <v>7.5038749999999999</v>
      </c>
      <c r="E3" s="8">
        <v>5.5510400000000004</v>
      </c>
      <c r="F3" s="8">
        <v>5.3283129999999996</v>
      </c>
      <c r="G3" s="8">
        <v>7.3329880000000003</v>
      </c>
    </row>
    <row r="4" spans="1:26" ht="16" thickBot="1" x14ac:dyDescent="0.4">
      <c r="A4" s="8">
        <v>7.6587269999999998</v>
      </c>
      <c r="B4" s="8">
        <v>5.25997</v>
      </c>
      <c r="C4" s="8">
        <v>5.4217709999999997</v>
      </c>
      <c r="D4" s="8">
        <v>7.439724</v>
      </c>
      <c r="E4" s="8">
        <v>4.8439819999999996</v>
      </c>
      <c r="F4" s="8">
        <v>5.7319599999999999</v>
      </c>
      <c r="G4" s="8">
        <v>7.6653830000000003</v>
      </c>
    </row>
    <row r="5" spans="1:26" ht="16" thickBot="1" x14ac:dyDescent="0.4">
      <c r="A5" s="8">
        <v>5.8542079999999999</v>
      </c>
      <c r="B5" s="8">
        <v>4.0685989999999999</v>
      </c>
      <c r="C5" s="8">
        <v>3.7615959999999999</v>
      </c>
      <c r="D5" s="8">
        <v>5.5915280000000003</v>
      </c>
      <c r="E5" s="8">
        <v>4.0048899999999996</v>
      </c>
      <c r="F5" s="8">
        <v>4.2606929999999998</v>
      </c>
      <c r="G5" s="8">
        <v>5.673629</v>
      </c>
    </row>
    <row r="6" spans="1:26" ht="16" thickBot="1" x14ac:dyDescent="0.4">
      <c r="A6" s="8">
        <v>6.4322460000000001</v>
      </c>
      <c r="B6" s="8">
        <v>3.7233719999999999</v>
      </c>
      <c r="C6" s="8">
        <v>4.1994100000000003</v>
      </c>
      <c r="D6" s="8">
        <v>7.2314129999999999</v>
      </c>
      <c r="E6" s="8">
        <v>3.941265</v>
      </c>
      <c r="F6" s="8">
        <v>4.1193770000000001</v>
      </c>
      <c r="G6" s="8">
        <v>6.6550050000000001</v>
      </c>
    </row>
    <row r="7" spans="1:26" x14ac:dyDescent="0.35">
      <c r="A7">
        <f>AVERAGE(A3:A6)</f>
        <v>7.0633832499999993</v>
      </c>
      <c r="B7">
        <f t="shared" ref="B7:G7" si="0">AVERAGE(B3:B6)</f>
        <v>4.6206665000000005</v>
      </c>
      <c r="C7">
        <f t="shared" si="0"/>
        <v>4.9598702499999998</v>
      </c>
      <c r="D7">
        <f t="shared" si="0"/>
        <v>6.9416349999999998</v>
      </c>
      <c r="E7">
        <f t="shared" si="0"/>
        <v>4.5852942500000005</v>
      </c>
      <c r="F7">
        <f t="shared" si="0"/>
        <v>4.8600857499999996</v>
      </c>
      <c r="G7">
        <f t="shared" si="0"/>
        <v>6.8317512499999999</v>
      </c>
    </row>
    <row r="8" spans="1:26" x14ac:dyDescent="0.35">
      <c r="A8">
        <f>STDEV(A3:A6)/2</f>
        <v>0.56012055121277027</v>
      </c>
      <c r="B8">
        <f t="shared" ref="B8:G8" si="1">STDEV(B3:B6)/2</f>
        <v>0.4257170111334701</v>
      </c>
      <c r="C8">
        <f t="shared" si="1"/>
        <v>0.6101929031074752</v>
      </c>
      <c r="D8">
        <f t="shared" si="1"/>
        <v>0.45377735640711886</v>
      </c>
      <c r="E8">
        <f t="shared" si="1"/>
        <v>0.38201515828527832</v>
      </c>
      <c r="F8">
        <f t="shared" si="1"/>
        <v>0.39658149504386914</v>
      </c>
      <c r="G8">
        <f t="shared" si="1"/>
        <v>0.43957048704699159</v>
      </c>
    </row>
    <row r="11" spans="1:26" ht="15" thickBot="1" x14ac:dyDescent="0.4"/>
    <row r="12" spans="1:26" s="10" customFormat="1" ht="30.5" thickBot="1" x14ac:dyDescent="0.4">
      <c r="A12" s="12" t="s">
        <v>43</v>
      </c>
      <c r="B12" s="7" t="s">
        <v>35</v>
      </c>
      <c r="C12" s="7" t="s">
        <v>38</v>
      </c>
      <c r="D12" s="7" t="s">
        <v>36</v>
      </c>
      <c r="E12" s="7" t="s">
        <v>39</v>
      </c>
      <c r="F12" s="7" t="s">
        <v>37</v>
      </c>
      <c r="G12" s="7" t="s">
        <v>40</v>
      </c>
      <c r="I12" s="12" t="s">
        <v>45</v>
      </c>
      <c r="J12" s="7" t="s">
        <v>0</v>
      </c>
      <c r="K12" s="7" t="s">
        <v>32</v>
      </c>
      <c r="L12" s="7" t="s">
        <v>33</v>
      </c>
      <c r="P12" s="12" t="s">
        <v>44</v>
      </c>
      <c r="Q12" s="7" t="s">
        <v>0</v>
      </c>
      <c r="R12" s="7" t="s">
        <v>41</v>
      </c>
      <c r="S12" s="7" t="s">
        <v>42</v>
      </c>
      <c r="W12" s="12" t="s">
        <v>46</v>
      </c>
      <c r="X12" s="7" t="s">
        <v>0</v>
      </c>
      <c r="Y12" s="7" t="s">
        <v>32</v>
      </c>
      <c r="Z12" s="7" t="s">
        <v>33</v>
      </c>
    </row>
    <row r="13" spans="1:26" s="10" customFormat="1" ht="16" thickBot="1" x14ac:dyDescent="0.4">
      <c r="A13" s="7" t="s">
        <v>9</v>
      </c>
      <c r="B13" s="9">
        <v>4.6206665000000005</v>
      </c>
      <c r="C13" s="9">
        <v>4.5852942500000005</v>
      </c>
      <c r="D13" s="9">
        <v>4.9598702499999998</v>
      </c>
      <c r="E13" s="11">
        <v>4.8600857499999996</v>
      </c>
      <c r="F13" s="9">
        <v>6.9416349999999998</v>
      </c>
      <c r="G13" s="9">
        <v>6.8317512499999999</v>
      </c>
      <c r="I13" s="7" t="s">
        <v>9</v>
      </c>
      <c r="J13" s="9">
        <v>1.2843</v>
      </c>
      <c r="K13" s="9">
        <v>1.2244999999999999</v>
      </c>
      <c r="L13" s="9">
        <v>1.9682200000000001</v>
      </c>
      <c r="P13" s="7" t="s">
        <v>9</v>
      </c>
      <c r="Q13" s="9">
        <v>1.197565</v>
      </c>
      <c r="R13" s="9">
        <v>1.2389840000000001</v>
      </c>
      <c r="S13" s="9">
        <v>1.9959439999999999</v>
      </c>
      <c r="W13" s="7" t="s">
        <v>9</v>
      </c>
      <c r="X13" s="9">
        <v>4.7300000000000004</v>
      </c>
      <c r="Y13" s="9">
        <v>4.21</v>
      </c>
      <c r="Z13" s="9">
        <v>6.08</v>
      </c>
    </row>
    <row r="14" spans="1:26" s="10" customFormat="1" ht="16" thickBot="1" x14ac:dyDescent="0.4">
      <c r="A14" s="7" t="s">
        <v>10</v>
      </c>
      <c r="B14" s="9">
        <v>0.4257170111334701</v>
      </c>
      <c r="C14" s="9">
        <v>0.38201515828527832</v>
      </c>
      <c r="D14" s="9">
        <v>0.6101929031074752</v>
      </c>
      <c r="E14" s="11">
        <v>0.39658149504386914</v>
      </c>
      <c r="F14" s="9">
        <v>0.45377735640711886</v>
      </c>
      <c r="G14" s="9">
        <v>0.43957048704699159</v>
      </c>
      <c r="I14" s="7" t="s">
        <v>10</v>
      </c>
      <c r="J14" s="9">
        <v>5.2200000000000003E-2</v>
      </c>
      <c r="K14" s="9">
        <v>3.4299999999999997E-2</v>
      </c>
      <c r="L14" s="9">
        <v>5.5599999999999997E-2</v>
      </c>
      <c r="P14" s="7" t="s">
        <v>10</v>
      </c>
      <c r="Q14" s="9">
        <v>4.0835000000000003E-2</v>
      </c>
      <c r="R14" s="9">
        <v>3.7726000000000003E-2</v>
      </c>
      <c r="S14" s="9">
        <v>5.9215999999999998E-2</v>
      </c>
      <c r="W14" s="7" t="s">
        <v>10</v>
      </c>
      <c r="X14" s="9">
        <v>0.24083499999999999</v>
      </c>
      <c r="Y14" s="9">
        <v>0.23772599999999999</v>
      </c>
      <c r="Z14" s="9">
        <v>0.259216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3"/>
  <sheetViews>
    <sheetView zoomScale="120" zoomScaleNormal="120" workbookViewId="0">
      <selection activeCell="L10" sqref="L10"/>
    </sheetView>
  </sheetViews>
  <sheetFormatPr defaultRowHeight="14.5" x14ac:dyDescent="0.35"/>
  <sheetData>
    <row r="1" spans="1:22" x14ac:dyDescent="0.35">
      <c r="A1" s="42" t="s">
        <v>22</v>
      </c>
      <c r="C1" s="4"/>
      <c r="D1" s="4"/>
      <c r="E1" s="5"/>
      <c r="F1" s="4"/>
      <c r="G1" s="4"/>
      <c r="H1" s="4"/>
      <c r="I1" s="4"/>
      <c r="J1" s="4"/>
    </row>
    <row r="2" spans="1:22" x14ac:dyDescent="0.35">
      <c r="A2" s="1">
        <v>125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L2" s="5"/>
      <c r="M2" s="5"/>
      <c r="N2" s="5"/>
      <c r="O2" s="5"/>
      <c r="P2" s="5"/>
      <c r="Q2" s="5"/>
      <c r="R2" s="5"/>
      <c r="S2" s="5"/>
      <c r="T2" s="5"/>
      <c r="U2" s="4"/>
      <c r="V2" s="4"/>
    </row>
    <row r="3" spans="1:22" x14ac:dyDescent="0.35">
      <c r="A3" t="s">
        <v>12</v>
      </c>
      <c r="B3">
        <v>2.1990248226950353</v>
      </c>
      <c r="C3" s="5">
        <v>3.4609929078014185</v>
      </c>
      <c r="D3" s="5">
        <v>4.2367021276595747</v>
      </c>
      <c r="E3" s="5">
        <v>3.3614804964539009</v>
      </c>
      <c r="F3" s="5">
        <v>4.538303413120568</v>
      </c>
      <c r="G3" s="5">
        <v>4.0872340425531917</v>
      </c>
      <c r="H3" s="5">
        <v>4.0017287234042556</v>
      </c>
      <c r="I3" s="5">
        <v>3.7218971631205675</v>
      </c>
      <c r="J3" s="5">
        <v>3.2052304964539009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5">
      <c r="A4" t="s">
        <v>10</v>
      </c>
      <c r="B4">
        <v>0.1399916004417979</v>
      </c>
      <c r="C4" s="5">
        <v>0.10825281972875536</v>
      </c>
      <c r="D4" s="5">
        <v>0.28000698399048296</v>
      </c>
      <c r="E4" s="5">
        <v>0.51197640417237855</v>
      </c>
      <c r="F4" s="5">
        <v>0.33240232863085289</v>
      </c>
      <c r="G4" s="5">
        <v>8.838509321133721E-2</v>
      </c>
      <c r="H4" s="5">
        <v>0.12844066506389334</v>
      </c>
      <c r="I4" s="5">
        <v>6.2638057369900108E-2</v>
      </c>
      <c r="J4" s="5">
        <v>0.21995472670348609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5"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26" spans="1:12" x14ac:dyDescent="0.35">
      <c r="A26" s="42" t="s">
        <v>11</v>
      </c>
    </row>
    <row r="27" spans="1:12" x14ac:dyDescent="0.35">
      <c r="A27" s="1">
        <v>125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L27" s="2"/>
    </row>
    <row r="28" spans="1:12" x14ac:dyDescent="0.35">
      <c r="A28" s="2" t="s">
        <v>9</v>
      </c>
      <c r="B28" s="3">
        <v>4.6893617021276599</v>
      </c>
      <c r="C28">
        <v>5.1590425531914894</v>
      </c>
      <c r="D28">
        <v>5.5715425531914899</v>
      </c>
      <c r="E28">
        <v>8.5800531914893625</v>
      </c>
      <c r="F28">
        <v>8.1066489361702132</v>
      </c>
      <c r="G28">
        <v>10.173670212765957</v>
      </c>
      <c r="H28">
        <v>5.4747340425531918</v>
      </c>
      <c r="I28">
        <v>4.6351063829787238</v>
      </c>
      <c r="J28">
        <v>4.3968085106382979</v>
      </c>
    </row>
    <row r="29" spans="1:12" x14ac:dyDescent="0.35">
      <c r="A29" s="2"/>
      <c r="B29">
        <v>4.9226063829787234</v>
      </c>
      <c r="C29">
        <v>7.1380319148936167</v>
      </c>
      <c r="D29">
        <v>6.1125000000000007</v>
      </c>
      <c r="E29">
        <v>8.4654255319148941</v>
      </c>
      <c r="G29">
        <v>7.9843085106382983</v>
      </c>
      <c r="H29">
        <v>5.6055851063829794</v>
      </c>
      <c r="I29">
        <v>5.3925531914893616</v>
      </c>
      <c r="J29">
        <v>5.4191489361702132</v>
      </c>
    </row>
    <row r="30" spans="1:12" x14ac:dyDescent="0.35">
      <c r="B30">
        <v>5.2335106382978731</v>
      </c>
      <c r="C30">
        <v>5.6034574468085108</v>
      </c>
      <c r="D30">
        <v>5.3183510638297875</v>
      </c>
      <c r="E30">
        <v>10.871808510638299</v>
      </c>
      <c r="F30">
        <v>9.4117021276595754</v>
      </c>
      <c r="G30">
        <v>9.2367021276595747</v>
      </c>
      <c r="H30">
        <v>4.8952127659574467</v>
      </c>
      <c r="I30">
        <v>4.9250000000000007</v>
      </c>
      <c r="J30">
        <v>5.2696808510638302</v>
      </c>
    </row>
    <row r="31" spans="1:12" x14ac:dyDescent="0.35">
      <c r="B31" s="3">
        <v>3.9699468085106386</v>
      </c>
      <c r="C31">
        <v>4.3545212765957455</v>
      </c>
      <c r="D31">
        <v>4.8949468085106389</v>
      </c>
      <c r="E31">
        <v>4.4680851063829792</v>
      </c>
      <c r="F31">
        <v>7.6111702127659573</v>
      </c>
      <c r="G31">
        <v>6.9188829787234045</v>
      </c>
      <c r="I31">
        <v>4.1757978723404259</v>
      </c>
      <c r="J31">
        <v>3.8180851063829788</v>
      </c>
    </row>
    <row r="32" spans="1:12" x14ac:dyDescent="0.35">
      <c r="B32">
        <v>4.8547872340425542</v>
      </c>
      <c r="C32">
        <v>4.9579787234042554</v>
      </c>
      <c r="D32">
        <v>3.9704787234042556</v>
      </c>
      <c r="E32">
        <v>7.1340425531914899</v>
      </c>
      <c r="F32">
        <v>3.8933510638297872</v>
      </c>
      <c r="H32">
        <v>4.1462765957446814</v>
      </c>
      <c r="I32">
        <v>3.7542553191489363</v>
      </c>
      <c r="J32">
        <v>4.1864361702127662</v>
      </c>
    </row>
    <row r="33" spans="1:10" x14ac:dyDescent="0.35">
      <c r="A33" t="s">
        <v>12</v>
      </c>
      <c r="B33">
        <f>AVERAGE(B28:B32)</f>
        <v>4.7340425531914896</v>
      </c>
      <c r="C33">
        <f t="shared" ref="C33:J33" si="0">AVERAGE(C28:C32)</f>
        <v>5.4426063829787248</v>
      </c>
      <c r="D33">
        <f t="shared" si="0"/>
        <v>5.1735638297872342</v>
      </c>
      <c r="E33">
        <f t="shared" si="0"/>
        <v>7.9038829787234048</v>
      </c>
      <c r="F33">
        <f t="shared" si="0"/>
        <v>7.2557180851063832</v>
      </c>
      <c r="G33">
        <f t="shared" si="0"/>
        <v>8.5783909574468087</v>
      </c>
      <c r="H33">
        <f t="shared" si="0"/>
        <v>5.0304521276595748</v>
      </c>
      <c r="I33">
        <f t="shared" si="0"/>
        <v>4.5765425531914889</v>
      </c>
      <c r="J33">
        <f t="shared" si="0"/>
        <v>4.6180319148936171</v>
      </c>
    </row>
    <row r="34" spans="1:10" x14ac:dyDescent="0.35">
      <c r="A34" t="s">
        <v>10</v>
      </c>
      <c r="B34">
        <f>STDEV(B28:B32)/SQRT(5)</f>
        <v>0.21040944006732018</v>
      </c>
      <c r="C34">
        <f t="shared" ref="C34:J34" si="1">STDEV(C28:C32)/SQRT(5)</f>
        <v>0.46901718581117552</v>
      </c>
      <c r="D34">
        <f t="shared" si="1"/>
        <v>0.35958258835096613</v>
      </c>
      <c r="E34">
        <f t="shared" si="1"/>
        <v>1.0482957468918581</v>
      </c>
      <c r="F34">
        <f>STDEV(F28:F32)/2</f>
        <v>1.1833641559082866</v>
      </c>
      <c r="G34">
        <f t="shared" ref="G34:H34" si="2">STDEV(G28:G32)/2</f>
        <v>0.7121089678045015</v>
      </c>
      <c r="H34">
        <f t="shared" si="2"/>
        <v>0.33269360520196672</v>
      </c>
      <c r="I34">
        <f t="shared" si="1"/>
        <v>0.28526113218512206</v>
      </c>
      <c r="J34">
        <f t="shared" si="1"/>
        <v>0.31157377903589334</v>
      </c>
    </row>
    <row r="56" spans="1:22" x14ac:dyDescent="0.35">
      <c r="A56" s="42" t="s">
        <v>13</v>
      </c>
      <c r="C56" s="4" t="s">
        <v>14</v>
      </c>
      <c r="D56" s="4" t="s">
        <v>15</v>
      </c>
      <c r="E56" s="5" t="s">
        <v>16</v>
      </c>
      <c r="F56" s="4" t="s">
        <v>17</v>
      </c>
      <c r="G56" s="4" t="s">
        <v>18</v>
      </c>
      <c r="H56" s="4" t="s">
        <v>19</v>
      </c>
      <c r="I56" s="4" t="s">
        <v>20</v>
      </c>
      <c r="J56" s="4" t="s">
        <v>21</v>
      </c>
    </row>
    <row r="57" spans="1:22" x14ac:dyDescent="0.35">
      <c r="A57" s="1">
        <v>125</v>
      </c>
      <c r="B57" s="2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5" t="s">
        <v>6</v>
      </c>
      <c r="I57" s="5" t="s">
        <v>7</v>
      </c>
      <c r="J57" s="5" t="s">
        <v>8</v>
      </c>
      <c r="L57" s="5"/>
      <c r="M57" s="5"/>
      <c r="N57" s="4"/>
      <c r="O57" s="4"/>
      <c r="P57" s="4"/>
      <c r="Q57" s="5"/>
      <c r="R57" s="4"/>
      <c r="S57" s="4"/>
      <c r="T57" s="4"/>
      <c r="U57" s="4"/>
      <c r="V57" s="4"/>
    </row>
    <row r="58" spans="1:22" x14ac:dyDescent="0.35">
      <c r="A58" s="2" t="s">
        <v>9</v>
      </c>
      <c r="B58" s="3">
        <v>3.550265957446809</v>
      </c>
      <c r="C58" s="5">
        <v>3.2422872340425535</v>
      </c>
      <c r="D58" s="5">
        <v>5.5609042553191488</v>
      </c>
      <c r="E58" s="5">
        <v>4.9893617021276606</v>
      </c>
      <c r="F58" s="5">
        <v>5.0098404255319151</v>
      </c>
      <c r="G58" s="5">
        <v>3.1029255319148938</v>
      </c>
      <c r="H58" s="5">
        <v>5.585106382978724</v>
      </c>
      <c r="I58" s="5">
        <v>4.0529255319148945</v>
      </c>
      <c r="J58" s="5">
        <v>3.9462765957446808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35">
      <c r="A59" s="2"/>
      <c r="B59">
        <v>3.5053191489361701</v>
      </c>
      <c r="C59" s="5">
        <v>3.49281914893617</v>
      </c>
      <c r="D59" s="5">
        <v>5.1154255319148945</v>
      </c>
      <c r="E59" s="5">
        <v>4.0928191489361705</v>
      </c>
      <c r="F59" s="5">
        <v>5.5069148936170214</v>
      </c>
      <c r="G59" s="5">
        <v>4.1670212765957446</v>
      </c>
      <c r="H59" s="5">
        <v>3.6664893617021277</v>
      </c>
      <c r="I59" s="5">
        <v>4.2356382978723408</v>
      </c>
      <c r="J59" s="5">
        <v>3.9792553191489364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35">
      <c r="B60">
        <v>3.4486702127659576</v>
      </c>
      <c r="C60" s="5">
        <v>4.25</v>
      </c>
      <c r="D60" s="5">
        <v>5.1353723404255325</v>
      </c>
      <c r="E60" s="5">
        <v>5.2819148936170217</v>
      </c>
      <c r="F60" s="5">
        <v>5.3755319148936174</v>
      </c>
      <c r="G60" s="5">
        <v>3.705585106382979</v>
      </c>
      <c r="H60" s="5">
        <v>4.1875</v>
      </c>
      <c r="I60" s="5">
        <v>3.7888297872340431</v>
      </c>
      <c r="J60" s="5">
        <v>4.4393617021276599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35">
      <c r="A61" t="s">
        <v>12</v>
      </c>
      <c r="B61">
        <f>AVERAGE(B58:B60)</f>
        <v>3.5014184397163124</v>
      </c>
      <c r="C61" s="5">
        <f t="shared" ref="C61:J61" si="3">AVERAGE(C58:C60)</f>
        <v>3.6617021276595749</v>
      </c>
      <c r="D61" s="5">
        <f t="shared" si="3"/>
        <v>5.2705673758865252</v>
      </c>
      <c r="E61" s="5">
        <f t="shared" si="3"/>
        <v>4.7880319148936179</v>
      </c>
      <c r="F61" s="5">
        <f t="shared" si="3"/>
        <v>5.2974290780141846</v>
      </c>
      <c r="G61" s="5">
        <f t="shared" si="3"/>
        <v>3.6585106382978729</v>
      </c>
      <c r="H61" s="5">
        <f t="shared" si="3"/>
        <v>4.4796985815602843</v>
      </c>
      <c r="I61" s="5">
        <f t="shared" si="3"/>
        <v>4.0257978723404264</v>
      </c>
      <c r="J61" s="5">
        <f t="shared" si="3"/>
        <v>4.1216312056737587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35">
      <c r="A62" t="s">
        <v>10</v>
      </c>
      <c r="B62">
        <f>STDEV(B58:B60)/SQRT(5)</f>
        <v>2.2767676577233765E-2</v>
      </c>
      <c r="C62" s="5">
        <f t="shared" ref="C62:J62" si="4">STDEV(C58:C60)/SQRT(3)</f>
        <v>0.30290941992905357</v>
      </c>
      <c r="D62" s="5">
        <f t="shared" si="4"/>
        <v>0.14528259411854924</v>
      </c>
      <c r="E62" s="5">
        <f t="shared" si="4"/>
        <v>0.35771843439839018</v>
      </c>
      <c r="F62" s="5">
        <f t="shared" si="4"/>
        <v>0.14871202210086479</v>
      </c>
      <c r="G62" s="5">
        <f t="shared" si="4"/>
        <v>0.30807842217044407</v>
      </c>
      <c r="H62" s="5">
        <f t="shared" si="4"/>
        <v>0.57280241703471846</v>
      </c>
      <c r="I62" s="5">
        <f t="shared" si="4"/>
        <v>0.1296937337604695</v>
      </c>
      <c r="J62" s="5">
        <f t="shared" si="4"/>
        <v>0.15915024382846055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35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topLeftCell="A10" workbookViewId="0">
      <selection activeCell="K24" sqref="K24"/>
    </sheetView>
  </sheetViews>
  <sheetFormatPr defaultColWidth="9.1796875" defaultRowHeight="14" x14ac:dyDescent="0.35"/>
  <cols>
    <col min="1" max="1" width="12.1796875" style="14" customWidth="1"/>
    <col min="2" max="2" width="11.1796875" style="21" customWidth="1"/>
    <col min="3" max="3" width="14.81640625" style="21" customWidth="1"/>
    <col min="4" max="4" width="15.54296875" style="21" customWidth="1"/>
    <col min="5" max="16384" width="9.1796875" style="14"/>
  </cols>
  <sheetData>
    <row r="1" spans="1:4" ht="14.5" thickBot="1" x14ac:dyDescent="0.4"/>
    <row r="2" spans="1:4" ht="23.5" thickBot="1" x14ac:dyDescent="0.4">
      <c r="A2" s="15" t="s">
        <v>49</v>
      </c>
      <c r="B2" s="22" t="s">
        <v>0</v>
      </c>
      <c r="C2" s="22" t="s">
        <v>47</v>
      </c>
      <c r="D2" s="22" t="s">
        <v>48</v>
      </c>
    </row>
    <row r="3" spans="1:4" ht="14.5" thickBot="1" x14ac:dyDescent="0.4">
      <c r="A3" s="13">
        <v>1</v>
      </c>
      <c r="B3" s="24">
        <v>4.9356999999999998</v>
      </c>
      <c r="C3" s="24">
        <v>6.4466000000000001</v>
      </c>
      <c r="D3" s="24">
        <v>6.6682699999999997</v>
      </c>
    </row>
    <row r="4" spans="1:4" ht="14.5" thickBot="1" x14ac:dyDescent="0.4">
      <c r="A4" s="13">
        <v>2</v>
      </c>
      <c r="B4" s="24">
        <v>4.7153</v>
      </c>
      <c r="C4" s="24">
        <v>6.1258999999999997</v>
      </c>
      <c r="D4" s="24">
        <v>6.3546699999999996</v>
      </c>
    </row>
    <row r="5" spans="1:4" ht="14.5" thickBot="1" x14ac:dyDescent="0.4">
      <c r="A5" s="13">
        <v>3</v>
      </c>
      <c r="B5" s="24">
        <v>4.1276000000000002</v>
      </c>
      <c r="C5" s="24">
        <v>5.7225000000000001</v>
      </c>
      <c r="D5" s="24">
        <v>5.4585100000000004</v>
      </c>
    </row>
    <row r="6" spans="1:4" ht="14.5" thickBot="1" x14ac:dyDescent="0.4">
      <c r="A6" s="13" t="s">
        <v>12</v>
      </c>
      <c r="B6" s="24">
        <v>4.5929000000000002</v>
      </c>
      <c r="C6" s="24">
        <v>6.0983000000000001</v>
      </c>
      <c r="D6" s="24">
        <v>6.1604799999999997</v>
      </c>
    </row>
    <row r="7" spans="1:4" ht="14.5" thickBot="1" x14ac:dyDescent="0.4">
      <c r="A7" s="13" t="s">
        <v>10</v>
      </c>
      <c r="B7" s="24">
        <v>0.2412</v>
      </c>
      <c r="C7" s="24">
        <v>0.20949999999999999</v>
      </c>
      <c r="D7" s="24">
        <v>0.36247000000000001</v>
      </c>
    </row>
    <row r="10" spans="1:4" ht="14.5" thickBot="1" x14ac:dyDescent="0.4"/>
    <row r="11" spans="1:4" ht="23.5" thickBot="1" x14ac:dyDescent="0.4">
      <c r="A11" s="16" t="s">
        <v>52</v>
      </c>
      <c r="B11" s="23" t="s">
        <v>0</v>
      </c>
      <c r="C11" s="23" t="s">
        <v>50</v>
      </c>
      <c r="D11" s="23" t="s">
        <v>51</v>
      </c>
    </row>
    <row r="12" spans="1:4" ht="14.5" thickBot="1" x14ac:dyDescent="0.4">
      <c r="A12" s="13">
        <v>1</v>
      </c>
      <c r="B12" s="24">
        <v>4.2206000000000001</v>
      </c>
      <c r="C12" s="24">
        <v>6.4227999999999996</v>
      </c>
      <c r="D12" s="24">
        <v>6.26973</v>
      </c>
    </row>
    <row r="13" spans="1:4" ht="14.5" thickBot="1" x14ac:dyDescent="0.4">
      <c r="A13" s="13">
        <v>2</v>
      </c>
      <c r="B13" s="24">
        <v>4.9356999999999998</v>
      </c>
      <c r="C13" s="24">
        <v>6.4466000000000001</v>
      </c>
      <c r="D13" s="24">
        <v>6.6682699999999997</v>
      </c>
    </row>
    <row r="14" spans="1:4" ht="14.5" thickBot="1" x14ac:dyDescent="0.4">
      <c r="A14" s="13">
        <v>3</v>
      </c>
      <c r="B14" s="24">
        <v>4.6314000000000002</v>
      </c>
      <c r="C14" s="24">
        <v>6.3635000000000002</v>
      </c>
      <c r="D14" s="24">
        <v>6.4743000000000004</v>
      </c>
    </row>
    <row r="15" spans="1:4" ht="14.5" thickBot="1" x14ac:dyDescent="0.4">
      <c r="A15" s="13">
        <v>4</v>
      </c>
      <c r="B15" s="24">
        <v>5.0838999999999999</v>
      </c>
      <c r="C15" s="24">
        <v>6.5994000000000002</v>
      </c>
      <c r="D15" s="24">
        <v>6.4958099999999996</v>
      </c>
    </row>
    <row r="16" spans="1:4" ht="14.5" thickBot="1" x14ac:dyDescent="0.4">
      <c r="A16" s="13" t="s">
        <v>12</v>
      </c>
      <c r="B16" s="24">
        <v>4.7179000000000002</v>
      </c>
      <c r="C16" s="24">
        <v>6.4581</v>
      </c>
      <c r="D16" s="24">
        <v>6.4770300000000001</v>
      </c>
    </row>
    <row r="17" spans="1:4" ht="14.5" thickBot="1" x14ac:dyDescent="0.4">
      <c r="A17" s="13" t="s">
        <v>10</v>
      </c>
      <c r="B17" s="24">
        <v>0.19059999999999999</v>
      </c>
      <c r="C17" s="24">
        <v>5.0200000000000002E-2</v>
      </c>
      <c r="D17" s="24">
        <v>8.1600000000000006E-2</v>
      </c>
    </row>
    <row r="19" spans="1:4" ht="14.5" thickBot="1" x14ac:dyDescent="0.4"/>
    <row r="20" spans="1:4" ht="23.5" thickBot="1" x14ac:dyDescent="0.4">
      <c r="A20" s="16" t="s">
        <v>54</v>
      </c>
      <c r="B20" s="23" t="s">
        <v>0</v>
      </c>
      <c r="C20" s="23" t="s">
        <v>50</v>
      </c>
      <c r="D20" s="23" t="s">
        <v>53</v>
      </c>
    </row>
    <row r="21" spans="1:4" ht="14.5" thickBot="1" x14ac:dyDescent="0.4">
      <c r="A21" s="13">
        <v>1</v>
      </c>
      <c r="B21" s="24">
        <v>4.2206000000000001</v>
      </c>
      <c r="C21" s="24">
        <v>6.4227999999999996</v>
      </c>
      <c r="D21" s="24">
        <v>6.5376300000000001</v>
      </c>
    </row>
    <row r="22" spans="1:4" ht="14.5" thickBot="1" x14ac:dyDescent="0.4">
      <c r="A22" s="13">
        <v>2</v>
      </c>
      <c r="B22" s="24">
        <v>4.6314000000000002</v>
      </c>
      <c r="C22" s="24">
        <v>6.3635000000000002</v>
      </c>
      <c r="D22" s="24">
        <v>5.9601199999999999</v>
      </c>
    </row>
    <row r="23" spans="1:4" ht="14.5" thickBot="1" x14ac:dyDescent="0.4">
      <c r="A23" s="13">
        <v>3</v>
      </c>
      <c r="B23" s="24">
        <v>5.0838999999999999</v>
      </c>
      <c r="C23" s="24">
        <v>6.5994000000000002</v>
      </c>
      <c r="D23" s="24">
        <v>6.7147399999999999</v>
      </c>
    </row>
    <row r="24" spans="1:4" ht="14.5" thickBot="1" x14ac:dyDescent="0.4">
      <c r="A24" s="13" t="s">
        <v>12</v>
      </c>
      <c r="B24" s="24">
        <v>4.6452999999999998</v>
      </c>
      <c r="C24" s="24">
        <v>6.4619</v>
      </c>
      <c r="D24" s="24">
        <v>6.4041600000000001</v>
      </c>
    </row>
    <row r="25" spans="1:4" ht="14.5" thickBot="1" x14ac:dyDescent="0.4">
      <c r="A25" s="13" t="s">
        <v>10</v>
      </c>
      <c r="B25" s="24">
        <v>0.24929999999999999</v>
      </c>
      <c r="C25" s="24">
        <v>7.0900000000000005E-2</v>
      </c>
      <c r="D25" s="24">
        <v>0.22783</v>
      </c>
    </row>
    <row r="29" spans="1:4" ht="14.5" thickBot="1" x14ac:dyDescent="0.4"/>
    <row r="30" spans="1:4" ht="23.5" thickBot="1" x14ac:dyDescent="0.4">
      <c r="A30" s="16" t="s">
        <v>56</v>
      </c>
      <c r="B30" s="23" t="s">
        <v>0</v>
      </c>
      <c r="C30" s="23" t="s">
        <v>57</v>
      </c>
      <c r="D30" s="23" t="s">
        <v>58</v>
      </c>
    </row>
    <row r="31" spans="1:4" ht="14.5" thickBot="1" x14ac:dyDescent="0.35">
      <c r="A31" s="17">
        <v>1</v>
      </c>
      <c r="B31" s="25">
        <v>4.4950000000000001</v>
      </c>
      <c r="C31" s="25">
        <v>6.904217</v>
      </c>
      <c r="D31" s="25">
        <v>6.2660650000000002</v>
      </c>
    </row>
    <row r="32" spans="1:4" ht="14.5" thickBot="1" x14ac:dyDescent="0.35">
      <c r="A32" s="17">
        <v>2</v>
      </c>
      <c r="B32" s="25">
        <v>4.0694999999999997</v>
      </c>
      <c r="C32" s="25">
        <v>6.9075759999999997</v>
      </c>
      <c r="D32" s="25">
        <v>6.300198</v>
      </c>
    </row>
    <row r="33" spans="1:4" ht="16" thickBot="1" x14ac:dyDescent="0.4">
      <c r="A33" s="17">
        <v>3</v>
      </c>
      <c r="B33" s="20">
        <v>5.0778999999999996</v>
      </c>
      <c r="C33" s="20">
        <v>6.6967290000000004</v>
      </c>
      <c r="D33" s="20">
        <v>7.1579040000000003</v>
      </c>
    </row>
    <row r="34" spans="1:4" ht="16" thickBot="1" x14ac:dyDescent="0.4">
      <c r="A34" s="17">
        <v>4</v>
      </c>
      <c r="B34" s="20">
        <v>4.1791</v>
      </c>
      <c r="C34" s="20">
        <v>6.5238069999999997</v>
      </c>
      <c r="D34" s="20">
        <v>6.5640470000000004</v>
      </c>
    </row>
    <row r="35" spans="1:4" ht="16" thickBot="1" x14ac:dyDescent="0.4">
      <c r="A35" s="17">
        <v>5</v>
      </c>
      <c r="B35" s="20">
        <v>3.7147000000000001</v>
      </c>
      <c r="C35" s="20">
        <v>6.5328609999999996</v>
      </c>
      <c r="D35" s="20">
        <v>6.6524359999999998</v>
      </c>
    </row>
    <row r="36" spans="1:4" ht="16" thickBot="1" x14ac:dyDescent="0.4">
      <c r="A36" s="18" t="s">
        <v>12</v>
      </c>
      <c r="B36" s="20">
        <f>AVERAGE(B31:B35)</f>
        <v>4.3072400000000002</v>
      </c>
      <c r="C36" s="20">
        <f t="shared" ref="C36:D36" si="0">AVERAGE(C31:C35)</f>
        <v>6.7130379999999992</v>
      </c>
      <c r="D36" s="20">
        <f t="shared" si="0"/>
        <v>6.5881300000000014</v>
      </c>
    </row>
    <row r="37" spans="1:4" s="21" customFormat="1" ht="16" thickBot="1" x14ac:dyDescent="0.4">
      <c r="A37" s="19" t="s">
        <v>10</v>
      </c>
      <c r="B37" s="20">
        <f>STDEV(B31:B35)/SQRT(5)</f>
        <v>0.22947924437734879</v>
      </c>
      <c r="C37" s="20">
        <f t="shared" ref="C37:D37" si="1">STDEV(C31:C35)/SQRT(5)</f>
        <v>8.4537728162046133E-2</v>
      </c>
      <c r="D37" s="20">
        <f t="shared" si="1"/>
        <v>0.16062197303762646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1 abcd</vt:lpstr>
      <vt:lpstr>avg</vt:lpstr>
      <vt:lpstr>ex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2024-12-07T20:35:24Z</dcterms:modified>
</cp:coreProperties>
</file>