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2" yWindow="-68" windowWidth="19440" windowHeight="11710" tabRatio="782" activeTab="2"/>
  </bookViews>
  <sheets>
    <sheet name="Ele Abstract" sheetId="13" r:id="rId1"/>
    <sheet name="EST-GH" sheetId="2" r:id="rId2"/>
    <sheet name="EST-BH" sheetId="23" r:id="rId3"/>
    <sheet name="Sr.HST" sheetId="24" r:id="rId4"/>
    <sheet name="E-Data 24-25" sheetId="19" r:id="rId5"/>
    <sheet name="INV" sheetId="22" r:id="rId6"/>
    <sheet name="Sheet1" sheetId="25"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s>
  <definedNames>
    <definedName name="\">#REF!</definedName>
    <definedName name="\0">#REF!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#REF!</definedName>
    <definedName name="____________________________________________________________l2">[2]r!$F$29</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#REF!</definedName>
    <definedName name="___________________________________________________________l2">[2]r!$F$29</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#REF!</definedName>
    <definedName name="__________________________________________________________l2">[2]r!$F$29</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#REF!</definedName>
    <definedName name="_________________________________________________________l2">[2]r!$F$29</definedName>
    <definedName name="_________________________________________________________l3">#REF!</definedName>
    <definedName name="_________________________________________________________l4">[4]Sheet1!$W$2:$Y$103</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#REF!</definedName>
    <definedName name="________________________________________________________l2">[2]r!$F$29</definedName>
    <definedName name="________________________________________________________l3">#REF!</definedName>
    <definedName name="________________________________________________________l4">[4]Sheet1!$W$2:$Y$103</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#REF!</definedName>
    <definedName name="_______________________________________________________l2">[2]r!$F$29</definedName>
    <definedName name="_______________________________________________________l3">#REF!</definedName>
    <definedName name="_______________________________________________________l4">[4]Sheet1!$W$2:$Y$103</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#REF!</definedName>
    <definedName name="______________________________________________________l2">[2]r!$F$29</definedName>
    <definedName name="______________________________________________________l3">#REF!</definedName>
    <definedName name="______________________________________________________l4">[4]Sheet1!$W$2:$Y$103</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#REF!</definedName>
    <definedName name="_____________________________________________________l2">[2]r!$F$29</definedName>
    <definedName name="_____________________________________________________l3">#REF!</definedName>
    <definedName name="_____________________________________________________l4">[4]Sheet1!$W$2:$Y$103</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#REF!</definedName>
    <definedName name="____________________________________________________l2">[2]r!$F$29</definedName>
    <definedName name="____________________________________________________l3">#REF!</definedName>
    <definedName name="____________________________________________________l4">[4]Sheet1!$W$2:$Y$103</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#REF!</definedName>
    <definedName name="___________________________________________________l2">[2]r!$F$29</definedName>
    <definedName name="___________________________________________________l3">#REF!</definedName>
    <definedName name="___________________________________________________l4">[4]Sheet1!$W$2:$Y$103</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#REF!</definedName>
    <definedName name="__________________________________________________l2">[2]r!$F$29</definedName>
    <definedName name="__________________________________________________l3">#REF!</definedName>
    <definedName name="__________________________________________________l4">[4]Sheet1!$W$2:$Y$103</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#REF!</definedName>
    <definedName name="_________________________________________________l2">[2]r!$F$29</definedName>
    <definedName name="_________________________________________________l3">#REF!</definedName>
    <definedName name="_________________________________________________l4">[4]Sheet1!$W$2:$Y$103</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#REF!</definedName>
    <definedName name="________________________________________________l1">[3]leads!$A$3:$E$108</definedName>
    <definedName name="________________________________________________l12">#REF!</definedName>
    <definedName name="________________________________________________l2">[2]r!$F$29</definedName>
    <definedName name="________________________________________________l3">#REF!</definedName>
    <definedName name="________________________________________________l4">[4]Sheet1!$W$2:$Y$103</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#REF!</definedName>
    <definedName name="_______________________________________________l2">[2]r!$F$29</definedName>
    <definedName name="_______________________________________________l3">#REF!</definedName>
    <definedName name="_______________________________________________l4">[4]Sheet1!$W$2:$Y$103</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#REF!</definedName>
    <definedName name="______________________________________________l1">[3]leads!$A$3:$E$108</definedName>
    <definedName name="______________________________________________l12">#REF!</definedName>
    <definedName name="______________________________________________l2">[2]r!$F$29</definedName>
    <definedName name="______________________________________________l3">#REF!</definedName>
    <definedName name="______________________________________________l4">[4]Sheet1!$W$2:$Y$103</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#REF!</definedName>
    <definedName name="______________________________________________Met45">#REF!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#REF!</definedName>
    <definedName name="______________________________________________mm800">#REF!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#REF!</definedName>
    <definedName name="_____________________________________________l1">[3]leads!$A$3:$E$108</definedName>
    <definedName name="_____________________________________________l12">#REF!</definedName>
    <definedName name="_____________________________________________l2">[2]r!$F$29</definedName>
    <definedName name="_____________________________________________l3">#REF!</definedName>
    <definedName name="_____________________________________________l4">[4]Sheet1!$W$2:$Y$103</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#REF!</definedName>
    <definedName name="____________________________________________l1">[3]leads!$A$3:$E$108</definedName>
    <definedName name="____________________________________________l12">#REF!</definedName>
    <definedName name="____________________________________________l2">[2]r!$F$29</definedName>
    <definedName name="____________________________________________l3">#REF!</definedName>
    <definedName name="____________________________________________l4">[4]Sheet1!$W$2:$Y$103</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#REF!</definedName>
    <definedName name="____________________________________________Met45">#REF!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#REF!</definedName>
    <definedName name="____________________________________________mm800">#REF!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#REF!</definedName>
    <definedName name="___________________________________________l1">[3]leads!$A$3:$E$108</definedName>
    <definedName name="___________________________________________l12">#REF!</definedName>
    <definedName name="___________________________________________l2">[2]r!$F$29</definedName>
    <definedName name="___________________________________________l3">#REF!</definedName>
    <definedName name="___________________________________________l4">[4]Sheet1!$W$2:$Y$103</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#REF!</definedName>
    <definedName name="___________________________________________Met45">#REF!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#REF!</definedName>
    <definedName name="___________________________________________mm800">#REF!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#REF!</definedName>
    <definedName name="__________________________________________l2">[2]r!$F$29</definedName>
    <definedName name="__________________________________________l3">#REF!</definedName>
    <definedName name="__________________________________________l4">[4]Sheet1!$W$2:$Y$103</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#REF!</definedName>
    <definedName name="__________________________________________Met45">#REF!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#REF!</definedName>
    <definedName name="__________________________________________mm800">#REF!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#REF!</definedName>
    <definedName name="_________________________________________l1">[3]leads!$A$3:$E$108</definedName>
    <definedName name="_________________________________________l12">#REF!</definedName>
    <definedName name="_________________________________________l2">[2]r!$F$29</definedName>
    <definedName name="_________________________________________l3">#REF!</definedName>
    <definedName name="_________________________________________l4">[4]Sheet1!$W$2:$Y$103</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#REF!</definedName>
    <definedName name="_________________________________________Met45">#REF!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#REF!</definedName>
    <definedName name="_________________________________________mm800">#REF!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#REF!</definedName>
    <definedName name="________________________________________l1">[3]leads!$A$3:$E$108</definedName>
    <definedName name="________________________________________l12">#REF!</definedName>
    <definedName name="________________________________________l2">[2]r!$F$29</definedName>
    <definedName name="________________________________________l3">#REF!</definedName>
    <definedName name="________________________________________l4">[4]Sheet1!$W$2:$Y$103</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#REF!</definedName>
    <definedName name="________________________________________Met45">#REF!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#REF!</definedName>
    <definedName name="________________________________________mm800">#REF!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#REF!</definedName>
    <definedName name="_______________________________________l1">[3]leads!$A$3:$E$108</definedName>
    <definedName name="_______________________________________l12">#REF!</definedName>
    <definedName name="_______________________________________l2">[2]r!$F$29</definedName>
    <definedName name="_______________________________________l3">#REF!</definedName>
    <definedName name="_______________________________________l4">[4]Sheet1!$W$2:$Y$103</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#REF!</definedName>
    <definedName name="_______________________________________Met45">#REF!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#REF!</definedName>
    <definedName name="_______________________________________mm800">#REF!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#REF!</definedName>
    <definedName name="______________________________________l1">[3]leads!$A$3:$E$108</definedName>
    <definedName name="______________________________________l12">#REF!</definedName>
    <definedName name="______________________________________l2">[2]r!$F$29</definedName>
    <definedName name="______________________________________l3">#REF!</definedName>
    <definedName name="______________________________________l4">[4]Sheet1!$W$2:$Y$103</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#REF!</definedName>
    <definedName name="______________________________________Met45">#REF!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#REF!</definedName>
    <definedName name="______________________________________mm800">#REF!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#REF!</definedName>
    <definedName name="_____________________________________l1">[3]leads!$A$3:$E$108</definedName>
    <definedName name="_____________________________________l12">#REF!</definedName>
    <definedName name="_____________________________________l2">[2]r!$F$29</definedName>
    <definedName name="_____________________________________l3">#REF!</definedName>
    <definedName name="_____________________________________l4">[4]Sheet1!$W$2:$Y$103</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#REF!</definedName>
    <definedName name="_____________________________________Met45">#REF!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#REF!</definedName>
    <definedName name="_____________________________________mm800">#REF!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#REF!</definedName>
    <definedName name="____________________________________l1">[3]leads!$A$3:$E$108</definedName>
    <definedName name="____________________________________l12">#REF!</definedName>
    <definedName name="____________________________________l2">[2]r!$F$29</definedName>
    <definedName name="____________________________________l3">#REF!</definedName>
    <definedName name="____________________________________l4">[4]Sheet1!$W$2:$Y$103</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#REF!</definedName>
    <definedName name="___________________________________l1">[3]leads!$A$3:$E$108</definedName>
    <definedName name="___________________________________l12">#REF!</definedName>
    <definedName name="___________________________________l2">[2]r!$F$29</definedName>
    <definedName name="___________________________________l3">#REF!</definedName>
    <definedName name="___________________________________l4">[4]Sheet1!$W$2:$Y$103</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#REF!</definedName>
    <definedName name="___________________________________Met45">#REF!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#REF!</definedName>
    <definedName name="___________________________________mm800">#REF!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#REF!</definedName>
    <definedName name="__________________________________l1">[3]leads!$A$3:$E$108</definedName>
    <definedName name="__________________________________l12">#REF!</definedName>
    <definedName name="__________________________________l2">[2]r!$F$29</definedName>
    <definedName name="__________________________________l3">#REF!</definedName>
    <definedName name="__________________________________l4">[4]Sheet1!$W$2:$Y$103</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#REF!</definedName>
    <definedName name="__________________________________Met45">#REF!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#REF!</definedName>
    <definedName name="__________________________________mm11">[2]r!$F$4</definedName>
    <definedName name="__________________________________mm111">[5]r!$F$4</definedName>
    <definedName name="__________________________________mm600">#REF!</definedName>
    <definedName name="__________________________________mm800">#REF!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#REF!</definedName>
    <definedName name="_________________________________l1">[3]leads!$A$3:$E$108</definedName>
    <definedName name="_________________________________l12">#REF!</definedName>
    <definedName name="_________________________________l2">[2]r!$F$29</definedName>
    <definedName name="_________________________________l3">#REF!</definedName>
    <definedName name="_________________________________l4">[4]Sheet1!$W$2:$Y$103</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#REF!</definedName>
    <definedName name="_________________________________Met45">#REF!</definedName>
    <definedName name="_________________________________MEt55">#REF!</definedName>
    <definedName name="_________________________________Met63">#REF!</definedName>
    <definedName name="_________________________________mm1">[6]r!$F$4</definedName>
    <definedName name="_________________________________mm1000">#REF!</definedName>
    <definedName name="_________________________________mm11">[2]r!$F$4</definedName>
    <definedName name="_________________________________mm111">[5]r!$F$4</definedName>
    <definedName name="_________________________________mm600">#REF!</definedName>
    <definedName name="_________________________________mm800">#REF!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#REF!</definedName>
    <definedName name="_________________________________var4">#REF!</definedName>
    <definedName name="________________________________bla1">[1]leads!$H$7</definedName>
    <definedName name="________________________________BSG100">#REF!</definedName>
    <definedName name="________________________________BSG150">#REF!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#REF!</definedName>
    <definedName name="________________________________GBS114">#REF!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#REF!</definedName>
    <definedName name="________________________________l2">[2]r!$F$29</definedName>
    <definedName name="________________________________l3">#REF!</definedName>
    <definedName name="________________________________l4">[4]Sheet1!$W$2:$Y$103</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#REF!</definedName>
    <definedName name="________________________________Met45">#REF!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#REF!</definedName>
    <definedName name="________________________________mm11">[2]r!$F$4</definedName>
    <definedName name="________________________________mm111">[5]r!$F$4</definedName>
    <definedName name="________________________________mm600">#REF!</definedName>
    <definedName name="________________________________mm800">#REF!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#REF!</definedName>
    <definedName name="________________________________var4">#REF!</definedName>
    <definedName name="_______________________________bla1">[1]leads!$H$7</definedName>
    <definedName name="_______________________________BSG100">#REF!</definedName>
    <definedName name="_______________________________BSG150">#REF!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#REF!</definedName>
    <definedName name="_______________________________GBS114">#REF!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#REF!</definedName>
    <definedName name="_______________________________l2">[2]r!$F$29</definedName>
    <definedName name="_______________________________l3">#REF!</definedName>
    <definedName name="_______________________________l4">[4]Sheet1!$W$2:$Y$103</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#REF!</definedName>
    <definedName name="_______________________________Met22">#REF!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#REF!</definedName>
    <definedName name="_______________________________mm11">[2]r!$F$4</definedName>
    <definedName name="_______________________________mm111">[5]r!$F$4</definedName>
    <definedName name="_______________________________mm600">#REF!</definedName>
    <definedName name="_______________________________mm800">#REF!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#REF!</definedName>
    <definedName name="_______________________________var4">#REF!</definedName>
    <definedName name="______________________________bla1">[1]leads!$H$7</definedName>
    <definedName name="______________________________BSG100">#REF!</definedName>
    <definedName name="______________________________BSG150">#REF!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#REF!</definedName>
    <definedName name="______________________________GBS114">#REF!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#REF!</definedName>
    <definedName name="______________________________l2">[2]r!$F$29</definedName>
    <definedName name="______________________________l3">#REF!</definedName>
    <definedName name="______________________________l4">[4]Sheet1!$W$2:$Y$103</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#REF!</definedName>
    <definedName name="______________________________MA2">#REF!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#REF!</definedName>
    <definedName name="______________________________mm11">[2]r!$F$4</definedName>
    <definedName name="______________________________mm111">[5]r!$F$4</definedName>
    <definedName name="______________________________mm600">#REF!</definedName>
    <definedName name="______________________________mm800">#REF!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#REF!</definedName>
    <definedName name="______________________________var4">#REF!</definedName>
    <definedName name="_____________________________bla1">[1]leads!$H$7</definedName>
    <definedName name="_____________________________BSG100">#REF!</definedName>
    <definedName name="_____________________________BSG150">#REF!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#REF!</definedName>
    <definedName name="_____________________________GBS114">#REF!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#REF!</definedName>
    <definedName name="_____________________________l2">[2]r!$F$29</definedName>
    <definedName name="_____________________________l3">#REF!</definedName>
    <definedName name="_____________________________l4">[4]Sheet1!$W$2:$Y$103</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#REF!</definedName>
    <definedName name="_____________________________MA2">#REF!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#REF!</definedName>
    <definedName name="_____________________________mm11">[2]r!$F$4</definedName>
    <definedName name="_____________________________mm111">[5]r!$F$4</definedName>
    <definedName name="_____________________________mm600">#REF!</definedName>
    <definedName name="_____________________________mm800">#REF!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#REF!</definedName>
    <definedName name="_____________________________var4">#REF!</definedName>
    <definedName name="____________________________bla1">[1]leads!$H$7</definedName>
    <definedName name="____________________________BSG100">#REF!</definedName>
    <definedName name="____________________________BSG150">#REF!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#REF!</definedName>
    <definedName name="____________________________GBS110">#REF!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#REF!</definedName>
    <definedName name="____________________________l2">[2]r!$F$29</definedName>
    <definedName name="____________________________l3">#REF!</definedName>
    <definedName name="____________________________l4">[4]Sheet1!$W$2:$Y$103</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#REF!</definedName>
    <definedName name="____________________________lj900">#REF!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#REF!</definedName>
    <definedName name="____________________________mm11">[2]r!$F$4</definedName>
    <definedName name="____________________________mm111">[5]r!$F$4</definedName>
    <definedName name="____________________________mm600">#REF!</definedName>
    <definedName name="____________________________mm800">#REF!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#REF!</definedName>
    <definedName name="____________________________var4">#REF!</definedName>
    <definedName name="____________________________vat1">#REF!</definedName>
    <definedName name="___________________________bla1">[1]leads!$H$7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#REF!</definedName>
    <definedName name="___________________________GBS110">#REF!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#REF!</definedName>
    <definedName name="___________________________l2">[2]r!$F$29</definedName>
    <definedName name="___________________________l3">#REF!</definedName>
    <definedName name="___________________________l4">[4]Sheet1!$W$2:$Y$103</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#REF!</definedName>
    <definedName name="___________________________lj900">#REF!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#REF!</definedName>
    <definedName name="___________________________mm11">[2]r!$F$4</definedName>
    <definedName name="___________________________mm111">[5]r!$F$4</definedName>
    <definedName name="___________________________mm600">#REF!</definedName>
    <definedName name="___________________________mm800">#REF!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#REF!</definedName>
    <definedName name="___________________________var4">#REF!</definedName>
    <definedName name="___________________________vat1">#REF!</definedName>
    <definedName name="__________________________bla1">[1]leads!$H$7</definedName>
    <definedName name="__________________________BSG100">#REF!</definedName>
    <definedName name="__________________________BSG150">#REF!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#REF!</definedName>
    <definedName name="__________________________GBS110">#REF!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#REF!</definedName>
    <definedName name="__________________________l1">[3]leads!$A$3:$E$108</definedName>
    <definedName name="__________________________l12">#REF!</definedName>
    <definedName name="__________________________l2">[2]r!$F$29</definedName>
    <definedName name="__________________________l3">#REF!</definedName>
    <definedName name="__________________________l4">[4]Sheet1!$W$2:$Y$103</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#REF!</definedName>
    <definedName name="__________________________lj900">#REF!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#REF!</definedName>
    <definedName name="__________________________mm11">[2]r!$F$4</definedName>
    <definedName name="__________________________mm111">[5]r!$F$4</definedName>
    <definedName name="__________________________mm600">#REF!</definedName>
    <definedName name="__________________________mm800">#REF!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#REF!</definedName>
    <definedName name="__________________________var4">#REF!</definedName>
    <definedName name="__________________________vat1">#REF!</definedName>
    <definedName name="_________________________bla1">[1]leads!$H$7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#REF!</definedName>
    <definedName name="_________________________GBS110">#REF!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#REF!</definedName>
    <definedName name="_________________________l1">[3]leads!$A$3:$E$108</definedName>
    <definedName name="_________________________l12">#REF!</definedName>
    <definedName name="_________________________l2">[2]r!$F$29</definedName>
    <definedName name="_________________________l3">#REF!</definedName>
    <definedName name="_________________________l4">[4]Sheet1!$W$2:$Y$103</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#REF!</definedName>
    <definedName name="_________________________lj900">#REF!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#REF!</definedName>
    <definedName name="_________________________mm11">[2]r!$F$4</definedName>
    <definedName name="_________________________mm111">[5]r!$F$4</definedName>
    <definedName name="_________________________mm600">#REF!</definedName>
    <definedName name="_________________________mm800">#REF!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#REF!</definedName>
    <definedName name="_________________________var4">#REF!</definedName>
    <definedName name="_________________________vat1">#REF!</definedName>
    <definedName name="________________________bla1">[1]leads!$H$7</definedName>
    <definedName name="________________________BSG100">#REF!</definedName>
    <definedName name="________________________BSG150">#REF!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#REF!</definedName>
    <definedName name="________________________l1">[3]leads!$A$3:$E$108</definedName>
    <definedName name="________________________l12">#REF!</definedName>
    <definedName name="________________________l2">[2]r!$F$29</definedName>
    <definedName name="________________________l3">#REF!</definedName>
    <definedName name="________________________l4">[4]Sheet1!$W$2:$Y$103</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#REF!</definedName>
    <definedName name="________________________mm11">[2]r!$F$4</definedName>
    <definedName name="________________________mm111">[5]r!$F$4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#REF!</definedName>
    <definedName name="________________________var4">#REF!</definedName>
    <definedName name="________________________vat1">#REF!</definedName>
    <definedName name="_______________________bla1">[1]leads!$H$7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#REF!</definedName>
    <definedName name="_______________________GBS110">#REF!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#REF!</definedName>
    <definedName name="_______________________l1">[3]leads!$A$3:$E$108</definedName>
    <definedName name="_______________________l12">#REF!</definedName>
    <definedName name="_______________________l2">[2]r!$F$29</definedName>
    <definedName name="_______________________l3">#REF!</definedName>
    <definedName name="_______________________l4">[4]Sheet1!$W$2:$Y$103</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#REF!</definedName>
    <definedName name="_______________________lj900">#REF!</definedName>
    <definedName name="_______________________LL3">#REF!</definedName>
    <definedName name="_______________________LSO24">[14]Lead!#REF!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#REF!</definedName>
    <definedName name="_______________________mm11">[2]r!$F$4</definedName>
    <definedName name="_______________________mm111">[5]r!$F$4</definedName>
    <definedName name="_______________________mm600">#REF!</definedName>
    <definedName name="_______________________mm800">#REF!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#REF!</definedName>
    <definedName name="_______________________var4">#REF!</definedName>
    <definedName name="_______________________vat1">#REF!</definedName>
    <definedName name="______________________bla1">[1]leads!$H$7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#REF!</definedName>
    <definedName name="______________________l1">[3]leads!$A$3:$E$108</definedName>
    <definedName name="______________________l12">#REF!</definedName>
    <definedName name="______________________l2">[2]r!$F$29</definedName>
    <definedName name="______________________l3">#REF!</definedName>
    <definedName name="______________________l4">[4]Sheet1!$W$2:$Y$103</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#REF!</definedName>
    <definedName name="______________________lj900">#REF!</definedName>
    <definedName name="______________________LL3">#REF!</definedName>
    <definedName name="______________________LSO24">[14]Lead!#REF!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#REF!</definedName>
    <definedName name="______________________mm11">[2]r!$F$4</definedName>
    <definedName name="______________________mm111">[5]r!$F$4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#REF!</definedName>
    <definedName name="______________________var4">#REF!</definedName>
    <definedName name="______________________vat1">#REF!</definedName>
    <definedName name="_____________________bla1">[1]leads!$H$7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#REF!</definedName>
    <definedName name="_____________________l1">[3]leads!$A$3:$E$108</definedName>
    <definedName name="_____________________l12">#REF!</definedName>
    <definedName name="_____________________l2">[2]r!$F$29</definedName>
    <definedName name="_____________________l3">#REF!</definedName>
    <definedName name="_____________________l4">[4]Sheet1!$W$2:$Y$103</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#REF!</definedName>
    <definedName name="_____________________lj900">#REF!</definedName>
    <definedName name="_____________________LL3">#REF!</definedName>
    <definedName name="_____________________LSO24">[14]Lead!#REF!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#REF!</definedName>
    <definedName name="_____________________mm11">[2]r!$F$4</definedName>
    <definedName name="_____________________mm111">[5]r!$F$4</definedName>
    <definedName name="_____________________mm600">#REF!</definedName>
    <definedName name="_____________________mm800">#REF!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#REF!</definedName>
    <definedName name="_____________________var4">#REF!</definedName>
    <definedName name="_____________________vat1">#REF!</definedName>
    <definedName name="____________________bla1">[1]leads!$H$7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#REF!</definedName>
    <definedName name="____________________l1">[3]leads!$A$3:$E$108</definedName>
    <definedName name="____________________l12">#REF!</definedName>
    <definedName name="____________________l2">[2]r!$F$29</definedName>
    <definedName name="____________________l3">#REF!</definedName>
    <definedName name="____________________l4">[4]Sheet1!$W$2:$Y$103</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#REF!</definedName>
    <definedName name="____________________lj900">#REF!</definedName>
    <definedName name="____________________LL3">#REF!</definedName>
    <definedName name="____________________LSO24">[14]Lead!#REF!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#REF!</definedName>
    <definedName name="____________________mm11">[2]r!$F$4</definedName>
    <definedName name="____________________mm111">[5]r!$F$4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#REF!</definedName>
    <definedName name="____________________var4">#REF!</definedName>
    <definedName name="____________________vat1">#REF!</definedName>
    <definedName name="___________________bla1">[1]leads!$H$7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#REF!</definedName>
    <definedName name="___________________l1">[3]leads!$A$3:$E$108</definedName>
    <definedName name="___________________l12">#REF!</definedName>
    <definedName name="___________________l2">[2]r!$F$29</definedName>
    <definedName name="___________________l3">#REF!</definedName>
    <definedName name="___________________l4">[4]Sheet1!$W$2:$Y$103</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#REF!</definedName>
    <definedName name="___________________lj900">#REF!</definedName>
    <definedName name="___________________LL3">#REF!</definedName>
    <definedName name="___________________LSO24">[14]Lead!#REF!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#REF!</definedName>
    <definedName name="___________________mm11">[2]r!$F$4</definedName>
    <definedName name="___________________mm111">[5]r!$F$4</definedName>
    <definedName name="___________________mm600">#REF!</definedName>
    <definedName name="___________________mm800">#REF!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#REF!</definedName>
    <definedName name="___________________var4">#REF!</definedName>
    <definedName name="___________________vat1">#REF!</definedName>
    <definedName name="__________________bla1">[1]leads!$H$7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#REF!</definedName>
    <definedName name="__________________l1">[3]leads!$A$3:$E$108</definedName>
    <definedName name="__________________l12">#REF!</definedName>
    <definedName name="__________________l2">[2]r!$F$29</definedName>
    <definedName name="__________________l3">#REF!</definedName>
    <definedName name="__________________l4">[4]Sheet1!$W$2:$Y$103</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#REF!</definedName>
    <definedName name="__________________lj900">#REF!</definedName>
    <definedName name="__________________LL3">#REF!</definedName>
    <definedName name="__________________LSO24">[14]Lead!#REF!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#REF!</definedName>
    <definedName name="__________________mm11">[2]r!$F$4</definedName>
    <definedName name="__________________mm111">[5]r!$F$4</definedName>
    <definedName name="__________________mm600">#REF!</definedName>
    <definedName name="__________________mm800">#REF!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#REF!</definedName>
    <definedName name="__________________var4">#REF!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#REF!</definedName>
    <definedName name="_________________l1">[3]leads!$A$3:$E$108</definedName>
    <definedName name="_________________l12">#REF!</definedName>
    <definedName name="_________________l2">[2]r!$F$29</definedName>
    <definedName name="_________________l3">#REF!</definedName>
    <definedName name="_________________l4">[4]Sheet1!$W$2:$Y$103</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#REF!</definedName>
    <definedName name="_________________lj900">#REF!</definedName>
    <definedName name="_________________LL3">#REF!</definedName>
    <definedName name="_________________LSO24">[14]Lead!#REF!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#REF!</definedName>
    <definedName name="_________________mm11">[2]r!$F$4</definedName>
    <definedName name="_________________mm111">[5]r!$F$4</definedName>
    <definedName name="_________________mm600">#REF!</definedName>
    <definedName name="_________________mm800">#REF!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#REF!</definedName>
    <definedName name="_________________var4">#REF!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#REF!</definedName>
    <definedName name="________________l1">[3]leads!$A$3:$E$108</definedName>
    <definedName name="________________l12">#REF!</definedName>
    <definedName name="________________l2">[2]r!$F$29</definedName>
    <definedName name="________________l3">#REF!</definedName>
    <definedName name="________________l4">[4]Sheet1!$W$2:$Y$103</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#REF!</definedName>
    <definedName name="________________lj900">#REF!</definedName>
    <definedName name="________________LL3">#REF!</definedName>
    <definedName name="________________LSO24">[14]Lead!#REF!</definedName>
    <definedName name="________________MA1">#REF!</definedName>
    <definedName name="________________MA2">#REF!</definedName>
    <definedName name="________________me12">'[18]Lead statement'!#REF!</definedName>
    <definedName name="________________Met22">#REF!</definedName>
    <definedName name="________________Met45">#REF!</definedName>
    <definedName name="________________MEt55">#REF!</definedName>
    <definedName name="________________Met63">#REF!</definedName>
    <definedName name="________________MIX124">[19]maya!$A$11:$A$18</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#REF!</definedName>
    <definedName name="________________mm11">[2]r!$F$4</definedName>
    <definedName name="________________mm111">[5]r!$F$4</definedName>
    <definedName name="________________mm600">#REF!</definedName>
    <definedName name="________________mm800">#REF!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#REF!</definedName>
    <definedName name="________________var4">#REF!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[20]Data!#REF!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#REF!</definedName>
    <definedName name="_______________l1">[3]leads!$A$3:$E$108</definedName>
    <definedName name="_______________l12">#REF!</definedName>
    <definedName name="_______________l2">[2]r!$F$29</definedName>
    <definedName name="_______________l3">#REF!</definedName>
    <definedName name="_______________l4">[4]Sheet1!$W$2:$Y$103</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#REF!</definedName>
    <definedName name="_______________lj900">#REF!</definedName>
    <definedName name="_______________LL3">#REF!</definedName>
    <definedName name="_______________LSO24">[14]Lead!#REF!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#REF!</definedName>
    <definedName name="_______________mm11">[2]r!$F$4</definedName>
    <definedName name="_______________mm111">[5]r!$F$4</definedName>
    <definedName name="_______________mm600">#REF!</definedName>
    <definedName name="_______________mm800">#REF!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#REF!</definedName>
    <definedName name="_______________var4">#REF!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[20]Data!#REF!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#REF!</definedName>
    <definedName name="______________l1">[3]leads!$A$3:$E$108</definedName>
    <definedName name="______________l12">#REF!</definedName>
    <definedName name="______________l2">[2]r!$F$29</definedName>
    <definedName name="______________l3">#REF!</definedName>
    <definedName name="______________l4">[4]Sheet1!$W$2:$Y$103</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#REF!</definedName>
    <definedName name="______________lj900">#REF!</definedName>
    <definedName name="______________LL3">#REF!</definedName>
    <definedName name="______________LSO24">[14]Lead!#REF!</definedName>
    <definedName name="______________MA1">#REF!</definedName>
    <definedName name="______________MA2">#REF!</definedName>
    <definedName name="______________me12">'[18]Lead statement'!#REF!</definedName>
    <definedName name="______________Met22">#REF!</definedName>
    <definedName name="______________Met45">#REF!</definedName>
    <definedName name="______________MEt55">#REF!</definedName>
    <definedName name="______________Met63">#REF!</definedName>
    <definedName name="______________MIX124">[19]maya!$A$11:$A$18</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#REF!</definedName>
    <definedName name="______________mm11">[2]r!$F$4</definedName>
    <definedName name="______________mm111">[5]r!$F$4</definedName>
    <definedName name="______________mm600">#REF!</definedName>
    <definedName name="______________mm800">#REF!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#REF!</definedName>
    <definedName name="______________var4">#REF!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[21]Data!#REF!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#REF!</definedName>
    <definedName name="_____________l1">[3]leads!$A$3:$E$108</definedName>
    <definedName name="_____________l12">#REF!</definedName>
    <definedName name="_____________l2">[2]r!$F$29</definedName>
    <definedName name="_____________l3">#REF!</definedName>
    <definedName name="_____________l4">[4]Sheet1!$W$2:$Y$103</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#REF!</definedName>
    <definedName name="_____________lj900">#REF!</definedName>
    <definedName name="_____________LL3">#REF!</definedName>
    <definedName name="_____________LSO24">[14]Lead!#REF!</definedName>
    <definedName name="_____________MA1">#REF!</definedName>
    <definedName name="_____________MA2">#REF!</definedName>
    <definedName name="_____________me12">'[18]Lead statement'!#REF!</definedName>
    <definedName name="_____________Met22">#REF!</definedName>
    <definedName name="_____________Met45">#REF!</definedName>
    <definedName name="_____________MEt55">#REF!</definedName>
    <definedName name="_____________Met63">#REF!</definedName>
    <definedName name="_____________MIX124">[19]maya!$A$11:$A$18</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#REF!</definedName>
    <definedName name="_____________mm11">[2]r!$F$4</definedName>
    <definedName name="_____________mm111">[5]r!$F$4</definedName>
    <definedName name="_____________mm600">#REF!</definedName>
    <definedName name="_____________mm800">#REF!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#REF!</definedName>
    <definedName name="_____________var4">#REF!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[22]Data!#REF!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#REF!</definedName>
    <definedName name="____________l1">[3]leads!$A$3:$E$108</definedName>
    <definedName name="____________l12">#REF!</definedName>
    <definedName name="____________l2">[2]r!$F$29</definedName>
    <definedName name="____________l3">#REF!</definedName>
    <definedName name="____________l4">[4]Sheet1!$W$2:$Y$103</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#REF!</definedName>
    <definedName name="____________lj900">#REF!</definedName>
    <definedName name="____________LL3">#REF!</definedName>
    <definedName name="____________LSO24">[14]Lead!#REF!</definedName>
    <definedName name="____________MA1">#REF!</definedName>
    <definedName name="____________MA2">#REF!</definedName>
    <definedName name="____________me12">'[18]Lead statement'!#REF!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IX124">[19]maya!$A$11:$A$18</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#REF!</definedName>
    <definedName name="____________mm11">[2]r!$F$4</definedName>
    <definedName name="____________mm111">[5]r!$F$4</definedName>
    <definedName name="____________mm600">#REF!</definedName>
    <definedName name="____________mm800">#REF!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#REF!</definedName>
    <definedName name="____________var4">#REF!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#REF!</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#REF!</definedName>
    <definedName name="___________l1">[3]leads!$A$3:$E$108</definedName>
    <definedName name="___________l12">#REF!</definedName>
    <definedName name="___________l2">[2]r!$F$29</definedName>
    <definedName name="___________l3">#REF!</definedName>
    <definedName name="___________l4">[4]Sheet1!$W$2:$Y$103</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#REF!</definedName>
    <definedName name="___________lj900">#REF!</definedName>
    <definedName name="___________LL3">#REF!</definedName>
    <definedName name="___________LSO24">'[23]LEAD (2)'!#REF!</definedName>
    <definedName name="___________MA1">#REF!</definedName>
    <definedName name="___________MA2">#REF!</definedName>
    <definedName name="___________me12">'[18]Lead statement'!#REF!</definedName>
    <definedName name="___________Met22">#REF!</definedName>
    <definedName name="___________Met45">#REF!</definedName>
    <definedName name="___________MEt55">#REF!</definedName>
    <definedName name="___________Met63">#REF!</definedName>
    <definedName name="___________MIX124">[19]maya!$A$11:$A$18</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#REF!</definedName>
    <definedName name="___________mm11">[2]r!$F$4</definedName>
    <definedName name="___________mm111">[5]r!$F$4</definedName>
    <definedName name="___________mm600">#REF!</definedName>
    <definedName name="___________mm800">#REF!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#REF!</definedName>
    <definedName name="___________var4">#REF!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[24]data!$H$23</definedName>
    <definedName name="__________G120907">[22]Data!#REF!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#REF!</definedName>
    <definedName name="__________knr2">#REF!</definedName>
    <definedName name="__________l1">[3]leads!$A$3:$E$108</definedName>
    <definedName name="__________l12">#REF!</definedName>
    <definedName name="__________l2">[2]r!$F$29</definedName>
    <definedName name="__________l3">#REF!</definedName>
    <definedName name="__________l4">[4]Sheet1!$W$2:$Y$103</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#REF!</definedName>
    <definedName name="__________lj900">#REF!</definedName>
    <definedName name="__________LL3">#REF!</definedName>
    <definedName name="__________LSO24">[14]Lead!#REF!</definedName>
    <definedName name="__________MA1">#REF!</definedName>
    <definedName name="__________MA2">#REF!</definedName>
    <definedName name="__________me12">'[18]Lead statement'!#REF!</definedName>
    <definedName name="__________Met22">#REF!</definedName>
    <definedName name="__________Met45">#REF!</definedName>
    <definedName name="__________MEt55">#REF!</definedName>
    <definedName name="__________Met63">#REF!</definedName>
    <definedName name="__________MIX124">[19]maya!$A$11:$A$18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#REF!</definedName>
    <definedName name="__________mm11">[2]r!$F$4</definedName>
    <definedName name="__________mm111">[5]r!$F$4</definedName>
    <definedName name="__________mm600">#REF!</definedName>
    <definedName name="__________mm800">#REF!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#REF!</definedName>
    <definedName name="__________rr3">[7]v!$A$2:$E$51</definedName>
    <definedName name="__________rrr1">[7]r!$B$1:$I$145</definedName>
    <definedName name="__________S12">'[25]p&amp;m'!#REF!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#REF!</definedName>
    <definedName name="__________var4">#REF!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[24]data!$H$23</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#REF!</definedName>
    <definedName name="_________knr2">#REF!</definedName>
    <definedName name="_________l1">[3]leads!$A$3:$E$108</definedName>
    <definedName name="_________l12">#REF!</definedName>
    <definedName name="_________l2">[2]r!$F$29</definedName>
    <definedName name="_________l3">#REF!</definedName>
    <definedName name="_________l4">[4]Sheet1!$W$2:$Y$103</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#REF!</definedName>
    <definedName name="_________lj900">#REF!</definedName>
    <definedName name="_________LL3">#REF!</definedName>
    <definedName name="_________LSO24">[14]Lead!#REF!</definedName>
    <definedName name="_________MA1">#REF!</definedName>
    <definedName name="_________MA2">#REF!</definedName>
    <definedName name="_________me12">'[18]Lead statement'!#REF!</definedName>
    <definedName name="_________Met22">#REF!</definedName>
    <definedName name="_________Met45">#REF!</definedName>
    <definedName name="_________MEt55">#REF!</definedName>
    <definedName name="_________Met63">#REF!</definedName>
    <definedName name="_________MIX124">[19]maya!$A$11:$A$18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#REF!</definedName>
    <definedName name="_________mm11">[2]r!$F$4</definedName>
    <definedName name="_________mm111">[5]r!$F$4</definedName>
    <definedName name="_________mm600">#REF!</definedName>
    <definedName name="_________mm800">#REF!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#REF!</definedName>
    <definedName name="_________rr3">[7]v!$A$2:$E$51</definedName>
    <definedName name="_________rrr1">[7]r!$B$1:$I$145</definedName>
    <definedName name="_________RT5565">#REF!</definedName>
    <definedName name="_________S12">'[26]p&amp;m'!#REF!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#REF!</definedName>
    <definedName name="_________var4">#REF!</definedName>
    <definedName name="_________vat1">#REF!</definedName>
    <definedName name="_________xh2256">[27]HDPE!$L$30</definedName>
    <definedName name="_________xh2506">[28]HDPE!$M$30</definedName>
    <definedName name="_________xh2806">[28]HDPE!$N$30</definedName>
    <definedName name="_________xh3156">[28]HDPE!$O$30</definedName>
    <definedName name="_________xh634">[28]HDPE!$C$16</definedName>
    <definedName name="_________xk7100">[28]DI!$C$37</definedName>
    <definedName name="_________xk7150">[28]DI!$D$37</definedName>
    <definedName name="_________xk7250">[28]DI!$F$37</definedName>
    <definedName name="_________xk7300">[28]DI!$G$37</definedName>
    <definedName name="_________xp11010">[28]pvc!$F$61</definedName>
    <definedName name="_________xp1104">[28]pvc!$F$31</definedName>
    <definedName name="_________xp1106">[28]pvc!$F$46</definedName>
    <definedName name="_________xp1254">[28]pvc!$G$31</definedName>
    <definedName name="_________xp1256">[28]pvc!$G$46</definedName>
    <definedName name="_________xp14010">[28]pvc!$H$61</definedName>
    <definedName name="_________xp1404">[28]pvc!$H$31</definedName>
    <definedName name="_________xp1406">[28]pvc!$H$46</definedName>
    <definedName name="_________xp1604">[28]pvc!$I$31</definedName>
    <definedName name="_________xp1606">[28]pvc!$I$46</definedName>
    <definedName name="_________xp1804">[28]pvc!$J$31</definedName>
    <definedName name="_________xp1806">[28]pvc!$J$46</definedName>
    <definedName name="_________xp2006">[28]pvc!$K$46</definedName>
    <definedName name="_________xp6310">[28]pvc!$C$61</definedName>
    <definedName name="_________xp636">[28]pvc!$C$46</definedName>
    <definedName name="_________xp7510">[28]pvc!$D$61</definedName>
    <definedName name="_________xp754">[28]pvc!$D$31</definedName>
    <definedName name="_________xp756">[28]pvc!$D$46</definedName>
    <definedName name="_________xp9010">[28]pvc!$E$61</definedName>
    <definedName name="_________xp904">[28]pvc!$E$31</definedName>
    <definedName name="_________xp906">[28]pvc!$E$46</definedName>
    <definedName name="________bla1">[1]leads!$H$7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[29]data!$H$23</definedName>
    <definedName name="________G120907">[30]Data!#REF!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#REF!</definedName>
    <definedName name="________knr2">#REF!</definedName>
    <definedName name="________l1">[3]leads!$A$3:$E$108</definedName>
    <definedName name="________l12">#REF!</definedName>
    <definedName name="________l2">[2]r!$F$29</definedName>
    <definedName name="________l3">#REF!</definedName>
    <definedName name="________l4">[4]Sheet1!$W$2:$Y$103</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#REF!</definedName>
    <definedName name="________lj900">#REF!</definedName>
    <definedName name="________LL3">#REF!</definedName>
    <definedName name="________LSO24">[14]Lead!#REF!</definedName>
    <definedName name="________MA1">#REF!</definedName>
    <definedName name="________MA2">#REF!</definedName>
    <definedName name="________me12">'[18]Lead statement'!#REF!</definedName>
    <definedName name="________Met22">#REF!</definedName>
    <definedName name="________Met45">#REF!</definedName>
    <definedName name="________MEt55">#REF!</definedName>
    <definedName name="________Met63">#REF!</definedName>
    <definedName name="________MIX124">[19]maya!$A$11:$A$18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#REF!</definedName>
    <definedName name="________mm11">[2]r!$F$4</definedName>
    <definedName name="________mm111">[5]r!$F$4</definedName>
    <definedName name="________mm600">#REF!</definedName>
    <definedName name="________mm800">#REF!</definedName>
    <definedName name="________MS6">[31]MRATES!$T$17</definedName>
    <definedName name="________OH1">[31]MRATES!$T$26</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#REF!</definedName>
    <definedName name="________rr3">[7]v!$A$2:$E$51</definedName>
    <definedName name="________rrr1">[7]r!$B$1:$I$145</definedName>
    <definedName name="________S12">'[26]p&amp;m'!#REF!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#REF!</definedName>
    <definedName name="________var4">#REF!</definedName>
    <definedName name="________vat1">#REF!</definedName>
    <definedName name="________xh2256">[28]HDPE!$L$30</definedName>
    <definedName name="________xh2506">[28]HDPE!$M$30</definedName>
    <definedName name="________xh2806">[28]HDPE!$N$30</definedName>
    <definedName name="________xh3156">[28]HDPE!$O$30</definedName>
    <definedName name="________xh634">[28]HDPE!$C$16</definedName>
    <definedName name="________xk7100">[28]DI!$C$37</definedName>
    <definedName name="________xk7150">[28]DI!$D$37</definedName>
    <definedName name="________xk7250">[28]DI!$F$37</definedName>
    <definedName name="________xk7300">[28]DI!$G$37</definedName>
    <definedName name="________xp11010">[28]pvc!$F$61</definedName>
    <definedName name="________xp1104">[28]pvc!$F$31</definedName>
    <definedName name="________xp1106">[28]pvc!$F$46</definedName>
    <definedName name="________xp1254">[28]pvc!$G$31</definedName>
    <definedName name="________xp1256">[28]pvc!$G$46</definedName>
    <definedName name="________xp14010">[28]pvc!$H$61</definedName>
    <definedName name="________xp1404">[28]pvc!$H$31</definedName>
    <definedName name="________xp1406">[28]pvc!$H$46</definedName>
    <definedName name="________xp1604">[28]pvc!$I$31</definedName>
    <definedName name="________xp1606">[28]pvc!$I$46</definedName>
    <definedName name="________xp1804">[28]pvc!$J$31</definedName>
    <definedName name="________xp1806">[28]pvc!$J$46</definedName>
    <definedName name="________xp2006">[28]pvc!$K$46</definedName>
    <definedName name="________xp6310">[28]pvc!$C$61</definedName>
    <definedName name="________xp636">[28]pvc!$C$46</definedName>
    <definedName name="________xp7510">[28]pvc!$D$61</definedName>
    <definedName name="________xp754">[28]pvc!$D$31</definedName>
    <definedName name="________xp756">[28]pvc!$D$46</definedName>
    <definedName name="________xp9010">[28]pvc!$E$61</definedName>
    <definedName name="________xp904">[28]pvc!$E$31</definedName>
    <definedName name="________xp906">[28]pvc!$E$46</definedName>
    <definedName name="_______bla1">[1]leads!$H$7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#REF!</definedName>
    <definedName name="_______cbr2">#REF!</definedName>
    <definedName name="_______cbr3">#REF!</definedName>
    <definedName name="_______cbr4">#REF!</definedName>
    <definedName name="_______CCW1">[13]DATA!$H$67</definedName>
    <definedName name="_______CCW2">[13]DATA!$H$97</definedName>
    <definedName name="_______cur1">[2]r!$F$30</definedName>
    <definedName name="_______ewe1">#REF!</definedName>
    <definedName name="_______G120907">[30]Data!#REF!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#REF!</definedName>
    <definedName name="_______knr2">#REF!</definedName>
    <definedName name="_______l1">[3]leads!$A$3:$E$108</definedName>
    <definedName name="_______l12">#REF!</definedName>
    <definedName name="_______l2">[2]r!$F$29</definedName>
    <definedName name="_______l3">#REF!</definedName>
    <definedName name="_______l4">[4]Sheet1!$W$2:$Y$103</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#REF!</definedName>
    <definedName name="_______lj900">#REF!</definedName>
    <definedName name="_______LL3">#REF!</definedName>
    <definedName name="_______LSO24">[14]Lead!#REF!</definedName>
    <definedName name="_______MA1">#REF!</definedName>
    <definedName name="_______MA2">#REF!</definedName>
    <definedName name="_______me12">'[18]Lead statement'!#REF!</definedName>
    <definedName name="_______Met22">#REF!</definedName>
    <definedName name="_______Met45">#REF!</definedName>
    <definedName name="_______MEt55">#REF!</definedName>
    <definedName name="_______Met63">#REF!</definedName>
    <definedName name="_______MIX124">[19]maya!$A$11:$A$18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#REF!</definedName>
    <definedName name="_______mm11">[2]r!$F$4</definedName>
    <definedName name="_______mm111">[5]r!$F$4</definedName>
    <definedName name="_______mm2">[32]r!$F$4</definedName>
    <definedName name="_______mm20">#REF!</definedName>
    <definedName name="_______mm40">#REF!</definedName>
    <definedName name="_______mm600">#REF!</definedName>
    <definedName name="_______mm800">#REF!</definedName>
    <definedName name="_______MS6">[31]MRATES!$T$17</definedName>
    <definedName name="_______OH1">[31]MRATES!$T$26</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#REF!</definedName>
    <definedName name="_______rr3">[7]v!$A$2:$E$51</definedName>
    <definedName name="_______rrr1">[7]r!$B$1:$I$145</definedName>
    <definedName name="_______RT5565">#REF!</definedName>
    <definedName name="_______S12">'[26]p&amp;m'!#REF!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#REF!</definedName>
    <definedName name="_______var4">#REF!</definedName>
    <definedName name="_______vat1">#REF!</definedName>
    <definedName name="_______vat2">#REF!</definedName>
    <definedName name="_______xh2256">[28]HDPE!$L$30</definedName>
    <definedName name="_______xh2506">[28]HDPE!$M$30</definedName>
    <definedName name="_______xh2806">[28]HDPE!$N$30</definedName>
    <definedName name="_______xh3156">[28]HDPE!$O$30</definedName>
    <definedName name="_______xh634">[28]HDPE!$C$16</definedName>
    <definedName name="_______xk7100">[28]DI!$C$37</definedName>
    <definedName name="_______xk7150">[28]DI!$D$37</definedName>
    <definedName name="_______xk7250">[28]DI!$F$37</definedName>
    <definedName name="_______xk7300">[28]DI!$G$37</definedName>
    <definedName name="_______xp11010">[28]pvc!$F$61</definedName>
    <definedName name="_______xp1104">[28]pvc!$F$31</definedName>
    <definedName name="_______xp1106">[28]pvc!$F$46</definedName>
    <definedName name="_______xp1254">[28]pvc!$G$31</definedName>
    <definedName name="_______xp1256">[28]pvc!$G$46</definedName>
    <definedName name="_______xp14010">[28]pvc!$H$61</definedName>
    <definedName name="_______xp1404">[28]pvc!$H$31</definedName>
    <definedName name="_______xp1406">[28]pvc!$H$46</definedName>
    <definedName name="_______xp1604">[28]pvc!$I$31</definedName>
    <definedName name="_______xp1606">[28]pvc!$I$46</definedName>
    <definedName name="_______xp1804">[28]pvc!$J$31</definedName>
    <definedName name="_______xp1806">[28]pvc!$J$46</definedName>
    <definedName name="_______xp2006">[28]pvc!$K$46</definedName>
    <definedName name="_______xp6310">[28]pvc!$C$61</definedName>
    <definedName name="_______xp636">[28]pvc!$C$46</definedName>
    <definedName name="_______xp7510">[28]pvc!$D$61</definedName>
    <definedName name="_______xp754">[28]pvc!$D$31</definedName>
    <definedName name="_______xp756">[28]pvc!$D$46</definedName>
    <definedName name="_______xp9010">[28]pvc!$E$61</definedName>
    <definedName name="_______xp904">[28]pvc!$E$31</definedName>
    <definedName name="_______xp906">[28]pvc!$E$46</definedName>
    <definedName name="______bla1">[1]leads!$H$7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#REF!</definedName>
    <definedName name="______cbr2">#REF!</definedName>
    <definedName name="______cbr3">#REF!</definedName>
    <definedName name="______cbr4">#REF!</definedName>
    <definedName name="______CCW1">[13]DATA!$H$67</definedName>
    <definedName name="______CCW2">[13]DATA!$H$97</definedName>
    <definedName name="______cur1">[2]r!$F$30</definedName>
    <definedName name="______dem2" localSheetId="0" hidden="1">{"pl_t&amp;d",#N/A,FALSE,"p&amp;l_t&amp;D_01_02 (2)"}</definedName>
    <definedName name="______dem2" hidden="1">{"pl_t&amp;d",#N/A,FALSE,"p&amp;l_t&amp;D_01_02 (2)"}</definedName>
    <definedName name="______er1">#REF!</definedName>
    <definedName name="______ewe1">[29]data!$H$23</definedName>
    <definedName name="______f1">#REF!</definedName>
    <definedName name="______G120907">[33]Data!#REF!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#REF!</definedName>
    <definedName name="______knr2">#REF!</definedName>
    <definedName name="______KNR3">#REF!</definedName>
    <definedName name="______l1">[3]leads!$A$3:$E$108</definedName>
    <definedName name="______l12">#REF!</definedName>
    <definedName name="______l2">[2]r!$F$29</definedName>
    <definedName name="______l3">#REF!</definedName>
    <definedName name="______l4">[4]Sheet1!$W$2:$Y$103</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#REF!</definedName>
    <definedName name="______lj900">#REF!</definedName>
    <definedName name="______LL3">#REF!</definedName>
    <definedName name="______LSO24">[14]Lead!#REF!</definedName>
    <definedName name="______MA1">#REF!</definedName>
    <definedName name="______MA2">#REF!</definedName>
    <definedName name="______man1">[34]m!$B$149</definedName>
    <definedName name="______me12">'[18]Lead statement'!#REF!</definedName>
    <definedName name="______Met22">#REF!</definedName>
    <definedName name="______Met45">#REF!</definedName>
    <definedName name="______MEt55">#REF!</definedName>
    <definedName name="______Met63">#REF!</definedName>
    <definedName name="______MIX124">[19]maya!$A$11:$A$18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#REF!</definedName>
    <definedName name="______mm11">[2]r!$F$4</definedName>
    <definedName name="______mm111">[5]r!$F$4</definedName>
    <definedName name="______mm2">[32]r!$F$4</definedName>
    <definedName name="______mm20">#REF!</definedName>
    <definedName name="______mm40">#REF!</definedName>
    <definedName name="______mm600">#REF!</definedName>
    <definedName name="______mm800">#REF!</definedName>
    <definedName name="______MS6">[31]MRATES!$T$17</definedName>
    <definedName name="______OH1">[35]MRATES!$T$26</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#REF!</definedName>
    <definedName name="______rr3">[7]v!$A$2:$E$51</definedName>
    <definedName name="______rrr1">[7]r!$B$1:$I$145</definedName>
    <definedName name="______S12">'[26]p&amp;m'!#REF!</definedName>
    <definedName name="______sd1">[34]m!$D$149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#REF!</definedName>
    <definedName name="______var4">#REF!</definedName>
    <definedName name="______vat1">#REF!</definedName>
    <definedName name="______vat2">#REF!</definedName>
    <definedName name="______xh2256">[28]HDPE!$L$30</definedName>
    <definedName name="______xh2506">[28]HDPE!$M$30</definedName>
    <definedName name="______xh2806">[28]HDPE!$N$30</definedName>
    <definedName name="______xh3156">[28]HDPE!$O$30</definedName>
    <definedName name="______xh634">[28]HDPE!$C$16</definedName>
    <definedName name="______xk7100">[28]DI!$C$37</definedName>
    <definedName name="______xk7150">[28]DI!$D$37</definedName>
    <definedName name="______xk7250">[28]DI!$F$37</definedName>
    <definedName name="______xk7300">[28]DI!$G$37</definedName>
    <definedName name="______xlnm.Print_Titles_1">#REF!</definedName>
    <definedName name="______xp11010">[28]pvc!$F$61</definedName>
    <definedName name="______xp1104">[28]pvc!$F$31</definedName>
    <definedName name="______xp1106">[28]pvc!$F$46</definedName>
    <definedName name="______xp1254">[28]pvc!$G$31</definedName>
    <definedName name="______xp1256">[28]pvc!$G$46</definedName>
    <definedName name="______xp14010">[28]pvc!$H$61</definedName>
    <definedName name="______xp1404">[28]pvc!$H$31</definedName>
    <definedName name="______xp1406">[28]pvc!$H$46</definedName>
    <definedName name="______xp1604">[28]pvc!$I$31</definedName>
    <definedName name="______xp1606">[28]pvc!$I$46</definedName>
    <definedName name="______xp1804">[28]pvc!$J$31</definedName>
    <definedName name="______xp1806">[28]pvc!$J$46</definedName>
    <definedName name="______xp2006">[28]pvc!$K$46</definedName>
    <definedName name="______xp6310">[28]pvc!$C$61</definedName>
    <definedName name="______xp636">[28]pvc!$C$46</definedName>
    <definedName name="______xp7510">[28]pvc!$D$61</definedName>
    <definedName name="______xp754">[28]pvc!$D$31</definedName>
    <definedName name="______xp756">[28]pvc!$D$46</definedName>
    <definedName name="______xp9010">[28]pvc!$E$61</definedName>
    <definedName name="______xp904">[28]pvc!$E$31</definedName>
    <definedName name="______xp906">[28]pvc!$E$46</definedName>
    <definedName name="_____12">#REF!</definedName>
    <definedName name="_____bla1">[1]leads!$H$7</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#REF!</definedName>
    <definedName name="_____cbr2">#REF!</definedName>
    <definedName name="_____cbr3">#REF!</definedName>
    <definedName name="_____cbr4">#REF!</definedName>
    <definedName name="_____CCW1">[13]DATA!$H$67</definedName>
    <definedName name="_____CCW2">[13]DATA!$H$97</definedName>
    <definedName name="_____cur1">[2]r!$F$30</definedName>
    <definedName name="_____dem2" localSheetId="0" hidden="1">{"pl_t&amp;d",#N/A,FALSE,"p&amp;l_t&amp;D_01_02 (2)"}</definedName>
    <definedName name="_____dem2" hidden="1">{"pl_t&amp;d",#N/A,FALSE,"p&amp;l_t&amp;D_01_02 (2)"}</definedName>
    <definedName name="_____er1">#REF!</definedName>
    <definedName name="_____ewe1">[29]data!$H$23</definedName>
    <definedName name="_____f1">#REF!</definedName>
    <definedName name="_____G120907">[33]Data!#REF!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#REF!</definedName>
    <definedName name="_____knr2">#REF!</definedName>
    <definedName name="_____KNR3">#REF!</definedName>
    <definedName name="_____l1">[3]leads!$A$3:$E$108</definedName>
    <definedName name="_____l12">#REF!</definedName>
    <definedName name="_____l2">[2]r!$F$29</definedName>
    <definedName name="_____l3">#REF!</definedName>
    <definedName name="_____l4">[4]Sheet1!$W$2:$Y$103</definedName>
    <definedName name="_____l5">#REF!</definedName>
    <definedName name="_____l6">[2]r!$F$4</definedName>
    <definedName name="_____l7">[5]r!$F$4</definedName>
    <definedName name="_____l8">[2]r!$F$2</definedName>
    <definedName name="_____l9">[2]r!$F$3</definedName>
    <definedName name="_____LJ6">[13]DATA!$H$245</definedName>
    <definedName name="_____lj600">#REF!</definedName>
    <definedName name="_____lj900">#REF!</definedName>
    <definedName name="_____LL3">#REF!</definedName>
    <definedName name="_____LSO24">[14]Lead!#REF!</definedName>
    <definedName name="_____MA1">#REF!</definedName>
    <definedName name="_____MA2">#REF!</definedName>
    <definedName name="_____man1">[34]m!$B$149</definedName>
    <definedName name="_____me10">'[36]Lead statement'!$P$11</definedName>
    <definedName name="_____me12">'[18]Lead statement'!#REF!</definedName>
    <definedName name="_____me20">'[36]Lead statement'!$P$12</definedName>
    <definedName name="_____me40">'[36]Lead statement'!$P$13</definedName>
    <definedName name="_____me6">'[36]Lead statement'!$P$10</definedName>
    <definedName name="_____Met22">#REF!</definedName>
    <definedName name="_____Met45">#REF!</definedName>
    <definedName name="_____MEt55">#REF!</definedName>
    <definedName name="_____Met63">#REF!</definedName>
    <definedName name="_____MIX124">[19]maya!$A$11:$A$18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#REF!</definedName>
    <definedName name="_____mm11">[2]r!$F$4</definedName>
    <definedName name="_____mm111">[5]r!$F$4</definedName>
    <definedName name="_____mm2">[32]r!$F$4</definedName>
    <definedName name="_____mm20">#REF!</definedName>
    <definedName name="_____mm40">#REF!</definedName>
    <definedName name="_____mm600">#REF!</definedName>
    <definedName name="_____mm800">#REF!</definedName>
    <definedName name="_____MS6">[37]MRATES!$T$17</definedName>
    <definedName name="_____OH1">[38]MRATES!$T$26</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#REF!</definedName>
    <definedName name="_____psc10008">#REF!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#REF!</definedName>
    <definedName name="_____S12">'[26]p&amp;m'!#REF!</definedName>
    <definedName name="_____sd1">[34]m!$D$149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#REF!</definedName>
    <definedName name="_____var4">#REF!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[28]HDPE!$L$30</definedName>
    <definedName name="_____xh2258">#REF!</definedName>
    <definedName name="_____xh25010">#REF!</definedName>
    <definedName name="_____xh2504">#REF!</definedName>
    <definedName name="_____xh2506">[28]HDPE!$M$30</definedName>
    <definedName name="_____xh2508">#REF!</definedName>
    <definedName name="_____xh28010">#REF!</definedName>
    <definedName name="_____xh2804">#REF!</definedName>
    <definedName name="_____xh2806">[28]HDPE!$N$30</definedName>
    <definedName name="_____xh2808">#REF!</definedName>
    <definedName name="_____xh31510">#REF!</definedName>
    <definedName name="_____xh3154">#REF!</definedName>
    <definedName name="_____xh3156">[28]HDPE!$O$30</definedName>
    <definedName name="_____xh3158">#REF!</definedName>
    <definedName name="_____xh3554">#REF!</definedName>
    <definedName name="_____xh3556">#REF!</definedName>
    <definedName name="_____xh6310">#REF!</definedName>
    <definedName name="_____xh634">[28]HDPE!$C$16</definedName>
    <definedName name="_____xh636">#REF!</definedName>
    <definedName name="_____xh638">#REF!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[28]DI!$C$37</definedName>
    <definedName name="_____xk7150">[28]DI!$D$37</definedName>
    <definedName name="_____xk7200">#REF!</definedName>
    <definedName name="_____xk7250">[28]DI!$F$37</definedName>
    <definedName name="_____xk7300">[28]DI!$G$37</definedName>
    <definedName name="_____xk7350">#REF!</definedName>
    <definedName name="_____xk7400">#REF!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p11010">[28]pvc!$F$61</definedName>
    <definedName name="_____xp1104">[28]pvc!$F$31</definedName>
    <definedName name="_____xp1106">[28]pvc!$F$46</definedName>
    <definedName name="_____xp12510">#REF!</definedName>
    <definedName name="_____xp1254">[28]pvc!$G$31</definedName>
    <definedName name="_____xp1256">[28]pvc!$G$46</definedName>
    <definedName name="_____xp14010">[28]pvc!$H$61</definedName>
    <definedName name="_____xp1404">[28]pvc!$H$31</definedName>
    <definedName name="_____xp1406">[28]pvc!$H$46</definedName>
    <definedName name="_____xp16010">#REF!</definedName>
    <definedName name="_____xp1604">[28]pvc!$I$31</definedName>
    <definedName name="_____xp1606">[28]pvc!$I$46</definedName>
    <definedName name="_____xp18010">#REF!</definedName>
    <definedName name="_____xp1804">[28]pvc!$J$31</definedName>
    <definedName name="_____xp1806">[28]pvc!$J$46</definedName>
    <definedName name="_____xp20010">#REF!</definedName>
    <definedName name="_____xp2004">#REF!</definedName>
    <definedName name="_____xp2006">[28]pvc!$K$46</definedName>
    <definedName name="_____xp22510">#REF!</definedName>
    <definedName name="_____xp2254">#REF!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[28]pvc!$C$61</definedName>
    <definedName name="_____xp634">#REF!</definedName>
    <definedName name="_____xp636">[28]pvc!$C$46</definedName>
    <definedName name="_____xp7510">[28]pvc!$D$61</definedName>
    <definedName name="_____xp754">[28]pvc!$D$31</definedName>
    <definedName name="_____xp756">[28]pvc!$D$46</definedName>
    <definedName name="_____xp9010">[28]pvc!$E$61</definedName>
    <definedName name="_____xp904">[28]pvc!$E$31</definedName>
    <definedName name="_____xp906">[28]pvc!$E$46</definedName>
    <definedName name="____A5">#REF!</definedName>
    <definedName name="____bla1">[1]leads!$H$7</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[13]DATA!$H$67</definedName>
    <definedName name="____CCW2">[13]DATA!$H$97</definedName>
    <definedName name="____cur1">[2]r!$F$30</definedName>
    <definedName name="____dem2" localSheetId="0" hidden="1">{"pl_t&amp;d",#N/A,FALSE,"p&amp;l_t&amp;D_01_02 (2)"}</definedName>
    <definedName name="____dem2" hidden="1">{"pl_t&amp;d",#N/A,FALSE,"p&amp;l_t&amp;D_01_02 (2)"}</definedName>
    <definedName name="____df3">#REF!</definedName>
    <definedName name="____er1">#REF!</definedName>
    <definedName name="____ewe1">#REF!</definedName>
    <definedName name="____f1">#REF!</definedName>
    <definedName name="____G120907">[39]Data!#REF!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#REF!</definedName>
    <definedName name="____knr2">#REF!</definedName>
    <definedName name="____l1">[3]leads!$A$3:$E$108</definedName>
    <definedName name="____l12">#REF!</definedName>
    <definedName name="____l2">[2]r!$F$29</definedName>
    <definedName name="____l3">#REF!</definedName>
    <definedName name="____l4">[4]Sheet1!$W$2:$Y$103</definedName>
    <definedName name="____l5">#REF!</definedName>
    <definedName name="____l6">[2]r!$F$4</definedName>
    <definedName name="____l7">[5]r!$F$4</definedName>
    <definedName name="____l8">[2]r!$F$2</definedName>
    <definedName name="____l9">[2]r!$F$3</definedName>
    <definedName name="____LJ6">[13]DATA!$H$245</definedName>
    <definedName name="____lj600">#REF!</definedName>
    <definedName name="____lj900">#REF!</definedName>
    <definedName name="____LL3">#REF!</definedName>
    <definedName name="____LSO24">[14]Lead!#REF!</definedName>
    <definedName name="____MA1">#REF!</definedName>
    <definedName name="____MA2">#REF!</definedName>
    <definedName name="____man1">[34]m!$B$149</definedName>
    <definedName name="____me10">'[36]Lead statement'!$P$11</definedName>
    <definedName name="____me12">'[18]Lead statement'!#REF!</definedName>
    <definedName name="____me20">'[36]Lead statement'!$P$12</definedName>
    <definedName name="____me40">'[36]Lead statement'!$P$13</definedName>
    <definedName name="____me6">'[36]Lead statement'!$P$10</definedName>
    <definedName name="____Met22">#REF!</definedName>
    <definedName name="____Met45">#REF!</definedName>
    <definedName name="____MEt55">#REF!</definedName>
    <definedName name="____Met63">#REF!</definedName>
    <definedName name="____MIX124">[40]maya!$A$11:$A$18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#REF!</definedName>
    <definedName name="____mm11">[2]r!$F$4</definedName>
    <definedName name="____mm111">[5]r!$F$4</definedName>
    <definedName name="____mm2">[32]r!$F$4</definedName>
    <definedName name="____mm20">#REF!</definedName>
    <definedName name="____mm40">#REF!</definedName>
    <definedName name="____mm600">#REF!</definedName>
    <definedName name="____mm800">#REF!</definedName>
    <definedName name="____MS6">[38]MRATES!$T$17</definedName>
    <definedName name="____OH1">[38]MRATES!$T$26</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#REF!</definedName>
    <definedName name="____pv2">#REF!</definedName>
    <definedName name="____rr3">[7]v!$A$2:$E$51</definedName>
    <definedName name="____rrr1">[7]r!$B$1:$I$145</definedName>
    <definedName name="____S12">'[26]p&amp;m'!#REF!</definedName>
    <definedName name="____sd1">[34]m!$D$149</definedName>
    <definedName name="____SO016">#REF!</definedName>
    <definedName name="____SP001">#REF!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#REF!</definedName>
    <definedName name="____ss12">[8]rdamdata!$J$8</definedName>
    <definedName name="____ss20">[8]rdamdata!$J$7</definedName>
    <definedName name="____ss40">[8]rdamdata!$J$6</definedName>
    <definedName name="____var1">#REF!</definedName>
    <definedName name="____var4">#REF!</definedName>
    <definedName name="____vat1">#REF!</definedName>
    <definedName name="____vat2">#REF!</definedName>
    <definedName name="____xh2256">[28]HDPE!$L$30</definedName>
    <definedName name="____xh2506">[28]HDPE!$M$30</definedName>
    <definedName name="____xh2806">[28]HDPE!$N$30</definedName>
    <definedName name="____xh3156">[28]HDPE!$O$30</definedName>
    <definedName name="____xh634">[28]HDPE!$C$16</definedName>
    <definedName name="____xk7100">[28]DI!$C$37</definedName>
    <definedName name="____xk7150">[28]DI!$D$37</definedName>
    <definedName name="____xk7250">[28]DI!$F$37</definedName>
    <definedName name="____xk7300">[28]DI!$G$37</definedName>
    <definedName name="____xlnm.Print_Titles_1">#REF!</definedName>
    <definedName name="____xp11010">[28]pvc!$F$61</definedName>
    <definedName name="____xp1104">[28]pvc!$F$31</definedName>
    <definedName name="____xp1106">[28]pvc!$F$46</definedName>
    <definedName name="____xp1254">[28]pvc!$G$31</definedName>
    <definedName name="____xp1256">[28]pvc!$G$46</definedName>
    <definedName name="____xp14010">[28]pvc!$H$61</definedName>
    <definedName name="____xp1404">[28]pvc!$H$31</definedName>
    <definedName name="____xp1406">[28]pvc!$H$46</definedName>
    <definedName name="____xp1604">[28]pvc!$I$31</definedName>
    <definedName name="____xp1606">[28]pvc!$I$46</definedName>
    <definedName name="____xp1804">[28]pvc!$J$31</definedName>
    <definedName name="____xp1806">[28]pvc!$J$46</definedName>
    <definedName name="____xp2006">[28]pvc!$K$46</definedName>
    <definedName name="____xp6310">[28]pvc!$C$61</definedName>
    <definedName name="____xp636">[28]pvc!$C$46</definedName>
    <definedName name="____xp7510">[28]pvc!$D$61</definedName>
    <definedName name="____xp754">[28]pvc!$D$31</definedName>
    <definedName name="____xp756">[28]pvc!$D$46</definedName>
    <definedName name="____xp9010">[28]pvc!$E$61</definedName>
    <definedName name="____xp904">[28]pvc!$E$31</definedName>
    <definedName name="____xp906">[28]pvc!$E$46</definedName>
    <definedName name="___bla1">[1]leads!$H$7</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[13]DATA!$H$67</definedName>
    <definedName name="___CCW2">[13]DATA!$H$97</definedName>
    <definedName name="___cem1">#REF!</definedName>
    <definedName name="___cur1">[2]r!$F$30</definedName>
    <definedName name="___df3">#REF!</definedName>
    <definedName name="___er1">#REF!</definedName>
    <definedName name="___ewe1">#REF!</definedName>
    <definedName name="___f1">#REF!</definedName>
    <definedName name="___G120907">[39]Data!#REF!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#REF!</definedName>
    <definedName name="___knr2">#REF!</definedName>
    <definedName name="___KNR3">#REF!</definedName>
    <definedName name="___l1">[3]leads!$A$3:$E$108</definedName>
    <definedName name="___l12">#REF!</definedName>
    <definedName name="___l2">[2]r!$F$29</definedName>
    <definedName name="___l3">#REF!</definedName>
    <definedName name="___l4">[4]Sheet1!$W$2:$Y$103</definedName>
    <definedName name="___l5">#REF!</definedName>
    <definedName name="___l6">[2]r!$F$4</definedName>
    <definedName name="___l7">[5]r!$F$4</definedName>
    <definedName name="___l8">[2]r!$F$2</definedName>
    <definedName name="___l9">[2]r!$F$3</definedName>
    <definedName name="___LJ6">[13]DATA!$H$245</definedName>
    <definedName name="___lj600">#REF!</definedName>
    <definedName name="___lj900">#REF!</definedName>
    <definedName name="___LL3">#REF!</definedName>
    <definedName name="___LSO24">[14]Lead!#REF!</definedName>
    <definedName name="___MA1">#REF!</definedName>
    <definedName name="___ma2">'[41]C-data'!$F$7</definedName>
    <definedName name="___man1">[34]m!$B$149</definedName>
    <definedName name="___me10">'[42]Lead statement'!$P$11</definedName>
    <definedName name="___me12">'[43]Lead statement'!#REF!</definedName>
    <definedName name="___me15">'[44]Lead statement'!#REF!</definedName>
    <definedName name="___me20">'[42]Lead statement'!$P$12</definedName>
    <definedName name="___me40">'[42]Lead statement'!$P$13</definedName>
    <definedName name="___me6">'[42]Lead statement'!$P$10</definedName>
    <definedName name="___Met22">#REF!</definedName>
    <definedName name="___Met45">#REF!</definedName>
    <definedName name="___MEt55">#REF!</definedName>
    <definedName name="___Met63">#REF!</definedName>
    <definedName name="___MIX124">[19]maya!$A$11:$A$18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#REF!</definedName>
    <definedName name="___mm11">[2]r!$F$4</definedName>
    <definedName name="___mm111">[5]r!$F$4</definedName>
    <definedName name="___mm2">[32]r!$F$4</definedName>
    <definedName name="___mm20">#REF!</definedName>
    <definedName name="___mm40">#REF!</definedName>
    <definedName name="___mm600">#REF!</definedName>
    <definedName name="___mm800">#REF!</definedName>
    <definedName name="___MS6">[37]MRATES!$T$17</definedName>
    <definedName name="___ne10">'[45]Lead statement'!#REF!</definedName>
    <definedName name="___OH1">[35]MRATES!$T$26</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#REF!</definedName>
    <definedName name="___psc10008">#REF!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#REF!</definedName>
    <definedName name="___S12">'[26]p&amp;m'!#REF!</definedName>
    <definedName name="___sd1">[34]m!$D$149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#REF!</definedName>
    <definedName name="___var4">#REF!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[28]HDPE!$L$30</definedName>
    <definedName name="___xh2258">#REF!</definedName>
    <definedName name="___xh25010">#REF!</definedName>
    <definedName name="___xh2504">#REF!</definedName>
    <definedName name="___xh2506">[28]HDPE!$M$30</definedName>
    <definedName name="___xh2508">#REF!</definedName>
    <definedName name="___xh28010">#REF!</definedName>
    <definedName name="___xh2804">#REF!</definedName>
    <definedName name="___xh2806">[28]HDPE!$N$30</definedName>
    <definedName name="___xh2808">#REF!</definedName>
    <definedName name="___xh31510">#REF!</definedName>
    <definedName name="___xh3154">#REF!</definedName>
    <definedName name="___xh3156">[28]HDPE!$O$30</definedName>
    <definedName name="___xh3158">#REF!</definedName>
    <definedName name="___xh3554">#REF!</definedName>
    <definedName name="___xh3556">#REF!</definedName>
    <definedName name="___xh6310">#REF!</definedName>
    <definedName name="___xh634">[28]HDPE!$C$16</definedName>
    <definedName name="___xh636">#REF!</definedName>
    <definedName name="___xh638">#REF!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[28]DI!$C$37</definedName>
    <definedName name="___xk7150">[28]DI!$D$37</definedName>
    <definedName name="___xk7200">#REF!</definedName>
    <definedName name="___xk7250">[28]DI!$F$37</definedName>
    <definedName name="___xk7300">[28]DI!$G$37</definedName>
    <definedName name="___xk7350">#REF!</definedName>
    <definedName name="___xk7400">#REF!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nm.Print_Titles">'[46]FIRE ESTIMATE'!#REF!</definedName>
    <definedName name="___xlnm.Print_Titles_1">#REF!</definedName>
    <definedName name="___xlnm_Print_Area">NA()</definedName>
    <definedName name="___xp11010">[28]pvc!$F$61</definedName>
    <definedName name="___xp1104">[28]pvc!$F$31</definedName>
    <definedName name="___xp1106">[28]pvc!$F$46</definedName>
    <definedName name="___xp12510">#REF!</definedName>
    <definedName name="___xp1254">[28]pvc!$G$31</definedName>
    <definedName name="___xp1256">[28]pvc!$G$46</definedName>
    <definedName name="___xp14010">[28]pvc!$H$61</definedName>
    <definedName name="___xp1404">[28]pvc!$H$31</definedName>
    <definedName name="___xp1406">[28]pvc!$H$46</definedName>
    <definedName name="___xp16010">#REF!</definedName>
    <definedName name="___xp1604">[28]pvc!$I$31</definedName>
    <definedName name="___xp1606">[28]pvc!$I$46</definedName>
    <definedName name="___xp18010">#REF!</definedName>
    <definedName name="___xp1804">[28]pvc!$J$31</definedName>
    <definedName name="___xp1806">[28]pvc!$J$46</definedName>
    <definedName name="___xp20010">#REF!</definedName>
    <definedName name="___xp2004">#REF!</definedName>
    <definedName name="___xp2006">[28]pvc!$K$46</definedName>
    <definedName name="___xp22510">#REF!</definedName>
    <definedName name="___xp2254">#REF!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[28]pvc!$C$61</definedName>
    <definedName name="___xp634">#REF!</definedName>
    <definedName name="___xp636">[28]pvc!$C$46</definedName>
    <definedName name="___xp7510">[28]pvc!$D$61</definedName>
    <definedName name="___xp754">[28]pvc!$D$31</definedName>
    <definedName name="___xp756">[28]pvc!$D$46</definedName>
    <definedName name="___xp9010">[28]pvc!$E$61</definedName>
    <definedName name="___xp904">[28]pvc!$E$31</definedName>
    <definedName name="___xp906">[28]pvc!$E$46</definedName>
    <definedName name="__123Graph_X">#REF!</definedName>
    <definedName name="__atw2">'[41]C-data'!$F$92</definedName>
    <definedName name="__AUX1">#REF!</definedName>
    <definedName name="__AUX111">[47]bom!$R$2</definedName>
    <definedName name="__aux2">#REF!</definedName>
    <definedName name="__AUX3">#REF!</definedName>
    <definedName name="__bla1">[1]leads!$H$7</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#REF!</definedName>
    <definedName name="__cbr2">#REF!</definedName>
    <definedName name="__cbr3">#REF!</definedName>
    <definedName name="__cbr4">#REF!</definedName>
    <definedName name="__CCW1">[15]DATA!$H$67</definedName>
    <definedName name="__CCW2">[15]DATA!$H$97</definedName>
    <definedName name="__cem1">[48]Rates!$H$11</definedName>
    <definedName name="__cur1">[2]r!$F$30</definedName>
    <definedName name="__dem2" localSheetId="0" hidden="1">{"pl_t&amp;d",#N/A,FALSE,"p&amp;l_t&amp;D_01_02 (2)"}</definedName>
    <definedName name="__dem2" hidden="1">{"pl_t&amp;d",#N/A,FALSE,"p&amp;l_t&amp;D_01_02 (2)"}</definedName>
    <definedName name="__df3">#REF!</definedName>
    <definedName name="__dim4">#REF!</definedName>
    <definedName name="__dxv1">#REF!</definedName>
    <definedName name="__dxv2">#REF!</definedName>
    <definedName name="__er1">#REF!</definedName>
    <definedName name="__ewe1">#REF!</definedName>
    <definedName name="__f1">#REF!</definedName>
    <definedName name="__G120907">[49]Data!#REF!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[50]MRATES!$M$9</definedName>
    <definedName name="__IRC19">[50]MRATES!$M$10</definedName>
    <definedName name="__IRC25">[50]MRATES!$M$11</definedName>
    <definedName name="__IRC40">[50]MRATES!$M$12</definedName>
    <definedName name="__IRC5">[50]MRATES!$M$7</definedName>
    <definedName name="__IRC50">[50]MRATES!$M$13</definedName>
    <definedName name="__IRC60">[50]MRATES!$M$14</definedName>
    <definedName name="__IRC9">[50]MRATES!$M$8</definedName>
    <definedName name="__k1">#REF!</definedName>
    <definedName name="__KC139">#REF!</definedName>
    <definedName name="__KC580">#REF!</definedName>
    <definedName name="__knr2">#REF!</definedName>
    <definedName name="__KNR3">#REF!</definedName>
    <definedName name="__l1">[3]leads!$A$3:$E$108</definedName>
    <definedName name="__l12">#REF!</definedName>
    <definedName name="__l2">[2]r!$F$29</definedName>
    <definedName name="__l3">#REF!</definedName>
    <definedName name="__l4">[4]Sheet1!$W$2:$Y$103</definedName>
    <definedName name="__l5">#REF!</definedName>
    <definedName name="__l6">[2]r!$F$4</definedName>
    <definedName name="__l7">[5]r!$F$4</definedName>
    <definedName name="__l8">[2]r!$F$2</definedName>
    <definedName name="__l9">[2]r!$F$3</definedName>
    <definedName name="__lcn1">#REF!</definedName>
    <definedName name="__LJ6">[15]DATA!$H$245</definedName>
    <definedName name="__lj600">#REF!</definedName>
    <definedName name="__lj900">#REF!</definedName>
    <definedName name="__LL3">#REF!</definedName>
    <definedName name="__lm1">#REF!</definedName>
    <definedName name="__LR1">'[51]DATA-2005-06'!$J$9</definedName>
    <definedName name="__LR10">'[51]DATA-2005-06'!$J$19</definedName>
    <definedName name="__LR100">'[51]DATA-2005-06'!$J$122</definedName>
    <definedName name="__LR101">'[51]DATA-2005-06'!$J$123</definedName>
    <definedName name="__LR102">'[51]DATA-2005-06'!$J$124</definedName>
    <definedName name="__LR103">'[51]DATA-2005-06'!$J$125</definedName>
    <definedName name="__LR104">'[51]DATA-2005-06'!$J$126</definedName>
    <definedName name="__LR107">'[51]DATA-2005-06'!$J$129</definedName>
    <definedName name="__LR11">'[51]DATA-2005-06'!$J$20</definedName>
    <definedName name="__LR119">'[51]DATA-2005-06'!$J$144</definedName>
    <definedName name="__LR12">'[51]DATA-2005-06'!$J$21</definedName>
    <definedName name="__LR120">'[51]DATA-2005-06'!$J$145</definedName>
    <definedName name="__LR121">'[51]DATA-2005-06'!$J$146</definedName>
    <definedName name="__LR127">'[51]DATA-2005-06'!$J$152</definedName>
    <definedName name="__LR13">'[51]DATA-2005-06'!$J$22</definedName>
    <definedName name="__LR130">'[51]DATA-2005-06'!$J$155</definedName>
    <definedName name="__LR131">'[51]DATA-2005-06'!$J$156</definedName>
    <definedName name="__LR132">'[51]DATA-2005-06'!$J$157</definedName>
    <definedName name="__LR14">'[51]DATA-2005-06'!$J$23</definedName>
    <definedName name="__LR141">'[51]DATA-2005-06'!$J$174</definedName>
    <definedName name="__LR142">'[51]DATA-2005-06'!$J$175</definedName>
    <definedName name="__LR143">'[51]DATA-2005-06'!$J$176</definedName>
    <definedName name="__LR149">'[51]DATA-2005-06'!$J$188</definedName>
    <definedName name="__LR150">'[51]DATA-2005-06'!$J$189</definedName>
    <definedName name="__LR151">'[51]DATA-2005-06'!$J$190</definedName>
    <definedName name="__LR153">'[51]DATA-2005-06'!$J$194</definedName>
    <definedName name="__LR156">'[51]DATA-2005-06'!$J$198</definedName>
    <definedName name="__LR157">'[51]DATA-2005-06'!$J$201</definedName>
    <definedName name="__LR159">'[51]DATA-2005-06'!$J$203</definedName>
    <definedName name="__LR161">'[51]DATA-2005-06'!$J$210</definedName>
    <definedName name="__LR162">'[51]DATA-2005-06'!$J$211</definedName>
    <definedName name="__LR163">'[51]DATA-2005-06'!$J$212</definedName>
    <definedName name="__LR164">'[51]DATA-2005-06'!$J$213</definedName>
    <definedName name="__LR17">'[51]DATA-2005-06'!$J$26</definedName>
    <definedName name="__LR18">'[51]DATA-2005-06'!$J$27</definedName>
    <definedName name="__LR19">'[51]DATA-2005-06'!$J$28</definedName>
    <definedName name="__LR2">'[51]DATA-2005-06'!$J$10</definedName>
    <definedName name="__LR20">'[51]DATA-2005-06'!$J$29</definedName>
    <definedName name="__LR21">'[51]DATA-2005-06'!$J$30</definedName>
    <definedName name="__LR22">'[51]DATA-2005-06'!$J$31</definedName>
    <definedName name="__LR23">'[51]DATA-2005-06'!$J$32</definedName>
    <definedName name="__LR24">'[51]DATA-2005-06'!$J$33</definedName>
    <definedName name="__LR25">'[51]DATA-2005-06'!$J$34</definedName>
    <definedName name="__LR26">'[51]DATA-2005-06'!$J$35</definedName>
    <definedName name="__LR27">'[51]DATA-2005-06'!$J$36</definedName>
    <definedName name="__LR28">'[51]DATA-2005-06'!$J$37</definedName>
    <definedName name="__LR29">'[51]DATA-2005-06'!$J$38</definedName>
    <definedName name="__LR30">'[51]DATA-2005-06'!$J$39</definedName>
    <definedName name="__LR31">'[51]DATA-2005-06'!$J$40</definedName>
    <definedName name="__LR32">'[51]DATA-2005-06'!$J$41</definedName>
    <definedName name="__LR33">'[51]DATA-2005-06'!$J$42</definedName>
    <definedName name="__LR34">'[51]DATA-2005-06'!$J$43</definedName>
    <definedName name="__LR35">'[51]DATA-2005-06'!$J$44</definedName>
    <definedName name="__LR36">'[51]DATA-2005-06'!$J$45</definedName>
    <definedName name="__LR37">'[51]DATA-2005-06'!$J$46</definedName>
    <definedName name="__LR38">'[51]DATA-2005-06'!$J$47</definedName>
    <definedName name="__LR39">'[51]DATA-2005-06'!$J$51</definedName>
    <definedName name="__LR4">'[51]DATA-2005-06'!$J$12</definedName>
    <definedName name="__LR40">'[51]DATA-2005-06'!$J$52</definedName>
    <definedName name="__LR41">'[51]DATA-2005-06'!$J$53</definedName>
    <definedName name="__LR42">'[51]DATA-2005-06'!$J$54</definedName>
    <definedName name="__LR43">'[51]DATA-2005-06'!$J$55</definedName>
    <definedName name="__LR44">'[51]DATA-2005-06'!$J$56</definedName>
    <definedName name="__LR46">'[51]DATA-2005-06'!$J$58</definedName>
    <definedName name="__LR47">'[51]DATA-2005-06'!$J$59</definedName>
    <definedName name="__LR5">'[51]DATA-2005-06'!$J$13</definedName>
    <definedName name="__LR53">'[51]DATA-2005-06'!$J$65</definedName>
    <definedName name="__LR54">'[51]DATA-2005-06'!$J$66</definedName>
    <definedName name="__LR56">'[51]DATA-2005-06'!$J$68</definedName>
    <definedName name="__LR57">'[51]DATA-2005-06'!$J$69</definedName>
    <definedName name="__LR58">'[51]DATA-2005-06'!$J$70</definedName>
    <definedName name="__LR6">'[51]DATA-2005-06'!$J$14</definedName>
    <definedName name="__LR62">'[51]DATA-2005-06'!$J$74</definedName>
    <definedName name="__LR7">'[51]DATA-2005-06'!$J$15</definedName>
    <definedName name="__LR8">'[51]DATA-2005-06'!$J$16</definedName>
    <definedName name="__LR92">'[51]DATA-2005-06'!$J$112</definedName>
    <definedName name="__LR93">'[51]DATA-2005-06'!$J$113</definedName>
    <definedName name="__LR94">'[51]DATA-2005-06'!$J$114</definedName>
    <definedName name="__LR96">'[51]DATA-2005-06'!$J$116</definedName>
    <definedName name="__LS1">'[51]DATA-2005-06'!$P$232</definedName>
    <definedName name="__LS10">'[51]DATA-2005-06'!$P$242</definedName>
    <definedName name="__LS11">'[51]DATA-2005-06'!$P$243</definedName>
    <definedName name="__LS13">'[51]DATA-2005-06'!$P$245</definedName>
    <definedName name="__LS15">'[51]DATA-2005-06'!$P$247</definedName>
    <definedName name="__LS16">'[51]DATA-2005-06'!$P$248</definedName>
    <definedName name="__LS18">'[51]DATA-2005-06'!$P$250</definedName>
    <definedName name="__LS2">'[51]DATA-2005-06'!$P$233</definedName>
    <definedName name="__LS3">'[51]DATA-2005-06'!$P$234</definedName>
    <definedName name="__LS30">'[51]DATA-2005-06'!$P$261</definedName>
    <definedName name="__LS33">'[51]DATA-2005-06'!$P$264</definedName>
    <definedName name="__LS36">'[51]DATA-2005-06'!$P$266</definedName>
    <definedName name="__LS37">'[51]DATA-2005-06'!$P$267</definedName>
    <definedName name="__LS4">'[51]DATA-2005-06'!$P$235</definedName>
    <definedName name="__LS41">'[51]DATA-2005-06'!$P$271</definedName>
    <definedName name="__LS42">'[51]DATA-2005-06'!$P$272</definedName>
    <definedName name="__LS43">'[51]DATA-2005-06'!$P$273</definedName>
    <definedName name="__LS5">'[51]DATA-2005-06'!$P$236</definedName>
    <definedName name="__LS6">'[51]DATA-2005-06'!$P$238</definedName>
    <definedName name="__LS7">'[51]DATA-2005-06'!$P$239</definedName>
    <definedName name="__LS8">'[51]DATA-2005-06'!$P$240</definedName>
    <definedName name="__LS9">'[51]DATA-2005-06'!$P$241</definedName>
    <definedName name="__LSO24">[14]Lead!#REF!</definedName>
    <definedName name="__ma1">'[41]C-data'!$F$6</definedName>
    <definedName name="__ma2">#REF!</definedName>
    <definedName name="__man1">[34]m!$B$149</definedName>
    <definedName name="__me10">'[36]Lead statement'!$P$11</definedName>
    <definedName name="__me12">'[18]Lead statement'!#REF!</definedName>
    <definedName name="__me20">'[52]Lead statement'!$P$13</definedName>
    <definedName name="__me40">'[52]Lead statement'!$P$14</definedName>
    <definedName name="__me6">'[36]Lead statement'!$P$10</definedName>
    <definedName name="__Met22">#REF!</definedName>
    <definedName name="__Met45">#REF!</definedName>
    <definedName name="__MEt55">#REF!</definedName>
    <definedName name="__Met63">#REF!</definedName>
    <definedName name="__MIX124">[40]maya!$A$11:$A$18</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#REF!</definedName>
    <definedName name="__mm11">[2]r!$F$4</definedName>
    <definedName name="__mm111">[5]r!$F$4</definedName>
    <definedName name="__mm2">[32]r!$F$4</definedName>
    <definedName name="__mm20">#REF!</definedName>
    <definedName name="__mm40">#REF!</definedName>
    <definedName name="__mm600">#REF!</definedName>
    <definedName name="__mm800">#REF!</definedName>
    <definedName name="__MS6">[53]MRATES!$T$17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[53]MRATES!$T$26</definedName>
    <definedName name="__p5">#REF!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D114">#REF!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[50]MRATES!$G$16</definedName>
    <definedName name="__QS40">[50]MRATES!$G$17</definedName>
    <definedName name="__rim4">#REF!</definedName>
    <definedName name="__rr3">[7]v!$A$2:$E$51</definedName>
    <definedName name="__rrr1">[7]r!$B$1:$I$145</definedName>
    <definedName name="__RS300">#REF!</definedName>
    <definedName name="__RT5565">#REF!</definedName>
    <definedName name="__S12">'[26]p&amp;m'!#REF!</definedName>
    <definedName name="__sd1">[34]m!$D$149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#REF!</definedName>
    <definedName name="__SP001">#REF!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#REF!</definedName>
    <definedName name="__SS10">[50]MRATES!$J$7</definedName>
    <definedName name="__ss12">[8]rdamdata!$J$8</definedName>
    <definedName name="__SS150">[50]MRATES!$G$13</definedName>
    <definedName name="__ss20">[8]rdamdata!$J$7</definedName>
    <definedName name="__SS225">[50]MRATES!$G$14</definedName>
    <definedName name="__SS25">[50]MRATES!$J$10</definedName>
    <definedName name="__SS300">[50]MRATES!$G$15</definedName>
    <definedName name="__ss40">[8]rdamdata!$J$6</definedName>
    <definedName name="__SS6">[50]MRATES!$J$6</definedName>
    <definedName name="__sw1">#REF!</definedName>
    <definedName name="__TB2">'[54]SPT vs PHI'!$B$2:$C$65</definedName>
    <definedName name="__tw2">'[41]C-data'!$F$90</definedName>
    <definedName name="__us1">#REF!</definedName>
    <definedName name="__var1">#REF!</definedName>
    <definedName name="__var4">#REF!</definedName>
    <definedName name="__vat1">#REF!</definedName>
    <definedName name="__vat2">#REF!</definedName>
    <definedName name="__vma1420">#REF!</definedName>
    <definedName name="__wh10">'[55]hdpe-int-Dia'!$M$3:$M$20</definedName>
    <definedName name="__wh4">'[55]hdpe-int-Dia'!$J$3:$J$20</definedName>
    <definedName name="__wh6">'[55]hdpe-int-Dia'!$K$3:$K$20</definedName>
    <definedName name="__wh8">'[55]hdpe-int-Dia'!$L$3:$L$20</definedName>
    <definedName name="__xh11010">#REF!</definedName>
    <definedName name="__xh1104">#REF!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[28]HDPE!$L$30</definedName>
    <definedName name="__xh2258">#REF!</definedName>
    <definedName name="__xh2323">[56]HDPE!$O$30</definedName>
    <definedName name="__xh25010">#REF!</definedName>
    <definedName name="__xh2504">#REF!</definedName>
    <definedName name="__xh2506">[28]HDPE!$M$30</definedName>
    <definedName name="__xh2508">#REF!</definedName>
    <definedName name="__xh28010">#REF!</definedName>
    <definedName name="__xh2804">#REF!</definedName>
    <definedName name="__xh2806">[28]HDPE!$N$30</definedName>
    <definedName name="__xh2808">#REF!</definedName>
    <definedName name="__xh31510">#REF!</definedName>
    <definedName name="__xh3154">#REF!</definedName>
    <definedName name="__xh3156">[28]HDPE!$O$30</definedName>
    <definedName name="__xh3158">#REF!</definedName>
    <definedName name="__xh3554">#REF!</definedName>
    <definedName name="__xh3556">#REF!</definedName>
    <definedName name="__xh6310">#REF!</definedName>
    <definedName name="__xh634">[28]HDPE!$C$16</definedName>
    <definedName name="__xh636">#REF!</definedName>
    <definedName name="__xh638">#REF!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[57]HDPE!$L$30</definedName>
    <definedName name="__xk7100">[28]DI!$C$37</definedName>
    <definedName name="__xk7150">[28]DI!$D$37</definedName>
    <definedName name="__xk7200">#REF!</definedName>
    <definedName name="__xk7250">[28]DI!$F$37</definedName>
    <definedName name="__xk7300">[28]DI!$G$37</definedName>
    <definedName name="__xk7350">#REF!</definedName>
    <definedName name="__xk7400">#REF!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nm.Print_Titles_1">#REF!</definedName>
    <definedName name="__xlnm_Database">NA()</definedName>
    <definedName name="__xp11010">[28]pvc!$F$61</definedName>
    <definedName name="__xp1104">[28]pvc!$F$31</definedName>
    <definedName name="__xp1106">[28]pvc!$F$46</definedName>
    <definedName name="__xp12510">#REF!</definedName>
    <definedName name="__xp1254">[28]pvc!$G$31</definedName>
    <definedName name="__xp1256">[28]pvc!$G$46</definedName>
    <definedName name="__xp14010">[28]pvc!$H$61</definedName>
    <definedName name="__xp1404">[28]pvc!$H$31</definedName>
    <definedName name="__xp1406">[28]pvc!$H$46</definedName>
    <definedName name="__xp16010">#REF!</definedName>
    <definedName name="__xp1604">[28]pvc!$I$31</definedName>
    <definedName name="__xp1606">[28]pvc!$I$46</definedName>
    <definedName name="__xp18010">#REF!</definedName>
    <definedName name="__xp1804">[28]pvc!$J$31</definedName>
    <definedName name="__xp1806">[28]pvc!$J$46</definedName>
    <definedName name="__xp20010">#REF!</definedName>
    <definedName name="__xp2004">#REF!</definedName>
    <definedName name="__xp2006">[28]pvc!$K$46</definedName>
    <definedName name="__xp22510">#REF!</definedName>
    <definedName name="__xp2254">#REF!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[28]pvc!$C$61</definedName>
    <definedName name="__xp634">#REF!</definedName>
    <definedName name="__xp636">[28]pvc!$C$46</definedName>
    <definedName name="__xp7510">[28]pvc!$D$61</definedName>
    <definedName name="__xp754">[28]pvc!$D$31</definedName>
    <definedName name="__xp756">[28]pvc!$D$46</definedName>
    <definedName name="__xp9010">[28]pvc!$E$61</definedName>
    <definedName name="__xp904">[28]pvc!$E$31</definedName>
    <definedName name="__xp906">[28]pvc!$E$46</definedName>
    <definedName name="__xp9102">#REF!</definedName>
    <definedName name="__xp9103">#REF!</definedName>
    <definedName name="__xp9104">#REF!</definedName>
    <definedName name="__xp9105">#REF!</definedName>
    <definedName name="__xp9106">#REF!</definedName>
    <definedName name="__xp9107">#REF!</definedName>
    <definedName name="__xt9100">#REF!</definedName>
    <definedName name="__xx634">[56]HDPE!$C$16</definedName>
    <definedName name="_0">#REF!</definedName>
    <definedName name="_0_10">#REF!</definedName>
    <definedName name="_055">#REF!</definedName>
    <definedName name="_0knrothpfinal">#REF!</definedName>
    <definedName name="_1__Bitumen_pressure">[58]Usage!$C$11</definedName>
    <definedName name="_1_1">'[59]Proforma -II '!#REF!</definedName>
    <definedName name="_10_mm">#REF!</definedName>
    <definedName name="_1000_mm_diameter">#REF!</definedName>
    <definedName name="_12_mm">#REF!</definedName>
    <definedName name="_1220_mm_diameter">#REF!</definedName>
    <definedName name="_13">#REF!</definedName>
    <definedName name="_150_mm_thickness">'[58]Common '!$D$294</definedName>
    <definedName name="_2_and_3">'[60]Estimate '!#REF!</definedName>
    <definedName name="_20_mm">#REF!</definedName>
    <definedName name="_25_mm">#REF!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'[61]final abstract'!#REF!</definedName>
    <definedName name="_300_mm_diameter">#REF!</definedName>
    <definedName name="_3Bar">[62]wh_data!$M$160</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[63]Material!#REF!</definedName>
    <definedName name="_40_mm_thick_ness">#REF!</definedName>
    <definedName name="_40MM_HBG">#REF!</definedName>
    <definedName name="_45_mm">#REF!</definedName>
    <definedName name="_450_mm_diameter">#REF!</definedName>
    <definedName name="_50_mm">#REF!</definedName>
    <definedName name="_6_mm">#REF!</definedName>
    <definedName name="_6_mm_SS_5_HBG_m_c">[63]Material!#REF!</definedName>
    <definedName name="_600_mm_diameter">#REF!</definedName>
    <definedName name="_65MM_HBG">#REF!</definedName>
    <definedName name="_65MM_HBT">#REF!</definedName>
    <definedName name="_65MM_OG">#REF!</definedName>
    <definedName name="_75_mm_thick_ness">'[58]Common '!$D$287</definedName>
    <definedName name="_750_mm_diameter">#REF!</definedName>
    <definedName name="_800_mm_diameter">#REF!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[64]Newabstract!#REF!</definedName>
    <definedName name="_Apr03">[64]Newabstract!#REF!</definedName>
    <definedName name="_Apr04">[64]Newabstract!#REF!</definedName>
    <definedName name="_Apr05">[64]Newabstract!#REF!</definedName>
    <definedName name="_Apr06">[64]Newabstract!#REF!</definedName>
    <definedName name="_Apr07">[64]Newabstract!#REF!</definedName>
    <definedName name="_Apr08">[64]Newabstract!#REF!</definedName>
    <definedName name="_Apr09">[64]Newabstract!#REF!</definedName>
    <definedName name="_Apr10">[64]Newabstract!#REF!</definedName>
    <definedName name="_Apr11">[64]Newabstract!#REF!</definedName>
    <definedName name="_Apr13">[64]Newabstract!#REF!</definedName>
    <definedName name="_Apr14">[64]Newabstract!#REF!</definedName>
    <definedName name="_Apr15">[64]Newabstract!#REF!</definedName>
    <definedName name="_Apr16">[64]Newabstract!#REF!</definedName>
    <definedName name="_Apr17">[64]Newabstract!#REF!</definedName>
    <definedName name="_Apr20">[64]Newabstract!#REF!</definedName>
    <definedName name="_Apr21">[64]Newabstract!#REF!</definedName>
    <definedName name="_Apr22">[64]Newabstract!#REF!</definedName>
    <definedName name="_Apr23">[64]Newabstract!#REF!</definedName>
    <definedName name="_Apr24">[64]Newabstract!#REF!</definedName>
    <definedName name="_Apr27">[64]Newabstract!#REF!</definedName>
    <definedName name="_Apr28">[64]Newabstract!#REF!</definedName>
    <definedName name="_Apr29">[64]Newabstract!#REF!</definedName>
    <definedName name="_Apr30">[64]Newabstract!#REF!</definedName>
    <definedName name="_atw2">#REF!</definedName>
    <definedName name="_AUX1">#REF!</definedName>
    <definedName name="_AUX111">[47]bom!$R$2</definedName>
    <definedName name="_aux2">#REF!</definedName>
    <definedName name="_AUX3">#REF!</definedName>
    <definedName name="_b">NA()</definedName>
    <definedName name="_bla1">[1]leads!$H$7</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#REF!</definedName>
    <definedName name="_cbr2">#REF!</definedName>
    <definedName name="_cbr3">#REF!</definedName>
    <definedName name="_cbr4">#REF!</definedName>
    <definedName name="_CCW1">[13]DATA!$H$67</definedName>
    <definedName name="_CCW2">[13]DATA!$H$97</definedName>
    <definedName name="_CD2">#REF!</definedName>
    <definedName name="_CEM">#REF!</definedName>
    <definedName name="_cem.">'[65]Rates-May-14'!$E$136</definedName>
    <definedName name="_cem1">'[65]Rates-May-14'!$H$136</definedName>
    <definedName name="_ceramic">#REF!</definedName>
    <definedName name="_cir">[66]Cover!$E$27</definedName>
    <definedName name="_COL10">'[67]col-reinft1'!#REF!</definedName>
    <definedName name="_COL101">'[68]col-reinft1'!#REF!</definedName>
    <definedName name="_COL11">'[67]col-reinft1'!#REF!</definedName>
    <definedName name="_COL111">'[68]col-reinft1'!#REF!</definedName>
    <definedName name="_cp">#REF!</definedName>
    <definedName name="_Ctr10">#REF!</definedName>
    <definedName name="_cur1">[2]r!$F$30</definedName>
    <definedName name="_CY53__">#REF!</definedName>
    <definedName name="_CY53___10">#REF!</definedName>
    <definedName name="_dadoing">#REF!</definedName>
    <definedName name="_df3">#REF!</definedName>
    <definedName name="_dim4">#REF!</definedName>
    <definedName name="_div">[66]Cover!$E$28</definedName>
    <definedName name="_dxv1">#REF!</definedName>
    <definedName name="_dxv2">#REF!</definedName>
    <definedName name="_E02">[69]mlead!$C$8</definedName>
    <definedName name="_E05">[70]mlead!$C$11</definedName>
    <definedName name="_E12">[69]mlead!$C$18</definedName>
    <definedName name="_E29">#REF!</definedName>
    <definedName name="_E38">#REF!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'[61]final abstract'!#REF!</definedName>
    <definedName name="_xlnm._FilterDatabase" localSheetId="1" hidden="1">'EST-GH'!$F$1:$F$171</definedName>
    <definedName name="_xlnm._FilterDatabase">#REF!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20907">[39]Data!#REF!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[50]MRATES!$M$9</definedName>
    <definedName name="_IRC19">[50]MRATES!$M$10</definedName>
    <definedName name="_IRC25">[50]MRATES!$M$11</definedName>
    <definedName name="_IRC40">[50]MRATES!$M$12</definedName>
    <definedName name="_IRC5">[50]MRATES!$M$7</definedName>
    <definedName name="_IRC50">[50]MRATES!$M$13</definedName>
    <definedName name="_IRC60">[50]MRATES!$M$14</definedName>
    <definedName name="_IRC9">[50]MRATES!$M$8</definedName>
    <definedName name="_J">#REF!</definedName>
    <definedName name="_ja">[71]labour!#REF!</definedName>
    <definedName name="_JCR23">#REF!</definedName>
    <definedName name="_k1">#REF!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#REF!</definedName>
    <definedName name="_l2">[2]r!$F$29</definedName>
    <definedName name="_l3">#REF!</definedName>
    <definedName name="_l4">[4]Sheet1!$W$2:$Y$103</definedName>
    <definedName name="_l5">#REF!</definedName>
    <definedName name="_l6">[2]r!$F$4</definedName>
    <definedName name="_l7">[5]r!$F$4</definedName>
    <definedName name="_l8">[2]r!$F$2</definedName>
    <definedName name="_l9">[2]r!$F$3</definedName>
    <definedName name="_LC1">[72]labour!#REF!</definedName>
    <definedName name="_LC2">[72]labour!#REF!</definedName>
    <definedName name="_lcn1">#REF!</definedName>
    <definedName name="_LEAD">[73]RMR!$D$31</definedName>
    <definedName name="_LJ6">[13]DATA!$H$245</definedName>
    <definedName name="_lj600">#REF!</definedName>
    <definedName name="_lj900">#REF!</definedName>
    <definedName name="_LL3">#REF!</definedName>
    <definedName name="_lm1">#REF!</definedName>
    <definedName name="_LR1">'[51]DATA-2005-06'!$J$9</definedName>
    <definedName name="_LR10">'[51]DATA-2005-06'!$J$19</definedName>
    <definedName name="_LR100">'[51]DATA-2005-06'!$J$122</definedName>
    <definedName name="_LR101">'[51]DATA-2005-06'!$J$123</definedName>
    <definedName name="_LR102">'[51]DATA-2005-06'!$J$124</definedName>
    <definedName name="_LR103">'[51]DATA-2005-06'!$J$125</definedName>
    <definedName name="_LR104">'[51]DATA-2005-06'!$J$126</definedName>
    <definedName name="_LR107">'[51]DATA-2005-06'!$J$129</definedName>
    <definedName name="_LR11">'[51]DATA-2005-06'!$J$20</definedName>
    <definedName name="_LR119">'[51]DATA-2005-06'!$J$144</definedName>
    <definedName name="_LR12">'[51]DATA-2005-06'!$J$21</definedName>
    <definedName name="_LR120">'[51]DATA-2005-06'!$J$145</definedName>
    <definedName name="_LR121">'[51]DATA-2005-06'!$J$146</definedName>
    <definedName name="_LR127">'[51]DATA-2005-06'!$J$152</definedName>
    <definedName name="_LR13">'[51]DATA-2005-06'!$J$22</definedName>
    <definedName name="_LR130">'[51]DATA-2005-06'!$J$155</definedName>
    <definedName name="_LR131">'[51]DATA-2005-06'!$J$156</definedName>
    <definedName name="_LR132">'[51]DATA-2005-06'!$J$157</definedName>
    <definedName name="_LR14">'[51]DATA-2005-06'!$J$23</definedName>
    <definedName name="_LR141">'[51]DATA-2005-06'!$J$174</definedName>
    <definedName name="_LR142">'[51]DATA-2005-06'!$J$175</definedName>
    <definedName name="_LR143">'[51]DATA-2005-06'!$J$176</definedName>
    <definedName name="_LR149">'[51]DATA-2005-06'!$J$188</definedName>
    <definedName name="_LR150">'[51]DATA-2005-06'!$J$189</definedName>
    <definedName name="_LR151">'[51]DATA-2005-06'!$J$190</definedName>
    <definedName name="_LR153">'[51]DATA-2005-06'!$J$194</definedName>
    <definedName name="_LR156">'[51]DATA-2005-06'!$J$198</definedName>
    <definedName name="_LR157">'[51]DATA-2005-06'!$J$201</definedName>
    <definedName name="_LR159">'[51]DATA-2005-06'!$J$203</definedName>
    <definedName name="_LR161">'[51]DATA-2005-06'!$J$210</definedName>
    <definedName name="_LR162">'[51]DATA-2005-06'!$J$211</definedName>
    <definedName name="_LR163">'[51]DATA-2005-06'!$J$212</definedName>
    <definedName name="_LR164">'[51]DATA-2005-06'!$J$213</definedName>
    <definedName name="_LR17">'[51]DATA-2005-06'!$J$26</definedName>
    <definedName name="_LR18">'[51]DATA-2005-06'!$J$27</definedName>
    <definedName name="_LR19">'[51]DATA-2005-06'!$J$28</definedName>
    <definedName name="_LR2">'[51]DATA-2005-06'!$J$10</definedName>
    <definedName name="_LR20">'[51]DATA-2005-06'!$J$29</definedName>
    <definedName name="_LR21">'[51]DATA-2005-06'!$J$30</definedName>
    <definedName name="_LR22">'[51]DATA-2005-06'!$J$31</definedName>
    <definedName name="_LR23">'[51]DATA-2005-06'!$J$32</definedName>
    <definedName name="_LR24">'[51]DATA-2005-06'!$J$33</definedName>
    <definedName name="_LR25">'[51]DATA-2005-06'!$J$34</definedName>
    <definedName name="_LR26">'[51]DATA-2005-06'!$J$35</definedName>
    <definedName name="_LR27">'[51]DATA-2005-06'!$J$36</definedName>
    <definedName name="_LR28">'[51]DATA-2005-06'!$J$37</definedName>
    <definedName name="_LR29">'[51]DATA-2005-06'!$J$38</definedName>
    <definedName name="_LR30">'[51]DATA-2005-06'!$J$39</definedName>
    <definedName name="_LR31">'[51]DATA-2005-06'!$J$40</definedName>
    <definedName name="_LR32">'[51]DATA-2005-06'!$J$41</definedName>
    <definedName name="_LR33">'[51]DATA-2005-06'!$J$42</definedName>
    <definedName name="_LR34">'[51]DATA-2005-06'!$J$43</definedName>
    <definedName name="_LR35">'[51]DATA-2005-06'!$J$44</definedName>
    <definedName name="_LR36">'[51]DATA-2005-06'!$J$45</definedName>
    <definedName name="_LR37">'[51]DATA-2005-06'!$J$46</definedName>
    <definedName name="_LR38">'[51]DATA-2005-06'!$J$47</definedName>
    <definedName name="_LR39">'[51]DATA-2005-06'!$J$51</definedName>
    <definedName name="_LR4">'[51]DATA-2005-06'!$J$12</definedName>
    <definedName name="_LR40">'[51]DATA-2005-06'!$J$52</definedName>
    <definedName name="_LR41">'[51]DATA-2005-06'!$J$53</definedName>
    <definedName name="_LR42">'[51]DATA-2005-06'!$J$54</definedName>
    <definedName name="_LR43">'[51]DATA-2005-06'!$J$55</definedName>
    <definedName name="_LR44">'[51]DATA-2005-06'!$J$56</definedName>
    <definedName name="_LR46">'[51]DATA-2005-06'!$J$58</definedName>
    <definedName name="_LR47">'[51]DATA-2005-06'!$J$59</definedName>
    <definedName name="_LR5">'[51]DATA-2005-06'!$J$13</definedName>
    <definedName name="_LR53">'[51]DATA-2005-06'!$J$65</definedName>
    <definedName name="_LR54">'[51]DATA-2005-06'!$J$66</definedName>
    <definedName name="_LR56">'[51]DATA-2005-06'!$J$68</definedName>
    <definedName name="_LR57">'[51]DATA-2005-06'!$J$69</definedName>
    <definedName name="_LR58">'[51]DATA-2005-06'!$J$70</definedName>
    <definedName name="_LR6">'[51]DATA-2005-06'!$J$14</definedName>
    <definedName name="_LR62">'[51]DATA-2005-06'!$J$74</definedName>
    <definedName name="_LR7">'[51]DATA-2005-06'!$J$15</definedName>
    <definedName name="_LR8">'[51]DATA-2005-06'!$J$16</definedName>
    <definedName name="_LR92">'[51]DATA-2005-06'!$J$112</definedName>
    <definedName name="_LR93">'[51]DATA-2005-06'!$J$113</definedName>
    <definedName name="_LR94">'[51]DATA-2005-06'!$J$114</definedName>
    <definedName name="_LR96">'[51]DATA-2005-06'!$J$116</definedName>
    <definedName name="_LS1">'[51]DATA-2005-06'!$P$232</definedName>
    <definedName name="_LS10">'[51]DATA-2005-06'!$P$242</definedName>
    <definedName name="_LS11">'[51]DATA-2005-06'!$P$243</definedName>
    <definedName name="_LS13">'[51]DATA-2005-06'!$P$245</definedName>
    <definedName name="_LS15">'[51]DATA-2005-06'!$P$247</definedName>
    <definedName name="_LS16">'[51]DATA-2005-06'!$P$248</definedName>
    <definedName name="_LS18">'[51]DATA-2005-06'!$P$250</definedName>
    <definedName name="_LS2">'[51]DATA-2005-06'!$P$233</definedName>
    <definedName name="_LS3">'[51]DATA-2005-06'!$P$234</definedName>
    <definedName name="_LS30">'[51]DATA-2005-06'!$P$261</definedName>
    <definedName name="_LS33">'[51]DATA-2005-06'!$P$264</definedName>
    <definedName name="_LS36">'[51]DATA-2005-06'!$P$266</definedName>
    <definedName name="_LS37">'[51]DATA-2005-06'!$P$267</definedName>
    <definedName name="_LS4">'[51]DATA-2005-06'!$P$235</definedName>
    <definedName name="_LS41">'[51]DATA-2005-06'!$P$271</definedName>
    <definedName name="_LS42">'[51]DATA-2005-06'!$P$272</definedName>
    <definedName name="_LS43">'[51]DATA-2005-06'!$P$273</definedName>
    <definedName name="_LS5">'[51]DATA-2005-06'!$P$236</definedName>
    <definedName name="_LS6">'[51]DATA-2005-06'!$P$238</definedName>
    <definedName name="_LS7">'[51]DATA-2005-06'!$P$239</definedName>
    <definedName name="_LS8">'[51]DATA-2005-06'!$P$240</definedName>
    <definedName name="_LS9">'[51]DATA-2005-06'!$P$241</definedName>
    <definedName name="_LSO24">[14]Lead!#REF!</definedName>
    <definedName name="_m">#REF!</definedName>
    <definedName name="_m_10">#REF!</definedName>
    <definedName name="_M17">[69]mlead!$D$23</definedName>
    <definedName name="_M38">[69]mlead!$D$44</definedName>
    <definedName name="_M55">#REF!</definedName>
    <definedName name="_M67">[70]mlead!$D$73</definedName>
    <definedName name="_ma">#REF!</definedName>
    <definedName name="_ma1">#REF!</definedName>
    <definedName name="_ma2">#REF!</definedName>
    <definedName name="_man1">[34]m!$B$149</definedName>
    <definedName name="_Mar06">[64]Newabstract!#REF!</definedName>
    <definedName name="_Mar09">[64]Newabstract!#REF!</definedName>
    <definedName name="_Mar10">[64]Newabstract!#REF!</definedName>
    <definedName name="_Mar11">[64]Newabstract!#REF!</definedName>
    <definedName name="_Mar12">[64]Newabstract!#REF!</definedName>
    <definedName name="_Mar13">[64]Newabstract!#REF!</definedName>
    <definedName name="_Mar16">[64]Newabstract!#REF!</definedName>
    <definedName name="_Mar17">[64]Newabstract!#REF!</definedName>
    <definedName name="_Mar18">[64]Newabstract!#REF!</definedName>
    <definedName name="_Mar19">[64]Newabstract!#REF!</definedName>
    <definedName name="_Mar20">[64]Newabstract!#REF!</definedName>
    <definedName name="_Mar23">[64]Newabstract!#REF!</definedName>
    <definedName name="_Mar24">[64]Newabstract!#REF!</definedName>
    <definedName name="_Mar25">[64]Newabstract!#REF!</definedName>
    <definedName name="_Mar26">[64]Newabstract!#REF!</definedName>
    <definedName name="_Mar27">[64]Newabstract!#REF!</definedName>
    <definedName name="_Mar28">[64]Newabstract!#REF!</definedName>
    <definedName name="_Mar30">[64]Newabstract!#REF!</definedName>
    <definedName name="_Mar31">[64]Newabstract!#REF!</definedName>
    <definedName name="_me10">'[36]Lead statement'!$P$11</definedName>
    <definedName name="_me12">'[74]Lead statement'!#REF!</definedName>
    <definedName name="_me15">'[75]Lead statement'!#REF!</definedName>
    <definedName name="_me20">'[76]Lead statement'!$P$12</definedName>
    <definedName name="_me40">'[76]Lead statement'!$P$13</definedName>
    <definedName name="_me6">'[36]Lead statement'!$P$10</definedName>
    <definedName name="_melamine">#REF!</definedName>
    <definedName name="_Met21">#REF!</definedName>
    <definedName name="_Met22">#REF!</definedName>
    <definedName name="_Met45">#REF!</definedName>
    <definedName name="_MEt55">#REF!</definedName>
    <definedName name="_Met63">#REF!</definedName>
    <definedName name="_MIX124">[40]maya!$A$11:$A$18</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#REF!</definedName>
    <definedName name="_mm1001">#REF!</definedName>
    <definedName name="_mm11">[2]r!$F$4</definedName>
    <definedName name="_mm111">[5]r!$F$4</definedName>
    <definedName name="_mm2">[32]r!$F$4</definedName>
    <definedName name="_mm20">#REF!</definedName>
    <definedName name="_mm40">#REF!</definedName>
    <definedName name="_mm600">#REF!</definedName>
    <definedName name="_mm800">#REF!</definedName>
    <definedName name="_MS6">[37]MRATES!$T$17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'[77]Lead statement'!#REF!</definedName>
    <definedName name="_New1">[78]data!#REF!</definedName>
    <definedName name="_NW">[79]Cover!$C$8</definedName>
    <definedName name="_o">'[80]Rate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[81]office!$A$19</definedName>
    <definedName name="_od1">#REF!</definedName>
    <definedName name="_OH1">[53]MRATES!$T$26</definedName>
    <definedName name="_OQUA">#REF!</definedName>
    <definedName name="_Order1" hidden="1">255</definedName>
    <definedName name="_p">#REF!</definedName>
    <definedName name="_p_10">#REF!</definedName>
    <definedName name="_p5">#REF!</definedName>
    <definedName name="_pa1">'[41]C-data'!$F$12</definedName>
    <definedName name="_pa2">'[41]C-data'!$F$13</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[82]mlead!#REF!</definedName>
    <definedName name="_pipe_con_500">[82]mlead!#REF!</definedName>
    <definedName name="_pipe_con_700">[82]mlead!#REF!</definedName>
    <definedName name="_pipe_ic_1100">[82]mlead!#REF!</definedName>
    <definedName name="_pipe_ic_500">[82]mlead!#REF!</definedName>
    <definedName name="_pipe_ic_700">[82]mlead!#REF!</definedName>
    <definedName name="_PL">#REF!</definedName>
    <definedName name="_pla4">[11]DATA_PRG!$H$269</definedName>
    <definedName name="_plb1">#REF!</definedName>
    <definedName name="_plb2">#REF!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S25">[50]MRATES!$G$16</definedName>
    <definedName name="_QS40">[50]MRATES!$G$17</definedName>
    <definedName name="_QUA">#REF!</definedName>
    <definedName name="_QUA_RABBISH">#REF!</definedName>
    <definedName name="_r">#REF!</definedName>
    <definedName name="_r_10">#REF!</definedName>
    <definedName name="_rabbit">#REF!</definedName>
    <definedName name="_rim4">#REF!</definedName>
    <definedName name="_rm4">#REF!</definedName>
    <definedName name="_RNN1">[83]COLUMN!#REF!</definedName>
    <definedName name="_rr3">[7]v!$A$2:$E$51</definedName>
    <definedName name="_rrr1">[7]r!$B$1:$I$145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[34]m!$D$149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[81]Lab!$H$1:$I$65535</definedName>
    <definedName name="_sep1">'[41]C-data'!$F$45</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#REF!</definedName>
    <definedName name="_SS10">[50]MRATES!$J$7</definedName>
    <definedName name="_ss12">[8]rdamdata!$J$8</definedName>
    <definedName name="_SS150">[50]MRATES!$G$13</definedName>
    <definedName name="_ss20">[8]rdamdata!$J$7</definedName>
    <definedName name="_SS225">[50]MRATES!$G$14</definedName>
    <definedName name="_SS25">[50]MRATES!$J$10</definedName>
    <definedName name="_SS300">[50]MRATES!$G$15</definedName>
    <definedName name="_ss40">[8]rdamdata!$J$6</definedName>
    <definedName name="_SS6">[50]MRATES!$J$6</definedName>
    <definedName name="_SSS3">'[68]col-reinft1'!#REF!</definedName>
    <definedName name="_ST">#REF!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'[84]SPT vs PHI'!$B$2:$C$65</definedName>
    <definedName name="_th_week_water_transp_habs">#REF!</definedName>
    <definedName name="_tk1">#REF!</definedName>
    <definedName name="_tw2">#REF!</definedName>
    <definedName name="_upa4">[85]upa!$I$1:$M$65536</definedName>
    <definedName name="_us1">#REF!</definedName>
    <definedName name="_var1">#REF!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[28]HDPE!$L$30</definedName>
    <definedName name="_xh2258">#REF!</definedName>
    <definedName name="_xh2323">[56]HDPE!$O$30</definedName>
    <definedName name="_xh25010">#REF!</definedName>
    <definedName name="_xh2504">#REF!</definedName>
    <definedName name="_xh2506">[28]HDPE!$M$30</definedName>
    <definedName name="_xh2508">#REF!</definedName>
    <definedName name="_xh28010">#REF!</definedName>
    <definedName name="_xh2804">#REF!</definedName>
    <definedName name="_xh2806">[28]HDPE!$N$30</definedName>
    <definedName name="_xh2808">#REF!</definedName>
    <definedName name="_xh31510">#REF!</definedName>
    <definedName name="_xh3154">#REF!</definedName>
    <definedName name="_xh3156">[28]HDPE!$O$30</definedName>
    <definedName name="_xh3158">#REF!</definedName>
    <definedName name="_xh3554">#REF!</definedName>
    <definedName name="_xh3556">#REF!</definedName>
    <definedName name="_xh6310">#REF!</definedName>
    <definedName name="_xh634">[28]HDPE!$C$16</definedName>
    <definedName name="_xh636">#REF!</definedName>
    <definedName name="_xh638">#REF!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[57]HDPE!$L$30</definedName>
    <definedName name="_xk7100">[28]DI!$C$37</definedName>
    <definedName name="_xk7150">[28]DI!$D$37</definedName>
    <definedName name="_xk7200">#REF!</definedName>
    <definedName name="_xk7250">[28]DI!$F$37</definedName>
    <definedName name="_xk7300">[28]DI!$G$37</definedName>
    <definedName name="_xk7350">#REF!</definedName>
    <definedName name="_xk7400">#REF!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p11010">[28]pvc!$F$61</definedName>
    <definedName name="_xp1104">[28]pvc!$F$31</definedName>
    <definedName name="_xp1106">[28]pvc!$F$46</definedName>
    <definedName name="_xp12510">#REF!</definedName>
    <definedName name="_xp1254">[28]pvc!$G$31</definedName>
    <definedName name="_xp1256">[28]pvc!$G$46</definedName>
    <definedName name="_xp14010">[28]pvc!$H$61</definedName>
    <definedName name="_xp1404">[28]pvc!$H$31</definedName>
    <definedName name="_xp1406">[28]pvc!$H$46</definedName>
    <definedName name="_xp16010">#REF!</definedName>
    <definedName name="_xp1604">[28]pvc!$I$31</definedName>
    <definedName name="_xp1606">[28]pvc!$I$46</definedName>
    <definedName name="_xp18010">#REF!</definedName>
    <definedName name="_xp1804">[28]pvc!$J$31</definedName>
    <definedName name="_xp1806">[28]pvc!$J$46</definedName>
    <definedName name="_xp20010">#REF!</definedName>
    <definedName name="_xp2004">#REF!</definedName>
    <definedName name="_xp2006">[28]pvc!$K$46</definedName>
    <definedName name="_xp22510">#REF!</definedName>
    <definedName name="_xp2254">#REF!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[28]pvc!$C$61</definedName>
    <definedName name="_xp634">#REF!</definedName>
    <definedName name="_xp636">[28]pvc!$C$46</definedName>
    <definedName name="_xp7510">[28]pvc!$D$61</definedName>
    <definedName name="_xp754">[28]pvc!$D$31</definedName>
    <definedName name="_xp756">[28]pvc!$D$46</definedName>
    <definedName name="_xp9010">[28]pvc!$E$61</definedName>
    <definedName name="_xp904">[28]pvc!$E$31</definedName>
    <definedName name="_xp906">[28]pvc!$E$46</definedName>
    <definedName name="_xp9102">#REF!</definedName>
    <definedName name="_xp9103">#REF!</definedName>
    <definedName name="_xp9104">#REF!</definedName>
    <definedName name="_xp9105">#REF!</definedName>
    <definedName name="_xp9106">#REF!</definedName>
    <definedName name="_xp9107">#REF!</definedName>
    <definedName name="_xt9100">#REF!</definedName>
    <definedName name="_xx634">[56]HDPE!$C$16</definedName>
    <definedName name="_Y1">#REF!</definedName>
    <definedName name="_Y2">#REF!</definedName>
    <definedName name="_Y3">#REF!</definedName>
    <definedName name="a">#REF!</definedName>
    <definedName name="a.f" hidden="1">'[61]final abstract'!#REF!</definedName>
    <definedName name="a_10">[86]Boq!#REF!</definedName>
    <definedName name="a_11">[87]Boq!#REF!</definedName>
    <definedName name="a_2">[88]Boq!#REF!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[89]Boq!#REF!</definedName>
    <definedName name="A1M170">#REF!</definedName>
    <definedName name="aa" hidden="1">'[61]final abstract'!#REF!</definedName>
    <definedName name="AAA">[90]Data.F8.BTR!#REF!</definedName>
    <definedName name="aaaa">#REF!</definedName>
    <definedName name="aaaa_8">#REF!</definedName>
    <definedName name="aaaa5">#REF!</definedName>
    <definedName name="aaaaa">[78]data!#REF!</definedName>
    <definedName name="aaaaa_8">#REF!</definedName>
    <definedName name="AAAAAA">[78]data!#REF!</definedName>
    <definedName name="aaaaaaaaa">#REF!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s">#REF!</definedName>
    <definedName name="abf">'[91]pt-cw'!#REF!</definedName>
    <definedName name="ABM">#REF!</definedName>
    <definedName name="abs">#REF!</definedName>
    <definedName name="ABSTRACT">#REF!</definedName>
    <definedName name="ABSTRUCT">'[92]p&amp;m'!#REF!</definedName>
    <definedName name="AC">#REF!</definedName>
    <definedName name="AC_C">[62]wh_data_R!$D$264:$H$281</definedName>
    <definedName name="AC_CL">[62]wh_data_R!$D$263:$H$263</definedName>
    <definedName name="AC_CLL">[62]wh_data_R!$K$378:$M$381</definedName>
    <definedName name="AC_CLR">[62]wh_data!$L$35:$O$35</definedName>
    <definedName name="AC_CLS">[62]wh_data_R!$K$378:$K$381</definedName>
    <definedName name="AC_D_R">[62]CPHEEO!$BH$3:$BH$40</definedName>
    <definedName name="AC_DC">[62]wh_data_R!$A$36:$A$53</definedName>
    <definedName name="AC_DL_RANGE">[62]CPHEEO!$BE$3:$BE$16</definedName>
    <definedName name="AC_DR">[62]wh_data!$L$36:$L$53</definedName>
    <definedName name="AC_G">[62]wh_data_R!$AA$1440:$AA$1442</definedName>
    <definedName name="AC_P">[62]wh_data_R!$AB$1440:$AB$1442</definedName>
    <definedName name="AC_PIPES">'[93]PIPES BASIC RATES'!$A$223:$A$277</definedName>
    <definedName name="AC_RATES">[62]wh_data!$L$36:$O$53</definedName>
    <definedName name="ac_sheet">#REF!</definedName>
    <definedName name="AC_T">[62]wh_data_R!$A$36:$E$53</definedName>
    <definedName name="acab">"$#REF!.$AQ$3"</definedName>
    <definedName name="acabl">#REF!</definedName>
    <definedName name="academic" hidden="1">'[61]final abstract'!#REF!</definedName>
    <definedName name="accab">"$#REF!.$AS$3"</definedName>
    <definedName name="ACCIDI">#REF!</definedName>
    <definedName name="AcctName">#REF!</definedName>
    <definedName name="AcctPrio">#REF!</definedName>
    <definedName name="AcctPrio_Text">#REF!</definedName>
    <definedName name="acl">#REF!</definedName>
    <definedName name="acon">"$#REF!.$AR$3"</definedName>
    <definedName name="acs">#REF!</definedName>
    <definedName name="acsheet">#REF!</definedName>
    <definedName name="acsheet1">#REF!</definedName>
    <definedName name="ACTEA">#REF!</definedName>
    <definedName name="actual">#REF!</definedName>
    <definedName name="ad" hidden="1">'[61]final abstract'!#REF!</definedName>
    <definedName name="ADB">#REF!</definedName>
    <definedName name="ADD">'[94]GROUND FLOOR'!#REF!</definedName>
    <definedName name="additional">#REF!</definedName>
    <definedName name="Address">#REF!</definedName>
    <definedName name="adfa" hidden="1">'[61]final abstract'!#REF!</definedName>
    <definedName name="adfas">[95]Lead!#REF!</definedName>
    <definedName name="adfd" hidden="1">'[61]final abstract'!#REF!</definedName>
    <definedName name="ADFDSFSD1111">#REF!</definedName>
    <definedName name="Admin__Building">#REF!</definedName>
    <definedName name="admn_off">#REF!</definedName>
    <definedName name="admn_site">#REF!</definedName>
    <definedName name="adsa">#REF!</definedName>
    <definedName name="adsf">#REF!</definedName>
    <definedName name="ADT_DATAl">'[96]Bitumen trunk'!$DB$2:$DI$196</definedName>
    <definedName name="ae">'[97]Specification report'!$I$160</definedName>
    <definedName name="ae.">'[97]Specification report'!$I$161</definedName>
    <definedName name="ae_">NA()</definedName>
    <definedName name="aea">#REF!</definedName>
    <definedName name="AEE">'[23]LEAD (2)'!#REF!</definedName>
    <definedName name="AEW">#REF!</definedName>
    <definedName name="AEW_FOR">'[82]abs road'!#REF!</definedName>
    <definedName name="AEW_SIDE">'[82]abs road'!#REF!</definedName>
    <definedName name="af">#REF!</definedName>
    <definedName name="afb">[98]Process!#REF!</definedName>
    <definedName name="ag">[11]DATA_PRG!$H$86</definedName>
    <definedName name="Aggregate">#REF!</definedName>
    <definedName name="agl" localSheetId="0" hidden="1">{"pl_t&amp;d",#N/A,FALSE,"p&amp;l_t&amp;D_01_02 (2)"}</definedName>
    <definedName name="agl" hidden="1">{"pl_t&amp;d",#N/A,FALSE,"p&amp;l_t&amp;D_01_02 (2)"}</definedName>
    <definedName name="AGRA_SHOULDERS">#REF!</definedName>
    <definedName name="AGSB">'[82]abs road'!#REF!</definedName>
    <definedName name="ahdfla">#REF!</definedName>
    <definedName name="ahu">#REF!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'[61]final abstract'!#REF!</definedName>
    <definedName name="ald">#REF!</definedName>
    <definedName name="ALDROPS">'[93]BASIC DATA'!$B$669:$B$677</definedName>
    <definedName name="Ali">[99]r!$F$2</definedName>
    <definedName name="ALLPIPE_DL_RANGE">[62]CPHEEO!$AX$3:$AX$39</definedName>
    <definedName name="ALLPIPE_TYPES">[62]CPHEEO!$AY$2:$BF$2</definedName>
    <definedName name="alw">#REF!</definedName>
    <definedName name="AMOUNT">#REF!</definedName>
    <definedName name="analysis">'[92]p&amp;m'!#REF!</definedName>
    <definedName name="ANALYSIS_DATA">'[96]Bitumen trunk'!$BO$2:$DA$196</definedName>
    <definedName name="Aname">#REF!</definedName>
    <definedName name="Anganwad" hidden="1">'[61]final abstract'!#REF!</definedName>
    <definedName name="ann">#REF!</definedName>
    <definedName name="anne">#REF!</definedName>
    <definedName name="annealing">#REF!</definedName>
    <definedName name="annealing1">#REF!</definedName>
    <definedName name="ANNUAL_ELECTRICAL1_CHARGES">[62]CPHEEO!$J$13</definedName>
    <definedName name="ANNUAL_ELECTRICAL2_CHARGES">[62]CPHEEO!$L$13</definedName>
    <definedName name="anscount" hidden="1">1</definedName>
    <definedName name="antitermite">#REF!</definedName>
    <definedName name="anu">#REF!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'[65]Rates-May-14'!$H$158</definedName>
    <definedName name="APHB">#REF!</definedName>
    <definedName name="APLIF">'[100]Aug,02'!#REF!</definedName>
    <definedName name="April">[101]m!$A$2</definedName>
    <definedName name="AR">[102]Lead!#REF!</definedName>
    <definedName name="Arb">#REF!</definedName>
    <definedName name="Arches___1.5m">[63]Works!#REF!</definedName>
    <definedName name="Arches___1_5m">NA()</definedName>
    <definedName name="Arches__1.5m">[63]Works!#REF!</definedName>
    <definedName name="Arches__1_5m">NA()</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[103]v!#REF!</definedName>
    <definedName name="AS_6">"'smb://M-h1/FORMATS/Documents%20and%20Settings/Administrator/Local%20Settings/Temporary%20Internet%20Files/Content.IE5/YRUJ6X63/Excel/K%20&amp;%20L/Part%20-%20A%20workings%20(revised%20on%2018-01-06).xls'#$'Boq (Main Building)'.CX1"</definedName>
    <definedName name="ASadws">[63]Material!#REF!</definedName>
    <definedName name="asAS">[63]Material!#REF!</definedName>
    <definedName name="asas_6">"'smb://Tender2/d/Vinod/Excel/Tender/Garuda%20Resorts.xls'#$Boq.CX1"</definedName>
    <definedName name="asc">#REF!</definedName>
    <definedName name="ASCSD">#REF!</definedName>
    <definedName name="asd">[104]Data!#REF!</definedName>
    <definedName name="ASDBC">#REF!</definedName>
    <definedName name="ASDF" localSheetId="0" hidden="1">{"'ridftotal'!$A$4:$S$27"}</definedName>
    <definedName name="ASDF" hidden="1">{"'ridftotal'!$A$4:$S$27"}</definedName>
    <definedName name="asdfs" hidden="1">'[61]final abstract'!#REF!</definedName>
    <definedName name="asds">#REF!</definedName>
    <definedName name="asdsdfsf" hidden="1">'[61]final abstract'!#REF!</definedName>
    <definedName name="asf">#REF!</definedName>
    <definedName name="ASFDA" localSheetId="0" hidden="1">{"'ridftotal'!$A$4:$S$27"}</definedName>
    <definedName name="ASFDA" hidden="1">{"'ridftotal'!$A$4:$S$27"}</definedName>
    <definedName name="asfsf">[105]MRATES!$T$25</definedName>
    <definedName name="ash">#REF!</definedName>
    <definedName name="asmin">#REF!</definedName>
    <definedName name="ASS">'[106]Boq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[63]Material!#REF!</definedName>
    <definedName name="Assam_TW_frames">[63]Material!#REF!</definedName>
    <definedName name="ASSS">'[107]p&amp;m'!#REF!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#REF!</definedName>
    <definedName name="astb">#REF!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[58]Usage!#REF!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[62]CPHEEO!$L$10</definedName>
    <definedName name="AVRCC">#REF!</definedName>
    <definedName name="AWBM">#REF!</definedName>
    <definedName name="AWBM2">#REF!</definedName>
    <definedName name="AWBM3">#REF!</definedName>
    <definedName name="Axs">'[108]p&amp;m'!#REF!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'[109]p&amp;m'!#REF!</definedName>
    <definedName name="b">'[109]Bridge Data 2005-06'!$B$51</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[110]Boq!#REF!</definedName>
    <definedName name="baggage">'[111]10'!$A$1:$U$65536</definedName>
    <definedName name="bala">#REF!</definedName>
    <definedName name="balraju">[112]Material!$D$69</definedName>
    <definedName name="balraju1">'[112]Plant &amp;  Machinery'!$G$23</definedName>
    <definedName name="balraju2">'[112]Plant &amp;  Machinery'!$G$30</definedName>
    <definedName name="balraju4">'[112]Plant &amp;  Machinery'!$G$31</definedName>
    <definedName name="balraju5">'[113]Plant &amp;  Machinery'!$G$51</definedName>
    <definedName name="balraju6">'[112]Plant &amp;  Machinery'!$G$53</definedName>
    <definedName name="banilad">[114]banilad!$A$1:$Z$1159</definedName>
    <definedName name="bar_bender">#REF!</definedName>
    <definedName name="BASE_YEAR">[62]input!$C$7</definedName>
    <definedName name="basic">#REF!</definedName>
    <definedName name="bb" hidden="1">'[61]final abstract'!#REF!</definedName>
    <definedName name="bbbbb">#REF!</definedName>
    <definedName name="bbn">#REF!</definedName>
    <definedName name="BE">#REF!</definedName>
    <definedName name="beam">#REF!</definedName>
    <definedName name="Beam_Length">#REF!</definedName>
    <definedName name="BEAMS">#REF!</definedName>
    <definedName name="Beg_Bal">#REF!</definedName>
    <definedName name="below_above_gl">'[115]data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thamcherla_stone_25.4mm">[63]Material!#REF!</definedName>
    <definedName name="Bethamcherla_stone_25.4mm_colour">[63]Material!#REF!</definedName>
    <definedName name="Bethamcherla_stone_25_4mm">NA()</definedName>
    <definedName name="Bethamcherla_stone_25_4mm_colour">NA()</definedName>
    <definedName name="bfh">#REF!</definedName>
    <definedName name="BFR">#REF!</definedName>
    <definedName name="BFVA">#REF!</definedName>
    <definedName name="bgljkb">[104]Boq!#REF!</definedName>
    <definedName name="bgljkb_6">"'smb://Tender2/d/Vinod/Excel/Tender/Garuda%20Resorts.xls'#$Boq.CX1"</definedName>
    <definedName name="bh">#REF!</definedName>
    <definedName name="Bharathi">[116]t_prsr!$A$3:$H$60</definedName>
    <definedName name="bi_1">#REF!</definedName>
    <definedName name="bi_10">#REF!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[58]Usage!$C$24</definedName>
    <definedName name="BITUMEN_TRUNK_ROAD_SECTIONS">'[96]Bitumen trunk'!$A$1:$L$198</definedName>
    <definedName name="bjlc">#REF!</definedName>
    <definedName name="bkk">#REF!</definedName>
    <definedName name="bl">#REF!</definedName>
    <definedName name="BLA">#REF!</definedName>
    <definedName name="blast">[117]r!$F$29</definedName>
    <definedName name="blast1">[118]r!$F$29</definedName>
    <definedName name="blast2">[118]r!$F$29</definedName>
    <definedName name="BLAST3">[50]MRATES!$J$17</definedName>
    <definedName name="Blasting">#REF!</definedName>
    <definedName name="BldgQty">"$#REF!.$M$4"</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#REF!</definedName>
    <definedName name="boml1">#REF!</definedName>
    <definedName name="BOND600">[50]MRATES!$G$12</definedName>
    <definedName name="boo">#REF!</definedName>
    <definedName name="boq">#REF!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'[52]Lead statement'!$P$20</definedName>
    <definedName name="br_230">#REF!</definedName>
    <definedName name="Breaks">#REF!</definedName>
    <definedName name="brick">#REF!</definedName>
    <definedName name="brick_four">#REF!</definedName>
    <definedName name="brick_II">'[41]C-data'!#REF!</definedName>
    <definedName name="brick_nine">#REF!</definedName>
    <definedName name="brickjelly_basic">'[41]C-data'!#REF!</definedName>
    <definedName name="BRICKL">'[51]DATA-2005-06'!$J$101</definedName>
    <definedName name="bricks">[63]RMR!#REF!</definedName>
    <definedName name="Bricks_23_11_7cm_2nd_class">#REF!</definedName>
    <definedName name="Bricks_Tiles">[63]General!#REF!</definedName>
    <definedName name="BRICKU">'[51]DATA-2005-06'!$J$102</definedName>
    <definedName name="Bridge">#REF!</definedName>
    <definedName name="brk">#REF!</definedName>
    <definedName name="brnm">'[41]C-data'!$F$63</definedName>
    <definedName name="bs">#REF!</definedName>
    <definedName name="BSB5_Reinigung_in_BiopurC">[119]BALAN1!#REF!</definedName>
    <definedName name="BSB5_Reinigung_in_BiopurN">[119]BALAN1!#REF!</definedName>
    <definedName name="BSB5Rückläufekg">[119]BALAN1!$E$15</definedName>
    <definedName name="BSB5vorklkg">[119]BALAN1!$F$15</definedName>
    <definedName name="BSB5vorklmg">[120]BALAN1!$F$16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'[121]MTC-estimate'!$C$7</definedName>
    <definedName name="BTSD_23">#REF!</definedName>
    <definedName name="BTSD_DRY">#REF!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'[122]Boq Block A'!#REF!</definedName>
    <definedName name="Bulk">[58]General!$K$3</definedName>
    <definedName name="buran">[123]maya!$A$23:$A$27</definedName>
    <definedName name="BusType">#REF!</definedName>
    <definedName name="BusType_Text">#REF!</definedName>
    <definedName name="BUT_HINGES">'[93]BASIC DATA'!$B$650:$B$661</definedName>
    <definedName name="bw">#REF!</definedName>
    <definedName name="BWF1B">#REF!</definedName>
    <definedName name="bwfb">[98]Process!#REF!</definedName>
    <definedName name="BWIRE">[35]MRATES!$T$19</definedName>
    <definedName name="bwl">[98]Process!#REF!</definedName>
    <definedName name="bwld">#REF!</definedName>
    <definedName name="BWSC_PIPES">'[93]PIPES BASIC RATES'!$A$440:$A$578</definedName>
    <definedName name="BWSP_C">[62]wh_data_R!$D$351:$N$365</definedName>
    <definedName name="BWSP_CL">[62]wh_data_R!$D$350:$N$350</definedName>
    <definedName name="BWSP_CL_RATES">[62]wh_data!$M$139:$W$139</definedName>
    <definedName name="BWSP_CLL">[62]wh_data_R!$AA$378:$AC$387</definedName>
    <definedName name="BWSP_CLR">[62]wh_data!$L$139:$P$139</definedName>
    <definedName name="BWSP_CLS">[62]wh_data_R!$AA$378:$AA$387</definedName>
    <definedName name="BWSP_D_R">[62]CPHEEO!$BE$3:$BE$17</definedName>
    <definedName name="BWSP_D_RATES">[62]wh_data!$L$140:$L$150</definedName>
    <definedName name="BWSP_DC">[62]wh_data_R!$A$141:$A$155</definedName>
    <definedName name="BWSP_DL_RANGE">[62]CPHEEO!$BF$3:$BF$14</definedName>
    <definedName name="BWSP_DR">[62]wh_data!$L$140:$L$148</definedName>
    <definedName name="BWSP_FR_12KG">[122]BWSCPlt!$C$19:$M$19</definedName>
    <definedName name="BWSP_FR_14KG">[122]BWSCPlt!$C$34:$M$34</definedName>
    <definedName name="BWSP_FR_16KG">[122]BWSCPlt!$C$49:$M$49</definedName>
    <definedName name="BWSP_FR_18KG">[122]BWSCPlt!$C$64:$M$64</definedName>
    <definedName name="BWSP_FR_20KG">[122]BWSCPlt!$C$79:$M$79</definedName>
    <definedName name="BWSP_FR_22KG">[122]BWSCPlt!$C$94:$M$94</definedName>
    <definedName name="BWSP_FR_24KG">[122]BWSCPlt!$C$109:$M$109</definedName>
    <definedName name="BWSP_FR_26KG">[122]BWSCPlt!$C$124:$M$124</definedName>
    <definedName name="BWSP_FR_28KG">[122]BWSCPlt!$C$139:$M$139</definedName>
    <definedName name="BWSP_FR_30KG">[122]BWSCPlt!$C$154:$M$154</definedName>
    <definedName name="BWSP_G">[62]wh_data_R!$F$1440:$F$1449</definedName>
    <definedName name="BWSP_P">[62]wh_data_R!$G$1440:$G$1449</definedName>
    <definedName name="BWSP_RATES">[62]wh_data!$L$140:$P$148</definedName>
    <definedName name="BWSP_T">[62]wh_data!$A$140:$L$176</definedName>
    <definedName name="bwssb">'[124]Legal Risk Analysis'!#REF!</definedName>
    <definedName name="bww">[98]Process!#REF!</definedName>
    <definedName name="bx">#REF!</definedName>
    <definedName name="bxn">#REF!</definedName>
    <definedName name="bxnvxnd">#REF!</definedName>
    <definedName name="c.c136">[124]Sheet1!$A$19:$A$22</definedName>
    <definedName name="C.L.WALL">#REF!</definedName>
    <definedName name="C.S.WALL">#REF!</definedName>
    <definedName name="C_">#REF!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#REF!</definedName>
    <definedName name="cant">'[125]Staff Acco_'!#REF!</definedName>
    <definedName name="CANTILEVERONETOSIX">#REF!</definedName>
    <definedName name="CANTILEVERSEVENTOTHIRTEEN">#REF!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[126]DATA!$H$59</definedName>
    <definedName name="CC_1">[13]DATA!$I$59</definedName>
    <definedName name="CC_1_6_10__using_40MM_OTG_Meteal_including_cost_and_conveyance_of_all_materials_and_labour_charge._etc.__Complete">#REF!</definedName>
    <definedName name="cc_mix">'[127]data existing_do not delete'!$D$2:$D$7</definedName>
    <definedName name="CC1.2.4">#REF!</definedName>
    <definedName name="cc1.5.10">#REF!</definedName>
    <definedName name="CC1_2_4">NA()</definedName>
    <definedName name="cc1_5_10">NA()</definedName>
    <definedName name="CC11A">'[111]11'!$A$1:$W$65536</definedName>
    <definedName name="CC11B">'[111]11'!$A$1:$U$65536</definedName>
    <definedName name="CC12A">'[128]12'!$A$1:$U$65536</definedName>
    <definedName name="CC12B">'[128]12'!$A$1:$U$65536</definedName>
    <definedName name="CC2A">'[128]2A'!$A$1:$V$65536</definedName>
    <definedName name="CC2B">'[128]2B'!$A$1:$V$65536</definedName>
    <definedName name="CC2C">'[128]2C'!$A$1:$V$65536</definedName>
    <definedName name="CC2D">'[128]2D'!$A$1:$V$65536</definedName>
    <definedName name="CC2E">'[128]2E'!$A$1:$V$65536</definedName>
    <definedName name="CC2F">'[128]2F'!$A$1:$V$65536</definedName>
    <definedName name="CC2G">'[128]2G'!$A$1:$V$65536</definedName>
    <definedName name="CC2H">'[128]2H'!$A$1:$V$65536</definedName>
    <definedName name="CC3A">'[128]3A'!$A$1:$V$65536</definedName>
    <definedName name="CC3B">'[128]3B'!$A$1:$V$65536</definedName>
    <definedName name="CC4a">'[128]4'!$A$1:$U$65536</definedName>
    <definedName name="CC5a">#REF!</definedName>
    <definedName name="CC5a1">#REF!</definedName>
    <definedName name="CC6A">'[111]6A'!$A$1:$V$65536</definedName>
    <definedName name="CC6B">'[111]6B'!$A$1:$V$65536</definedName>
    <definedName name="CC7A">'[128]7A'!$A$1:$U$65536</definedName>
    <definedName name="CC7B">'[128]7B'!$A$1:$U$65536</definedName>
    <definedName name="CC8A">'[128]8A'!$A$1:$U$65536</definedName>
    <definedName name="CC8B">'[128]8B'!$A$1:$U$65536</definedName>
    <definedName name="CC9A">'[128]9A'!$A$1:$U$65536</definedName>
    <definedName name="CC9B">'[128]9B'!$A$1:$U$65536</definedName>
    <definedName name="CC9C">'[128]9C'!$A$1:$U$65536</definedName>
    <definedName name="CC9D">'[128]9D'!$A$1:$U$65536</definedName>
    <definedName name="CC9E">'[128]9E'!$A$1:$U$65536</definedName>
    <definedName name="CC9F">'[128]9F'!$A$1:$U$65536</definedName>
    <definedName name="CC9G">'[128]9G'!$A$1:$U$65536</definedName>
    <definedName name="CC9H">'[128]9H'!$A$1:$U$65536</definedName>
    <definedName name="CC9I">'[128]9I'!$A$1:$U$65536</definedName>
    <definedName name="CC9J">'[128]9J'!$A$1:$U$65536</definedName>
    <definedName name="CC9K">'[128]9K'!$A$1:$U$65536</definedName>
    <definedName name="cca">#REF!</definedName>
    <definedName name="CCAAMP">#REF!</definedName>
    <definedName name="CCC">'[129]TBAL9697 -group wise  sdpl'!$A$214</definedName>
    <definedName name="cccc">#REF!</definedName>
    <definedName name="cci">#REF!</definedName>
    <definedName name="ccir">#REF!</definedName>
    <definedName name="CCL">'[121]MTC-estimate'!$C$8</definedName>
    <definedName name="ccolagl">#REF!</definedName>
    <definedName name="ccp">#REF!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'[121]MTC-estimate'!$I$7</definedName>
    <definedName name="CDNO">#REF!</definedName>
    <definedName name="cdno_600">#REF!</definedName>
    <definedName name="CDSC">'[121]MTC-estimate'!$I$8</definedName>
    <definedName name="ce">'[130]Lead statement'!$P$19</definedName>
    <definedName name="CED">#REF!</definedName>
    <definedName name="cem">'[41]C-data'!$F$55</definedName>
    <definedName name="cem_w">'[41]C-data'!#REF!</definedName>
    <definedName name="cement">#REF!</definedName>
    <definedName name="CEMENT_CONCRETE">'[93]BACK BONE'!$GV$1:$GV$13</definedName>
    <definedName name="CEMENT_CONCRETE_BASIC_COST">'[93]BACK BONE'!$HC$3:$HC$40</definedName>
    <definedName name="Cement_excluding_cost_of_empty_cement_bags">#REF!</definedName>
    <definedName name="cementpaint">#REF!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'[93]BACK BONE'!$EE$2:$EE$10</definedName>
    <definedName name="ceramic">#REF!</definedName>
    <definedName name="Cess">#REF!</definedName>
    <definedName name="CEW">#REF!</definedName>
    <definedName name="cf">[131]gen!$J$1</definedName>
    <definedName name="cfb">#REF!</definedName>
    <definedName name="cfbeams">#REF!</definedName>
    <definedName name="cfsalb">#REF!</definedName>
    <definedName name="cfslab">#REF!</definedName>
    <definedName name="cg">#REF!</definedName>
    <definedName name="ChangeBy">#REF!</definedName>
    <definedName name="ChangeDate">#REF!</definedName>
    <definedName name="chdyrrr">[95]Lead!#REF!</definedName>
    <definedName name="check">#REF!</definedName>
    <definedName name="checked">#REF!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[62]wh_data_R!$D$285:$G$302</definedName>
    <definedName name="CI_CL">[62]wh_data_R!$D$284:$G$284</definedName>
    <definedName name="CI_CL_RATES">[62]wh_data!$M$60:$O$60</definedName>
    <definedName name="CI_CLL">[62]wh_data_R!$O$378:$Q$380</definedName>
    <definedName name="CI_CLR">[62]wh_data!$L$60:$O$60</definedName>
    <definedName name="CI_CLS">[62]wh_data_R!$O$378:$O$380</definedName>
    <definedName name="CI_D_R">[62]CPHEEO!$BA$3:$BA$39</definedName>
    <definedName name="CI_D_RATES">[122]CI!$C$9:$S$9</definedName>
    <definedName name="CI_DC">[62]wh_data_R!$A$61:$A$78</definedName>
    <definedName name="CI_DL_RANGE">[62]CPHEEO!$BA$3:$BA$15</definedName>
    <definedName name="CI_DR">[62]wh_data!$L$61:$L$77</definedName>
    <definedName name="CI_FR_A">[122]CI!$C$34:$S$34</definedName>
    <definedName name="CI_FR_B">[122]CI!$C$49:$S$49</definedName>
    <definedName name="CI_FR_LA">[122]CI!$C$19:$S$19</definedName>
    <definedName name="CI_G">[62]wh_data_R!$W$1440:$W$1442</definedName>
    <definedName name="CI_P">[62]wh_data_R!$X$1440:$X$1442</definedName>
    <definedName name="CI_PIPES">'[93]PIPES BASIC RATES'!$A$333:$A$349</definedName>
    <definedName name="CI_RATES">[62]wh_data!$L$61:$O$77</definedName>
    <definedName name="CI_T">[62]wh_data!$A$61:$D$85</definedName>
    <definedName name="CIcheckValve">#REF!</definedName>
    <definedName name="cidjoint">#REF!</definedName>
    <definedName name="CIDjoints">[19]maya!$B$370:$B$375</definedName>
    <definedName name="CIdummy">#REF!</definedName>
    <definedName name="ciff">#REF!</definedName>
    <definedName name="CIfootValve">#REF!</definedName>
    <definedName name="cii">#REF!</definedName>
    <definedName name="ciii">#REF!</definedName>
    <definedName name="cikkk">'[92]p&amp;m'!#REF!</definedName>
    <definedName name="CILA_PIPES">'[93]PIPES BASIC RATES'!$A$279:$A$331</definedName>
    <definedName name="cila100">#REF!</definedName>
    <definedName name="cila1000">#REF!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[63]Material!#REF!</definedName>
    <definedName name="CIR">[132]coverpage!$E$27</definedName>
    <definedName name="CISP14">'[133]PH data'!$G$2749</definedName>
    <definedName name="City">#REF!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[63]Data!#REF!</definedName>
    <definedName name="CM_1_2">[63]Data!#REF!</definedName>
    <definedName name="CM_1_3">[63]Data!#REF!</definedName>
    <definedName name="CM_1_4">[63]Data!#REF!</definedName>
    <definedName name="CM_1_5">[63]Data!#REF!</definedName>
    <definedName name="CM_1_6">[63]Data!#REF!</definedName>
    <definedName name="CM_1_8">[63]Data!#REF!</definedName>
    <definedName name="cm_mix">'[115]data existing_do not delete'!$A$78:$A$84</definedName>
    <definedName name="cmes">#REF!</definedName>
    <definedName name="CMNO13">'[51]DATA-2005-06'!$J$316</definedName>
    <definedName name="CMNO14">'[51]DATA-2005-06'!$J$325</definedName>
    <definedName name="CMNO15">'[51]DATA-2005-06'!$J$334</definedName>
    <definedName name="CMNO16">'[51]DATA-2005-06'!$J$343</definedName>
    <definedName name="CO">#REF!</definedName>
    <definedName name="COAD">'[134]Civil Works'!$K$7</definedName>
    <definedName name="code">'[131]segments-details'!$B$5:$B$371</definedName>
    <definedName name="coimbatore">#REF!</definedName>
    <definedName name="col">[135]DATA_PRG!$H$173</definedName>
    <definedName name="Colbgl">#REF!</definedName>
    <definedName name="colbgl2">#REF!</definedName>
    <definedName name="Columns">#REF!</definedName>
    <definedName name="Com.kalvapally">[2]r!$F$30</definedName>
    <definedName name="COMM_MLD">[62]input!$K$8</definedName>
    <definedName name="COMM_POP">[62]input!$F$8</definedName>
    <definedName name="COMM_YEAR">[62]input!$C$8</definedName>
    <definedName name="COMM_YR_LPM">[62]input!$H$8</definedName>
    <definedName name="comp">[136]Sheet1!$B$98:$B$102</definedName>
    <definedName name="Comp.Stat">[137]Data!#REF!</definedName>
    <definedName name="comp0001">[138]Work_sheet!#REF!</definedName>
    <definedName name="Company">#REF!</definedName>
    <definedName name="CompDate">#REF!</definedName>
    <definedName name="Compressor_Charges___10.5_cum_per_minit_capacity">#REF!</definedName>
    <definedName name="Compressor_Charges___10_5_cum_per_minit_capacity">NA()</definedName>
    <definedName name="Compressor_Charges___6_cum_per_minit_capacity">#REF!</definedName>
    <definedName name="con_mixer">#REF!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'[52]SSR 2014-15 Rates'!$E$62</definedName>
    <definedName name="conmsf">[139]factors!$J$8</definedName>
    <definedName name="conns.">#REF!</definedName>
    <definedName name="constrn">#REF!</definedName>
    <definedName name="Construction">'[96]Bitumen trunk'!$W$1:$AN$196</definedName>
    <definedName name="Construction_Period">#REF!</definedName>
    <definedName name="Contact">#REF!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[140]inWords!$A$2:$W$6</definedName>
    <definedName name="CONVEYANCE">#REF!</definedName>
    <definedName name="copy">#REF!</definedName>
    <definedName name="CorpClient">#REF!</definedName>
    <definedName name="CorpClient_Text">#REF!</definedName>
    <definedName name="cost">#REF!</definedName>
    <definedName name="Cost10">#REF!</definedName>
    <definedName name="Cost5">'[111]5'!$A$1:$V$65536</definedName>
    <definedName name="costcentre13">'[111]13'!$A$1:$U$65536</definedName>
    <definedName name="COTTAGE" hidden="1">'[61]final abstract'!#REF!</definedName>
    <definedName name="Country">#REF!</definedName>
    <definedName name="cover2">#REF!</definedName>
    <definedName name="coverpage">[141]maya!$A$11:$A$18</definedName>
    <definedName name="CP">[142]MRATES!$H$54</definedName>
    <definedName name="cpcl">#REF!</definedName>
    <definedName name="cpcl26.4">#REF!</definedName>
    <definedName name="cpcl26.4mldnew">#REF!</definedName>
    <definedName name="cr">[13]DATA!$H$17</definedName>
    <definedName name="cr_mpl_divn_corenet_cn_mpl">#REF!</definedName>
    <definedName name="CR_stone">'[143]Common '!$D$21:$D$22</definedName>
    <definedName name="CR_stone_HBG">'[143]Common '!$D$21</definedName>
    <definedName name="Crane__Rate_of_sinking_0.8_mts._per_day">#REF!</definedName>
    <definedName name="Crane__Rate_of_sinking_0_8_mts__per_day">NA()</definedName>
    <definedName name="crccslab">#REF!</definedName>
    <definedName name="crccslab150">#REF!</definedName>
    <definedName name="crr">[144]maya!$B$343:$B$348</definedName>
    <definedName name="crs">'[52]Lead statement'!$P$16</definedName>
    <definedName name="crsg">#REF!</definedName>
    <definedName name="crsobpl">'[145]TBAL9697 -group wise  sdpl'!$A$34</definedName>
    <definedName name="crsrate">'[8]lead-st'!$L$12</definedName>
    <definedName name="crss">[8]rdamdata!$J$10</definedName>
    <definedName name="crtts">[146]maya!$A$23:$A$27</definedName>
    <definedName name="crush">[118]r!$F$30</definedName>
    <definedName name="Crushing">#REF!</definedName>
    <definedName name="crust">[90]Data.F8.BTR!#REF!</definedName>
    <definedName name="CSAND">[50]MRATES!$G$8</definedName>
    <definedName name="cshewcen">#REF!</definedName>
    <definedName name="cshewcenchrfoot">#REF!</definedName>
    <definedName name="cshewcenchrpb">#REF!</definedName>
    <definedName name="cshewcenchrped">#REF!</definedName>
    <definedName name="csshade">#REF!</definedName>
    <definedName name="cst">#REF!</definedName>
    <definedName name="cstf">#REF!</definedName>
    <definedName name="ct_basic">'[41]C-data'!#REF!</definedName>
    <definedName name="ctl">#REF!</definedName>
    <definedName name="ctrhabstat">#REF!</definedName>
    <definedName name="cu">#REF!</definedName>
    <definedName name="Cuddapah_Shahabad_slabs_40mm">[63]Material!#REF!</definedName>
    <definedName name="Cuddapah_Shahabad_slabs_50_mm">[63]Material!#REF!</definedName>
    <definedName name="CURR">#REF!</definedName>
    <definedName name="curr_liab_prov">#REF!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[147]m!$A$2</definedName>
    <definedName name="CWL">'[121]MTC-estimate'!$I$6</definedName>
    <definedName name="CWSUMP">'[148]DATA-BASE'!$I$6:$T$22</definedName>
    <definedName name="CWSUMP1">'[149]DATA-BASE'!$I$6:$T$22</definedName>
    <definedName name="cx">#REF!</definedName>
    <definedName name="d">[102]Lead!#REF!</definedName>
    <definedName name="D.t">[78]data!#REF!</definedName>
    <definedName name="d.ts">[78]data!#REF!</definedName>
    <definedName name="D_t">NA()</definedName>
    <definedName name="D206xE206">'[145]p&amp;m'!#REF!</definedName>
    <definedName name="D206xE206_1">"'smb://Venkat/1%20KC222%20-%20TEXAS/My%20Documents/zero.xls'#$'p&amp;m'.$H$264:$H$264"</definedName>
    <definedName name="D206xE206_10">'[150]p&amp;m'!#REF!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#REF!</definedName>
    <definedName name="dadoing">#REF!</definedName>
    <definedName name="Damerchela">[151]v!#REF!</definedName>
    <definedName name="data">[104]Data!#REF!</definedName>
    <definedName name="data.">[152]data!#REF!</definedName>
    <definedName name="Data...CD">[152]Labour!$D$5</definedName>
    <definedName name="data_1">"'smb://192.168.4.17/workings%20(e)/Files/BZ001%20-%20RO/Seminar/SEMINAR.xls'#$'labour coeff'.$A$3:$S$74"</definedName>
    <definedName name="data_10">'[153]labour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hidden="1">#REF!</definedName>
    <definedName name="DATA10">#REF!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'[154]labour coeff'!$A$3:$S$74</definedName>
    <definedName name="datanew">#REF!</definedName>
    <definedName name="date">[155]Data!#REF!</definedName>
    <definedName name="Daywork">#REF!</definedName>
    <definedName name="db">[135]DATA_PRG!$F$366</definedName>
    <definedName name="dbas">#REF!</definedName>
    <definedName name="dbbs">#REF!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[156]Leads!$Q$39</definedName>
    <definedName name="ddc2code">#REF!</definedName>
    <definedName name="ddd" hidden="1">'[61]final abstract'!#REF!</definedName>
    <definedName name="dddd">[157]leads!$H$7</definedName>
    <definedName name="ddddd">[63]Material!#REF!</definedName>
    <definedName name="dddddd">[157]leads!$H$7</definedName>
    <definedName name="dddddddd">[63]Material!#REF!</definedName>
    <definedName name="ddddddddddddd">[63]Material!#REF!</definedName>
    <definedName name="DDSAND">[156]Leads!$Q$36</definedName>
    <definedName name="DDSS">#REF!</definedName>
    <definedName name="de">'[97]Specification report'!$E$160</definedName>
    <definedName name="de.">'[158]GF SB Ok '!$F$1611</definedName>
    <definedName name="deaf">#REF!</definedName>
    <definedName name="DECISION">[159]Sheet2!$B$2:$B$3</definedName>
    <definedName name="dee">#REF!</definedName>
    <definedName name="dee.">'[97]Specification report'!$E$161</definedName>
    <definedName name="dee_">NA()</definedName>
    <definedName name="deff">#REF!</definedName>
    <definedName name="delifting_depths">'[127]data existing_do not delete'!$A$27:$A$40</definedName>
    <definedName name="dem" localSheetId="0" hidden="1">{"pl_t&amp;d",#N/A,FALSE,"p&amp;l_t&amp;D_01_02 (2)"}</definedName>
    <definedName name="dem" hidden="1">{"pl_t&amp;d",#N/A,FALSE,"p&amp;l_t&amp;D_01_02 (2)"}</definedName>
    <definedName name="Depn">#REF!</definedName>
    <definedName name="depr">#REF!</definedName>
    <definedName name="derse">[160]Lead!#REF!</definedName>
    <definedName name="DES">#REF!</definedName>
    <definedName name="DES_10">#REF!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[161]maya!$A$71:$A$98</definedName>
    <definedName name="DESIGN_PERIOD">[62]CPHEEO!$C$17</definedName>
    <definedName name="designed">#REF!</definedName>
    <definedName name="DetEst">NA()</definedName>
    <definedName name="df">#REF!</definedName>
    <definedName name="dfas" hidden="1">'[61]final abstract'!#REF!</definedName>
    <definedName name="dfd">[162]leads!$H$7</definedName>
    <definedName name="dfdd">#REF!</definedName>
    <definedName name="dfdddd">#REF!</definedName>
    <definedName name="dfdf" hidden="1">'[61]final abstract'!#REF!</definedName>
    <definedName name="dfdfd">#REF!</definedName>
    <definedName name="dfdfkljdsf">[163]pvc_basic!$G$14</definedName>
    <definedName name="dfds">#REF!</definedName>
    <definedName name="dfdsfd">'[164]Plant &amp;  Machinery'!$G$13</definedName>
    <definedName name="dfef">[165]Lead!#REF!</definedName>
    <definedName name="dffg">#REF!</definedName>
    <definedName name="dffggff">#REF!</definedName>
    <definedName name="dfgdg">#REF!</definedName>
    <definedName name="dfgh" hidden="1">'[61]final abstract'!#REF!</definedName>
    <definedName name="dfghtjitujyi5ryhfrth">#REF!</definedName>
    <definedName name="dfgyhf">#REF!</definedName>
    <definedName name="dfhdf">#REF!</definedName>
    <definedName name="DFSDGFG">#REF!</definedName>
    <definedName name="dfsf">'[166]p&amp;m'!#REF!</definedName>
    <definedName name="dg">#REF!</definedName>
    <definedName name="DGFD">#REF!</definedName>
    <definedName name="dghh">#REF!</definedName>
    <definedName name="dgl">#REF!</definedName>
    <definedName name="dhshdjkdhj">[63]Material!#REF!</definedName>
    <definedName name="DI">#REF!</definedName>
    <definedName name="DI_C">[62]wh_data_R!$D$306:$H$328</definedName>
    <definedName name="DI_CL">[62]wh_data_R!$D$305:$H$305</definedName>
    <definedName name="DI_CL_RATES">[62]wh_data!$M$87:$N$87</definedName>
    <definedName name="DI_CLL">[62]wh_data_R!$S$378:$U$381</definedName>
    <definedName name="DI_CLR">[62]wh_data!$L$87:$N$87</definedName>
    <definedName name="DI_CLS">[62]wh_data_R!$S$378:$S$381</definedName>
    <definedName name="DI_D_R">[62]CPHEEO!$BB$3:$BB$39</definedName>
    <definedName name="DI_D_RATES">[122]DI!$C$25:$Q$25</definedName>
    <definedName name="DI_DC">[62]wh_data_R!$A$89:$A$110</definedName>
    <definedName name="DI_DL_RANGE">[62]CPHEEO!$BB$3:$BB$14</definedName>
    <definedName name="DI_DR">[62]wh_data!$L$88:$L$103</definedName>
    <definedName name="DI_FR_K7">[122]DI!$C$35:$Q$35</definedName>
    <definedName name="DI_FR_K9">[122]DI!$C$19:$Q$19</definedName>
    <definedName name="DI_G">[62]wh_data_R!$S$1440:$S$1441</definedName>
    <definedName name="DI_P">[62]wh_data_R!$T$1440:$T$1441</definedName>
    <definedName name="DI_PIPES">'[93]PIPES BASIC RATES'!$A$350:$A$438</definedName>
    <definedName name="DI_RATES">[62]wh_data!$L$88:$N$103</definedName>
    <definedName name="DI_T">[62]wh_data!$A$88:$C$112</definedName>
    <definedName name="dia">[166]Sheet2!$A$1:$B$9</definedName>
    <definedName name="DIA.SSF">#REF!</definedName>
    <definedName name="DIAA">#REF!</definedName>
    <definedName name="diff_20ab">#REF!</definedName>
    <definedName name="dim4e">"$#REF!.$#REF!$#REF!"</definedName>
    <definedName name="dimc">#REF!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#REF!</definedName>
    <definedName name="DJD">#REF!</definedName>
    <definedName name="DJE">#REF!</definedName>
    <definedName name="DKDK">[167]Labour!$D$5</definedName>
    <definedName name="DL">'[121]MTC-estimate'!$C$9</definedName>
    <definedName name="DM">#REF!</definedName>
    <definedName name="Dname">#REF!</definedName>
    <definedName name="dndfh">#REF!</definedName>
    <definedName name="do___________________________________________________________20_B">'[58]Common '!$D$182</definedName>
    <definedName name="docu">#REF!</definedName>
    <definedName name="door_one_m">#REF!</definedName>
    <definedName name="door_sizes">'[115]data existing_do not delete'!$E$33:$E$50</definedName>
    <definedName name="door_toilet">#REF!</definedName>
    <definedName name="doordata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'[168]sup dat'!#REF!</definedName>
    <definedName name="DRINKING">[90]Data.F8.BTR!#REF!</definedName>
    <definedName name="drr_hire">#REF!</definedName>
    <definedName name="Drum_Mix_Plant_40___60_TPH">[58]Usage!$C$5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d">#REF!</definedName>
    <definedName name="dsdud">#REF!</definedName>
    <definedName name="dse">[169]v!#REF!</definedName>
    <definedName name="dsfd">#REF!</definedName>
    <definedName name="dss" hidden="1">'[61]final abstract'!#REF!</definedName>
    <definedName name="dt">#REF!</definedName>
    <definedName name="dt.">[170]Data!#REF!</definedName>
    <definedName name="dtn">[171]Data!#REF!</definedName>
    <definedName name="dtrb">#REF!</definedName>
    <definedName name="DTS_APTS">#REF!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[172]RMR!$K$18</definedName>
    <definedName name="dw">#REF!</definedName>
    <definedName name="DWL">#REF!</definedName>
    <definedName name="dwpefb">[98]Process!#REF!</definedName>
    <definedName name="dwpeld">[98]Process!#REF!</definedName>
    <definedName name="dwpelw">[98]Process!#REF!</definedName>
    <definedName name="dx">#REF!</definedName>
    <definedName name="E">[62]wh_data_R!$P$195:$S$203</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#REF!</definedName>
    <definedName name="E_W_SIDE_FMC_PR">#REF!</definedName>
    <definedName name="E_W_SIDE_OMC">#REF!</definedName>
    <definedName name="earth">[173]Material!$D$54</definedName>
    <definedName name="Earth_and_gravel">#REF!</definedName>
    <definedName name="EARTH_D">[174]MRATES!$F$33</definedName>
    <definedName name="earth_lead">#REF!</definedName>
    <definedName name="earth_omc">#REF!</definedName>
    <definedName name="earth_rate">#REF!</definedName>
    <definedName name="earthld">[175]leads!#REF!</definedName>
    <definedName name="EB">#REF!</definedName>
    <definedName name="ec">[176]m!$M$3</definedName>
    <definedName name="ecn">[34]m!$M$3</definedName>
    <definedName name="ECV">#REF!</definedName>
    <definedName name="ed">#REF!</definedName>
    <definedName name="edf">#REF!</definedName>
    <definedName name="edswi">#REF!</definedName>
    <definedName name="Edulapalli">#REF!</definedName>
    <definedName name="ee">'[97]Specification report'!$B$160</definedName>
    <definedName name="ee.">'[97]Specification report'!$B$161</definedName>
    <definedName name="ee_">NA()</definedName>
    <definedName name="eee">#REF!</definedName>
    <definedName name="eeee">[177]Boq!#REF!</definedName>
    <definedName name="eeeee">[63]Works!#REF!</definedName>
    <definedName name="eeeeeeeeeee">[63]Material!#REF!</definedName>
    <definedName name="eeeeeeeeeeeeeee">[63]Works!#REF!</definedName>
    <definedName name="eeerfre">[63]General!#REF!</definedName>
    <definedName name="eewr">#REF!</definedName>
    <definedName name="eewrer">[63]RMR!#REF!</definedName>
    <definedName name="EFF">[62]CPHEEO!$C$10</definedName>
    <definedName name="Effieciens_Sclammabscheidung">[119]BALAN1!$E$50</definedName>
    <definedName name="Effizienz_Abscheidung_Schlammw_inVK">[119]BALAN1!$E$51</definedName>
    <definedName name="egar">[177]Material!$D$117</definedName>
    <definedName name="ele" localSheetId="0">Scheduled_Payment+Extra_Payment</definedName>
    <definedName name="ele">Scheduled_Payment+Extra_Payment</definedName>
    <definedName name="Ele.est">#REF!</definedName>
    <definedName name="elec">#REF!</definedName>
    <definedName name="ELED">#REF!</definedName>
    <definedName name="Email">#REF!</definedName>
    <definedName name="EMD">[50]Boq!#REF!</definedName>
    <definedName name="EMD_8">[178]Boq!#REF!</definedName>
    <definedName name="EMMS">[179]MRATES!#REF!</definedName>
    <definedName name="enamel_door_paint">#REF!</definedName>
    <definedName name="enamel_grill_paint">#REF!</definedName>
    <definedName name="End_Bal">#REF!</definedName>
    <definedName name="ENERGY_CHARGES">[62]CPHEEO!$C$14</definedName>
    <definedName name="EngAddress">#REF!</definedName>
    <definedName name="EngCity">#REF!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'[180]Plant &amp;  Machinery'!$G$13</definedName>
    <definedName name="ESGL">'[51]DATA-2005-06'!$J$96</definedName>
    <definedName name="ESGS">'[51]DATA-2005-06'!$J$98</definedName>
    <definedName name="ESGU">'[51]DATA-2005-06'!$J$97</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'[178]0000000000000'!$D$3</definedName>
    <definedName name="ESTIMATE1">#REF!</definedName>
    <definedName name="estParvathapr">[104]Data!#REF!</definedName>
    <definedName name="Estskklan">'[23]LEAD (2)'!#REF!</definedName>
    <definedName name="ESTT">[181]Sheet9!#REF!</definedName>
    <definedName name="eu">#REF!</definedName>
    <definedName name="EW">#REF!</definedName>
    <definedName name="EW_A">[13]DATA!$H$32</definedName>
    <definedName name="EW_B">[13]DATA!$H$37</definedName>
    <definedName name="EW_by_Machine">#REF!</definedName>
    <definedName name="ew_lead">[182]RMR!$C$34</definedName>
    <definedName name="EW_SP">#REF!</definedName>
    <definedName name="EWCONVEYANCE">#REF!</definedName>
    <definedName name="ewe">#REF!</definedName>
    <definedName name="EWRERE">#REF!</definedName>
    <definedName name="EWSTM">[183]ewst!$E$13:$R$172</definedName>
    <definedName name="ewstmt">[184]bundqty!$E$60:$R$220</definedName>
    <definedName name="EWW">[185]m1!$D$9</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[186]GBW!#REF!</definedName>
    <definedName name="excavationrate">'[187]data existing_do not delete'!$J$2:$J$9</definedName>
    <definedName name="Excel_BuiltIn__FilterDatabase_1">#REF!</definedName>
    <definedName name="Excel_BuiltIn__FilterDatabase_10">#REF!</definedName>
    <definedName name="Excel_BuiltIn__FilterDatabase_2">#REF!</definedName>
    <definedName name="Excel_BuiltIn__FilterDatabase_2_1">#REF!</definedName>
    <definedName name="Excel_BuiltIn__FilterDatabase_3">[188]OH!#REF!</definedName>
    <definedName name="Excel_BuiltIn__FilterDatabase_4">#REF!</definedName>
    <definedName name="Excel_BuiltIn__FilterDatabase_5">#REF!</definedName>
    <definedName name="Excel_BuiltIn__FilterDatabase_6">#REF!</definedName>
    <definedName name="Excel_BuiltIn__FilterDatabase_6_1">'[189]Drawing status-1'!#REF!</definedName>
    <definedName name="Excel_BuiltIn__FilterDatabase_6_1_1">'[190]Drawing status'!#REF!</definedName>
    <definedName name="Excel_BuiltIn__FilterDatabase_6_1_3">[189]Notes!#REF!</definedName>
    <definedName name="Excel_BuiltIn_Database">#REF!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'[191]STAFFSCHED '!$A$1:$AK$84</definedName>
    <definedName name="Excel_BuiltIn_Print_Area_1">#REF!</definedName>
    <definedName name="Excel_BuiltIn_Print_Area_1_1">#REF!</definedName>
    <definedName name="Excel_BuiltIn_Print_Area_11_1">#REF!</definedName>
    <definedName name="Excel_BuiltIn_Print_Area_2">#REF!</definedName>
    <definedName name="Excel_BuiltIn_Print_Area_2_1_1_1">[192]QTY!#REF!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#REF!</definedName>
    <definedName name="Excel_BuiltIn_Print_Area_6">"$#REF!.$A$1:$C$14"</definedName>
    <definedName name="Excel_BuiltIn_Print_Area_8">#REF!</definedName>
    <definedName name="Excel_BuiltIn_Print_Titles">NA()</definedName>
    <definedName name="Excel_BuiltIn_Print_Titles_1">'[46]FIRE ESTIMATE'!#REF!</definedName>
    <definedName name="Excel_BuiltIn_Print_Titles_1_1">#REF!</definedName>
    <definedName name="Excel_BuiltIn_Print_Titles_11">#REF!</definedName>
    <definedName name="Excel_BuiltIn_Print_Titles_11_1">'[193]Weightage-Sub Sht'!#REF!</definedName>
    <definedName name="Excel_BuiltIn_Print_Titles_14">NA()</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#REF!</definedName>
    <definedName name="Excel_BuiltIn_Print_Titles_4">NA()</definedName>
    <definedName name="Excel_BuiltIn_Print_Titles_4_1">"$#REF!.$A$5:$IV$7"</definedName>
    <definedName name="Excel_BuiltIn_Print_Titles_5">#REF!</definedName>
    <definedName name="Excel_BuiltIn_Print_Titles_6">'[188]Basic Rates'!#REF!</definedName>
    <definedName name="Excel_BuiltIn_Print_Titles_8">NA()</definedName>
    <definedName name="Excel_BuiltIn_Recorder">#REF!</definedName>
    <definedName name="excf">#REF!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#REF!</definedName>
    <definedName name="F2095_3">NA()</definedName>
    <definedName name="faaaaaaaaa">#REF!</definedName>
    <definedName name="FAB">[13]DATA!$H$199</definedName>
    <definedName name="fabchr">#REF!</definedName>
    <definedName name="fabrication">#REF!</definedName>
    <definedName name="facom">'[145]TBAL9697 -group wise  sdpl'!$A$34</definedName>
    <definedName name="fafur">'[145]TBAL9697 -group wise  sdpl'!$A$34</definedName>
    <definedName name="faofeq">'[129]TBAL9697 -group wise  sdpl'!$A$34</definedName>
    <definedName name="faplm">'[129]TBAL9697 -group wise  sdpl'!$A$34</definedName>
    <definedName name="fapms">'[129]TBAL9697 -group wise  sdpl'!$A$34</definedName>
    <definedName name="faveh">'[129]TBAL9697 -group wise  sdpl'!$A$34</definedName>
    <definedName name="Fax">#REF!</definedName>
    <definedName name="fb">#REF!</definedName>
    <definedName name="fbeam">#REF!</definedName>
    <definedName name="FBEAM1">#REF!</definedName>
    <definedName name="fbl">#REF!</definedName>
    <definedName name="fcf">#REF!</definedName>
    <definedName name="FCode" hidden="1">#REF!</definedName>
    <definedName name="fd">#REF!</definedName>
    <definedName name="fdfd" localSheetId="0">Scheduled_Payment+Extra_Payment</definedName>
    <definedName name="fdfd">Scheduled_Payment+Extra_Payment</definedName>
    <definedName name="FDGF">#REF!</definedName>
    <definedName name="fdghgg" hidden="1">'[61]final abstract'!#REF!</definedName>
    <definedName name="FDJDSJFDJFLDJF">[167]Labour!$D$19</definedName>
    <definedName name="FDR">'[194]Data o'!#REF!</definedName>
    <definedName name="fdrop">#REF!</definedName>
    <definedName name="fdrop1">#REF!</definedName>
    <definedName name="FDROP11">#REF!</definedName>
    <definedName name="FDROP2">#REF!</definedName>
    <definedName name="fdsg">#REF!</definedName>
    <definedName name="fe">#REF!</definedName>
    <definedName name="Fe_kg_BiopurN">[119]BALAN1!$J$28</definedName>
    <definedName name="Fe_kg_Vorfällung">[119]BALAN1!$F$28</definedName>
    <definedName name="Feeder_Road_Sections">[96]Feeder!$A$1:$L$386</definedName>
    <definedName name="ferwgergtg">[63]Data!#REF!</definedName>
    <definedName name="fewfgregr">[63]Data!#REF!</definedName>
    <definedName name="FF">[193]Data.F8.BTR!#REF!</definedName>
    <definedName name="ffd" localSheetId="0">Scheduled_Payment+Extra_Payment</definedName>
    <definedName name="ffd">Scheduled_Payment+Extra_Payment</definedName>
    <definedName name="ffdasggfdhj" hidden="1">'[61]final abstract'!#REF!</definedName>
    <definedName name="fff">#REF!</definedName>
    <definedName name="ffff">#REF!</definedName>
    <definedName name="fffff">#REF!</definedName>
    <definedName name="fffffff">[63]Works!#REF!</definedName>
    <definedName name="ffffffff">#REF!</definedName>
    <definedName name="fffffffffff">[63]Material!#REF!</definedName>
    <definedName name="ffffffffffff">[63]Material!#REF!</definedName>
    <definedName name="ffffffffffffffffffffff">#REF!</definedName>
    <definedName name="FFGB5">#REF!</definedName>
    <definedName name="fg">[195]Material!$D$110</definedName>
    <definedName name="fgafgsfgfytssstr">#REF!</definedName>
    <definedName name="FGD" localSheetId="0" hidden="1">{"'ridftotal'!$A$4:$S$27"}</definedName>
    <definedName name="FGD" hidden="1">{"'ridftotal'!$A$4:$S$27"}</definedName>
    <definedName name="fgdfgdfgdf">[196]v!$A$2:$E$51</definedName>
    <definedName name="fgdfgsdg">#REF!</definedName>
    <definedName name="fgf">#REF!</definedName>
    <definedName name="fgfg">[63]Material!#REF!</definedName>
    <definedName name="fgfgfgfgg">[63]Data!#REF!</definedName>
    <definedName name="fgfgh" hidden="1">'[61]final abstract'!#REF!</definedName>
    <definedName name="fgfnfgfh">#REF!</definedName>
    <definedName name="fgh" hidden="1">'[61]final abstract'!#REF!</definedName>
    <definedName name="fghdjfhgjf">'[197]GF Columns'!#REF!</definedName>
    <definedName name="fghfjh" hidden="1">'[61]final abstract'!#REF!</definedName>
    <definedName name="fghh">#REF!</definedName>
    <definedName name="fgsdgh">[112]Labour!$D$15</definedName>
    <definedName name="FGTY">[180]Material!$D$79</definedName>
    <definedName name="FGTYU">[180]Labour!$D$19</definedName>
    <definedName name="fhg" hidden="1">'[61]final abstract'!#REF!</definedName>
    <definedName name="fid">#REF!</definedName>
    <definedName name="fifb">#REF!</definedName>
    <definedName name="FIFTH">#REF!</definedName>
    <definedName name="fil">#REF!</definedName>
    <definedName name="filling_earth">#REF!</definedName>
    <definedName name="filling_gravel">#REF!</definedName>
    <definedName name="fillingsand">#REF!</definedName>
    <definedName name="film">'[23]LEAD (2)'!#REF!</definedName>
    <definedName name="filters">[159]Sheet2!$K$2:$K$5</definedName>
    <definedName name="final">#REF!</definedName>
    <definedName name="fineaggregate">#REF!</definedName>
    <definedName name="finished">#REF!</definedName>
    <definedName name="First" hidden="1">'[61]final abstract'!#REF!</definedName>
    <definedName name="FiscalIDNum">#REF!</definedName>
    <definedName name="Fissured_and_fractured_rock_and_boulders_upto_3_cum_in_size_requiring_blasting_including_stacking">#REF!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[135]DATA_PRG!$H$173</definedName>
    <definedName name="fl">#REF!</definedName>
    <definedName name="flag1">#REF!</definedName>
    <definedName name="fld">#REF!</definedName>
    <definedName name="flg">#REF!</definedName>
    <definedName name="floor">[135]DATA_PRG!$H$317</definedName>
    <definedName name="floor_cc">[11]DATA_PRG!$F$373</definedName>
    <definedName name="floor_ceramic">#REF!</definedName>
    <definedName name="floor_chequered">#REF!</definedName>
    <definedName name="floor_kadapa">#REF!</definedName>
    <definedName name="floor_shahbad">#REF!</definedName>
    <definedName name="Floorsqty">"$#REF!.$M$5"</definedName>
    <definedName name="flushpointing">#REF!</definedName>
    <definedName name="fm">#REF!</definedName>
    <definedName name="fma">#REF!</definedName>
    <definedName name="fmld">[98]Process!#REF!</definedName>
    <definedName name="FOM">[198]Material!$D$47</definedName>
    <definedName name="footing">[199]concrete!$L$65</definedName>
    <definedName name="Footings">#REF!</definedName>
    <definedName name="Footings__bed_blocks">[63]Works!#REF!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Title">#REF!</definedName>
    <definedName name="FoundConc">[40]maya!$A$3:$A$6</definedName>
    <definedName name="fp">#REF!</definedName>
    <definedName name="fpaint">#REF!</definedName>
    <definedName name="fred">[146]maya!$A$11:$A$18</definedName>
    <definedName name="FREE">#REF!</definedName>
    <definedName name="fresh">[200]r!$F$30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'[67]col-reinft1'!#REF!</definedName>
    <definedName name="Front_End_Roller">#REF!</definedName>
    <definedName name="front1">'[68]col-reinft1'!#REF!</definedName>
    <definedName name="FRONT11">'[68]col-reinft1'!#REF!</definedName>
    <definedName name="FRTG">[180]Labour!$D$5</definedName>
    <definedName name="frty">'[180]Plant &amp;  Machinery'!$G$4</definedName>
    <definedName name="frucis">#REF!</definedName>
    <definedName name="FSAND">[50]MRATES!$G$9</definedName>
    <definedName name="fsc">#REF!</definedName>
    <definedName name="fsg">#REF!</definedName>
    <definedName name="fslab">#REF!</definedName>
    <definedName name="FSLAB1">#REF!</definedName>
    <definedName name="fstclm">#REF!</definedName>
    <definedName name="Full_Print">#REF!</definedName>
    <definedName name="furn">#REF!</definedName>
    <definedName name="furniture">#REF!</definedName>
    <definedName name="FVL">[62]input!$C$12</definedName>
    <definedName name="FW">#REF!</definedName>
    <definedName name="fwfb">[98]Process!#REF!</definedName>
    <definedName name="fwl">#REF!</definedName>
    <definedName name="fwld">#REF!</definedName>
    <definedName name="fwrfb">[98]Process!#REF!</definedName>
    <definedName name="fwrl">[98]Process!#REF!</definedName>
    <definedName name="fwrld">[98]Process!#REF!</definedName>
    <definedName name="fwrw">[98]Process!#REF!</definedName>
    <definedName name="fwsfb">[98]Process!#REF!</definedName>
    <definedName name="fwsl">[98]Process!#REF!</definedName>
    <definedName name="fwsld">[98]Process!#REF!</definedName>
    <definedName name="fwsw">[98]Process!#REF!</definedName>
    <definedName name="fww">#REF!</definedName>
    <definedName name="fy">[104]Data!#REF!</definedName>
    <definedName name="g">#REF!</definedName>
    <definedName name="G.A">#REF!</definedName>
    <definedName name="g_lead">#REF!</definedName>
    <definedName name="GA" hidden="1">'[61]final abstract'!#REF!</definedName>
    <definedName name="gab">#REF!</definedName>
    <definedName name="gagan">[177]Material!$D$113</definedName>
    <definedName name="ganeral">[78]data!#REF!</definedName>
    <definedName name="gcl">#REF!</definedName>
    <definedName name="gcv">[201]maya!$A$71:$A$98</definedName>
    <definedName name="gdgdhdhdfhdhdhdh">#REF!</definedName>
    <definedName name="gen_name">#REF!</definedName>
    <definedName name="general">[103]Lead!#REF!</definedName>
    <definedName name="Generating_get_125_KVA">#REF!</definedName>
    <definedName name="Geschäftsbereich">#REF!</definedName>
    <definedName name="gf">[136]Sheet1!$B$120:$B$243</definedName>
    <definedName name="gfbeams">'[202]beam-reinft'!#REF!</definedName>
    <definedName name="gfd">#REF!</definedName>
    <definedName name="gfegg">[63]Data!#REF!</definedName>
    <definedName name="gfg">#REF!</definedName>
    <definedName name="GG">[135]DATA_PRG!$H$109</definedName>
    <definedName name="ggg">[203]sectorwise!$A$1:$R$23</definedName>
    <definedName name="gggg">#REF!</definedName>
    <definedName name="gggggggg">[63]Works!#REF!</definedName>
    <definedName name="ggggggggggg">[63]Works!#REF!</definedName>
    <definedName name="ggggggggggggg">[63]Works!#REF!</definedName>
    <definedName name="ggggggggggggggg">[63]Material!#REF!</definedName>
    <definedName name="ggh">[204]MRATES!$T$25</definedName>
    <definedName name="ggjh" hidden="1">'[61]final abstract'!#REF!</definedName>
    <definedName name="GH">#REF!</definedName>
    <definedName name="ghdfghdf">#REF!</definedName>
    <definedName name="GHGH">'[89]TBAL9697 -group wise  sdpl'!$A$34</definedName>
    <definedName name="GHGHF">[180]Material!$D$51</definedName>
    <definedName name="GHHH">[180]Material!$D$129</definedName>
    <definedName name="ghjgjh" hidden="1">'[61]final abstract'!#REF!</definedName>
    <definedName name="GHJK" localSheetId="0" hidden="1">{"'ridftotal'!$A$4:$S$27"}</definedName>
    <definedName name="GHJK" hidden="1">{"'ridftotal'!$A$4:$S$27"}</definedName>
    <definedName name="GHJKJK" localSheetId="0" hidden="1">{"'ridftotal'!$A$4:$S$27"}</definedName>
    <definedName name="GHJKJK" hidden="1">{"'ridftotal'!$A$4:$S$27"}</definedName>
    <definedName name="GHJT">#REF!</definedName>
    <definedName name="ghsh">[112]Labour!$D$18</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[62]wh_data_R!#REF!</definedName>
    <definedName name="GI_CLL">[62]wh_data_R!$AP$1440:$AR$1442</definedName>
    <definedName name="GI_D_R">[62]CPHEEO!$BF$3:$BF$7</definedName>
    <definedName name="GI_pipe_15_mm">#REF!</definedName>
    <definedName name="GI_PIPES">'[93]BASIC DATA'!$B$494:$B$523</definedName>
    <definedName name="GI_sheet_1mm_corrugated">[63]Material!#REF!</definedName>
    <definedName name="GI_sheet_1mm_plain">[63]Material!#REF!</definedName>
    <definedName name="giall">[205]Sheet1!$B$120:$B$243</definedName>
    <definedName name="gib">#REF!</definedName>
    <definedName name="GIbend">#REF!</definedName>
    <definedName name="GIcoupling">#REF!</definedName>
    <definedName name="GIelbow">#REF!</definedName>
    <definedName name="gif">#REF!</definedName>
    <definedName name="GInipple">#REF!</definedName>
    <definedName name="GIreducedTee">#REF!</definedName>
    <definedName name="GIreducer">#REF!</definedName>
    <definedName name="GIS">'[100]Aug,02'!#REF!</definedName>
    <definedName name="GIS_ii">'[100]Aug,02'!#REF!</definedName>
    <definedName name="GIspecial">#REF!</definedName>
    <definedName name="gispecials">[205]Sheet1!$B$120:$B$234</definedName>
    <definedName name="GIunion">#REF!</definedName>
    <definedName name="gj">#REF!</definedName>
    <definedName name="gjhg" hidden="1">'[61]final abstract'!#REF!</definedName>
    <definedName name="gksn">#REF!</definedName>
    <definedName name="GL">#REF!</definedName>
    <definedName name="GLASS_TYPE">'[93]BASIC DATA'!$B$607:$B$627</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'[206]Nspt-smp-final-ORIGINAL'!$U$8:$U$56</definedName>
    <definedName name="GM">'[67]col-reinft1'!#REF!</definedName>
    <definedName name="GMAmount">#REF!</definedName>
    <definedName name="GMgateValve">#REF!</definedName>
    <definedName name="GMM">'[68]col-reinft1'!#REF!</definedName>
    <definedName name="GMPercent">#REF!</definedName>
    <definedName name="gn">[11]DATA_PRG!$H$187</definedName>
    <definedName name="goo">#REF!</definedName>
    <definedName name="GOTLS">[207]Sheet1!$B$120:$B$234</definedName>
    <definedName name="gound">#REF!</definedName>
    <definedName name="GPC">#REF!</definedName>
    <definedName name="GPF">'[100]Aug,02'!#REF!</definedName>
    <definedName name="GPname">#REF!</definedName>
    <definedName name="gr">'[52]Lead statement'!$P$9</definedName>
    <definedName name="gra">[11]DATA_PRG!$B$5</definedName>
    <definedName name="Grab_dredging_crane___1_cum___normally_runs_for_4_hours_a_day">[58]Usage!#REF!</definedName>
    <definedName name="grade1">#REF!</definedName>
    <definedName name="grade2">#REF!</definedName>
    <definedName name="grade3">#REF!</definedName>
    <definedName name="grader">'[173]Plant &amp;  Machinery'!$G$25</definedName>
    <definedName name="Granite__dolamite_and_trap">#REF!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[174]MRATES!$F$34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[62]input!$C$4</definedName>
    <definedName name="GRP_C">[62]wh_data_R!$E$368:$I$369</definedName>
    <definedName name="GRP_CL">[62]wh_data_R!$D$368:$I$368</definedName>
    <definedName name="GRP_CL_RATES">[62]wh_data!$M$159:$Q$159</definedName>
    <definedName name="GRP_CLL">[62]wh_data_R!$AE$378:$AG$382</definedName>
    <definedName name="GRP_CLR">[62]wh_data!$L$159:$O$159</definedName>
    <definedName name="GRP_CLS">[62]wh_data_R!$J$1440:$J$1444</definedName>
    <definedName name="GRP_D_R">[62]CPHEEO!$BD$3:$BD$11</definedName>
    <definedName name="GRP_D_RATES">[122]G.R.P!$C$24:$K$24</definedName>
    <definedName name="GRP_DL_RANGE">[62]CPHEEO!$BD$3:$BD$12</definedName>
    <definedName name="GRP_DR">[62]wh_data!$L$160:$L$168</definedName>
    <definedName name="GRP_FR_12BAR">[122]G.R.P!$C$60:$K$60</definedName>
    <definedName name="GRP_FR_15BAR">[122]G.R.P!$C$74:$K$74</definedName>
    <definedName name="GRP_FR_3BAR">[122]G.R.P!$C$32:$K$32</definedName>
    <definedName name="GRP_FR_6BAR">[122]G.R.P!$C$32:$K$32</definedName>
    <definedName name="GRP_FR_9BAR">[122]G.R.P!$C$46:$K$46</definedName>
    <definedName name="GRP_G">[62]wh_data_R!$K$1440:$K$1444</definedName>
    <definedName name="GRP_P">[62]wh_data_R!$L$1440:$L$1444</definedName>
    <definedName name="GRP_PIPES">'[93]PIPES BASIC RATES'!$A$580:$A$633</definedName>
    <definedName name="GRP_RATES">[62]wh_data!$L$160:$Q$168</definedName>
    <definedName name="Grstone">#REF!</definedName>
    <definedName name="GRT">[135]DATA_PRG!$H$86</definedName>
    <definedName name="gs">#REF!</definedName>
    <definedName name="GS_barbed_wire">[63]Material!#REF!</definedName>
    <definedName name="gsb">#REF!</definedName>
    <definedName name="GSN">'[121]MTC-estimate'!$I$9</definedName>
    <definedName name="GSP">[13]DATA!$H$233</definedName>
    <definedName name="gtrothpfinal">#REF!</definedName>
    <definedName name="gtyio">[180]Material!$D$70</definedName>
    <definedName name="guiol">#REF!</definedName>
    <definedName name="GULOADING">#REF!</definedName>
    <definedName name="Gunduvarigudem">#REF!</definedName>
    <definedName name="GUS">#REF!</definedName>
    <definedName name="GUSAUX">'[208]Global factors'!$B$3</definedName>
    <definedName name="GUSSW">'[208]Global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'[209]habs-list'!$C$5:$J$102</definedName>
    <definedName name="hai">#REF!</definedName>
    <definedName name="hallo">[210]m!$A$2</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BG_metal_IRC">#REF!</definedName>
    <definedName name="HBG_metal_SS_5">#REF!</definedName>
    <definedName name="hbgl">#REF!</definedName>
    <definedName name="HC">#REF!</definedName>
    <definedName name="hd">#REF!</definedName>
    <definedName name="HDFGF">#REF!</definedName>
    <definedName name="HDM_III_INPUT_DATA">'[96]Bitumen trunk'!$BO$1:$DI$196</definedName>
    <definedName name="HDPE">[211]detls!$A$3:$O$18</definedName>
    <definedName name="HDPE_C">[62]wh_data_R!$D$247:$H$261</definedName>
    <definedName name="HDPE_CL">[62]wh_data_R!$D$246:$H$246</definedName>
    <definedName name="HDPE_CL_RATES">[62]wh_data!$M$2:$P$2</definedName>
    <definedName name="HDPE_CLL">[62]wh_data_R!$G$378:$I$381</definedName>
    <definedName name="HDPE_CLR">[62]wh_data!$L$2:$O$2</definedName>
    <definedName name="HDPE_CLS">[62]wh_data_R!$G$378:$G$381</definedName>
    <definedName name="HDPE_D">[62]wh_data!$E$3:$H$17</definedName>
    <definedName name="HDPE_D_R">[62]CPHEEO!$AZ$3:$AZ$17</definedName>
    <definedName name="HDPE_D_RATES">[122]HDPE!$C$9:$O$9</definedName>
    <definedName name="HDPE_DC">[62]wh_data_R!$A$3:$A$17</definedName>
    <definedName name="HDPE_DL_RANGE">[62]CPHEEO!$AZ$3:$AZ$18</definedName>
    <definedName name="HDPE_DR">[62]wh_data!$L$3:$L$15</definedName>
    <definedName name="HDPE_FR_10KG">[122]HDPE!$C$64:$O$64</definedName>
    <definedName name="HDPE_FR_4KG">[122]HDPE!$C$28:$O$28</definedName>
    <definedName name="HDPE_FR_6KG">[122]HDPE!$C$40:$O$40</definedName>
    <definedName name="HDPE_FR_8KG">[122]HDPE!$C$52:$O$52</definedName>
    <definedName name="HDPE_G">[62]wh_data_R!$AE$1440:$AE$1442</definedName>
    <definedName name="HDPE_ID">[62]wh_data_R!$L$3:$L$17</definedName>
    <definedName name="HDPE_ID_CL">[62]wh_data_R!$L$2:$P$2</definedName>
    <definedName name="HDPE_IDS">[62]wh_data_R!$L$3:$P$17</definedName>
    <definedName name="hdpe_join">'[212]ssr-rates'!$D$613:$J$628</definedName>
    <definedName name="HDPE_P">[62]wh_data_R!$AF$1440:$AF$1442</definedName>
    <definedName name="HDPE_PIPES">'[93]PIPES BASIC RATES'!$A$62:$A$221</definedName>
    <definedName name="HDPE_RATES">[62]wh_data!$L$3:$O$15</definedName>
    <definedName name="HDPE_T">[62]wh_data!$A$3:$D$17</definedName>
    <definedName name="hdpe1">[211]detls!$A$3:$O$18</definedName>
    <definedName name="hdpepvrate">'[213]hdpe-rates'!$C$7:$I$59</definedName>
    <definedName name="hdperates">'[214]HDPE-pipe-rates'!$I$33:$Z$38</definedName>
    <definedName name="hdpewts">'[213]hdpe weights'!$B$1:$F$53</definedName>
    <definedName name="Header_Row">ROW(#REF!)</definedName>
    <definedName name="Headings">[215]Headings!$A$2:$K$123</definedName>
    <definedName name="hf">#REF!</definedName>
    <definedName name="hfuhg" hidden="1">'[61]final abstract'!#REF!</definedName>
    <definedName name="hggg">[216]Material!$D$17</definedName>
    <definedName name="hgle">#REF!</definedName>
    <definedName name="hgle1">#REF!</definedName>
    <definedName name="hh">#REF!</definedName>
    <definedName name="hhh">'[217]Mp-team 1'!#REF!</definedName>
    <definedName name="hhhhhh">#REF!</definedName>
    <definedName name="HI">#REF!</definedName>
    <definedName name="HiddenRows" hidden="1">#REF!</definedName>
    <definedName name="HIFINI">#REF!</definedName>
    <definedName name="High_Yeild_Strengh_Deformed_Bars">#REF!</definedName>
    <definedName name="HIRE_CHARGES_PLASTERING_CEILING">'[93]BACK BONE'!$DZ$2:$DZ$10</definedName>
    <definedName name="HIRE_CHARGES_PLASTERING_WALLS">'[93]BACK BONE'!$DU$2:$DU$10</definedName>
    <definedName name="Hirebreak">[104]Boq!#REF!</definedName>
    <definedName name="his">#REF!</definedName>
    <definedName name="HJ" localSheetId="0" hidden="1">{"'ridftotal'!$A$4:$S$27"}</definedName>
    <definedName name="HJ" hidden="1">{"'ridftotal'!$A$4:$S$27"}</definedName>
    <definedName name="hjk" hidden="1">'[61]final abstract'!#REF!</definedName>
    <definedName name="hjklhkj" hidden="1">'[61]final abstract'!#REF!</definedName>
    <definedName name="HJVHFDKJH">#REF!</definedName>
    <definedName name="hkjhk" hidden="1">'[61]final abstract'!#REF!</definedName>
    <definedName name="hlkj" hidden="1">'[61]final abstract'!#REF!</definedName>
    <definedName name="hlkjasa" hidden="1">'[61]final abstract'!#REF!</definedName>
    <definedName name="hmc">#REF!</definedName>
    <definedName name="Hname">#REF!</definedName>
    <definedName name="HO">'[218]labour coeff'!$A$3:$S$74</definedName>
    <definedName name="hoop">'[219]BM-HOOP'!$A$5:$B$18</definedName>
    <definedName name="hot_maz">#REF!</definedName>
    <definedName name="Hot_Mix_Plant_30_45__TPH">[58]Usage!$C$6</definedName>
    <definedName name="Hot_Mix_Plant_30_45_TPH_6_10_TPH">[58]Usage!$C$8</definedName>
    <definedName name="HoursE500">[220]Estimate!#REF!</definedName>
    <definedName name="HP_RATE">[62]input!$E$17</definedName>
    <definedName name="HPM">[218]DISCOUNT!$B$4</definedName>
    <definedName name="HPMAUX">'[208]Global factors'!$B$8</definedName>
    <definedName name="HPMIO">'[208]Global factors'!$B$7</definedName>
    <definedName name="Hs">#REF!</definedName>
    <definedName name="hso">#REF!</definedName>
    <definedName name="hsp">#REF!</definedName>
    <definedName name="Ht">#REF!</definedName>
    <definedName name="HTML_CodePage" hidden="1">1252</definedName>
    <definedName name="HTML_Control" localSheetId="0"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#REF!</definedName>
    <definedName name="hxfh">[105]MRATES!$T$25</definedName>
    <definedName name="hy">[221]maya!$B$343:$B$348</definedName>
    <definedName name="HYD_EXCAVATOR">#REF!</definedName>
    <definedName name="HYSD">#REF!</definedName>
    <definedName name="HYT">'[180]Plant &amp;  Machinery'!$G$4</definedName>
    <definedName name="hyuu">#REF!</definedName>
    <definedName name="i">#REF!</definedName>
    <definedName name="I_2">[82]RMR!#REF!</definedName>
    <definedName name="IA">'[222]Sheet1 (2)'!$II$1</definedName>
    <definedName name="id">'[223]int-Dia'!$D$3:$H$27</definedName>
    <definedName name="id10.0">'[131]int-Dia-hdpe'!$H$3:$H$27</definedName>
    <definedName name="id10_0">NA()</definedName>
    <definedName name="id12.5">'[224]int-Dia'!$I$3:$I$27</definedName>
    <definedName name="id16.0">'[224]int-Dia'!$J$3:$J$27</definedName>
    <definedName name="id2.5">#REF!</definedName>
    <definedName name="id4.0">'[131]int-Dia-hdpe'!$E$3:$E$27</definedName>
    <definedName name="id4_0">NA()</definedName>
    <definedName name="id6.0">'[131]int-Dia-hdpe'!$F$3:$F$27</definedName>
    <definedName name="id6_0">NA()</definedName>
    <definedName name="id8.0">'[131]int-Dia-hdpe'!$G$3:$G$27</definedName>
    <definedName name="id8_0">NA()</definedName>
    <definedName name="if">[225]Sheet3!$C$15</definedName>
    <definedName name="IIELS">#REF!</definedName>
    <definedName name="iiii">[164]Labour!$D$5</definedName>
    <definedName name="iio">#REF!</definedName>
    <definedName name="IK" localSheetId="0" hidden="1">{"'ridftotal'!$A$4:$S$27"}</definedName>
    <definedName name="IK" hidden="1">{"'ridftotal'!$A$4:$S$27"}</definedName>
    <definedName name="imp">[226]Sheet5!#REF!</definedName>
    <definedName name="impervious_coat">#REF!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localSheetId="0" hidden="1">{"'ridftotal'!$A$4:$S$27"}</definedName>
    <definedName name="Index" hidden="1">{"'ridftotal'!$A$4:$S$27"}</definedName>
    <definedName name="indf">#REF!</definedName>
    <definedName name="indu">[227]Indices!#REF!</definedName>
    <definedName name="insert_rows_1">'[228]Basement Budget'!#REF!</definedName>
    <definedName name="inspbg">#REF!</definedName>
    <definedName name="inspbgcharges">#REF!</definedName>
    <definedName name="Installed_Spare">[227]Iocount!#REF!</definedName>
    <definedName name="InstBillingMethod">#REF!</definedName>
    <definedName name="instf">#REF!</definedName>
    <definedName name="Int">#REF!</definedName>
    <definedName name="INT_RATE">[62]CPHEEO!$C$12</definedName>
    <definedName name="integrator">#REF!</definedName>
    <definedName name="Interest_Rate">#REF!</definedName>
    <definedName name="interlocking">#REF!</definedName>
    <definedName name="INV_SCH">#REF!</definedName>
    <definedName name="investment">#REF!</definedName>
    <definedName name="inwords">[229]Wordsdata!#REF!</definedName>
    <definedName name="IOA_12_gauge">[63]Material!#REF!</definedName>
    <definedName name="IOA_14_gauge">[63]Material!#REF!</definedName>
    <definedName name="iocl">#REF!</definedName>
    <definedName name="ioio">#REF!</definedName>
    <definedName name="ioioioo">#REF!</definedName>
    <definedName name="IOLIST">'[230]IO LIST'!$A$1:$O$134</definedName>
    <definedName name="IOM">[198]Material!$D$73</definedName>
    <definedName name="IRC2.36">[50]MRATES!$M$6</definedName>
    <definedName name="ISEC77">#REF!</definedName>
    <definedName name="ISMC_WEIGHTS">#REF!</definedName>
    <definedName name="isolatedworks">#REF!</definedName>
    <definedName name="IT">#REF!</definedName>
    <definedName name="IT_10">#REF!</definedName>
    <definedName name="item">[231]maya!$A$69:$A$107</definedName>
    <definedName name="items">'[81]Material&amp;equipment'!$A:$IV</definedName>
    <definedName name="ITI">'[179]MRoad data'!#REF!</definedName>
    <definedName name="iv">#REF!</definedName>
    <definedName name="j">[232]leads!$A$3:$E$108</definedName>
    <definedName name="J_I" hidden="1">'[61]final abstract'!#REF!</definedName>
    <definedName name="JAD">#REF!</definedName>
    <definedName name="jaji">'[23]LEAD (2)'!#REF!</definedName>
    <definedName name="Jakkannapet">[233]Material!$D$117</definedName>
    <definedName name="JBcode_14dig">#REF!</definedName>
    <definedName name="JCB_Excavator">#REF!</definedName>
    <definedName name="jd">#REF!</definedName>
    <definedName name="jdfknmnbdnb">[95]Lead!#REF!</definedName>
    <definedName name="Jeddy_Stone_above_450_mm_to_600_mm">#REF!</definedName>
    <definedName name="Jessu">#REF!</definedName>
    <definedName name="jhjfhhrijr">[234]r!$I$34</definedName>
    <definedName name="jhkjahdkjhasdjhfkjasdhfkj">[95]Lead!#REF!</definedName>
    <definedName name="jjfgkf">#REF!</definedName>
    <definedName name="JJJ">#REF!</definedName>
    <definedName name="jjjjjj">[63]Material!#REF!</definedName>
    <definedName name="jk" localSheetId="0" hidden="1">{"'ridftotal'!$A$4:$S$27"}</definedName>
    <definedName name="jk" hidden="1">{"'ridftotal'!$A$4:$S$27"}</definedName>
    <definedName name="JKDL123" hidden="1">#REF!</definedName>
    <definedName name="jkjkknmjkljm">#REF!</definedName>
    <definedName name="jksfiohifnklkldf" localSheetId="0">Scheduled_Payment+Extra_Payment</definedName>
    <definedName name="jksfiohifnklkldf">Scheduled_Payment+Extra_Payment</definedName>
    <definedName name="jlk" hidden="1">'[61]final abstract'!#REF!</definedName>
    <definedName name="jnjlk" hidden="1">'[61]final abstract'!#REF!</definedName>
    <definedName name="JobID">#REF!</definedName>
    <definedName name="Jobtypes">[235]FORM7!$R$3:$S$7</definedName>
    <definedName name="Juliflora">#REF!</definedName>
    <definedName name="JUNGLE">#REF!</definedName>
    <definedName name="JVSTONE">[156]Leads!$Q$9</definedName>
    <definedName name="k">[236]leads!$A$3:$E$108</definedName>
    <definedName name="k1_table">#REF!</definedName>
    <definedName name="k1x">[237]Design!#REF!</definedName>
    <definedName name="k1y">[237]Design!#REF!</definedName>
    <definedName name="k2x">[237]Design!#REF!</definedName>
    <definedName name="k2y">[237]Design!#REF!</definedName>
    <definedName name="ka">#REF!</definedName>
    <definedName name="KADA" localSheetId="0" hidden="1">{"'ridftotal'!$A$4:$S$27"}</definedName>
    <definedName name="KADA" hidden="1">{"'ridftotal'!$A$4:$S$27"}</definedName>
    <definedName name="kADAPA" localSheetId="0" hidden="1">{"'ridftotal'!$A$4:$S$27"}</definedName>
    <definedName name="kADAPA" hidden="1">{"'ridftotal'!$A$4:$S$27"}</definedName>
    <definedName name="Kalyandurg">#REF!</definedName>
    <definedName name="kankar__hard_broken_kankar__40_to_75_mm___ring">#REF!</definedName>
    <definedName name="Kapurala" hidden="1">'[61]final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[135]DATA_PRG!$H$180</definedName>
    <definedName name="kfvjlkjlkdl">'[197]GF Columns'!#REF!</definedName>
    <definedName name="khd">"$#REF!.$B$6"</definedName>
    <definedName name="khf">"$#REF!.$J$6"</definedName>
    <definedName name="KIOP">[180]Material!$D$47</definedName>
    <definedName name="kiran">#REF!</definedName>
    <definedName name="Kishore">#REF!</definedName>
    <definedName name="kj">'[238]Plant &amp;  Machinery'!$G$48</definedName>
    <definedName name="KJGLG">#REF!</definedName>
    <definedName name="KJKHL">#REF!</definedName>
    <definedName name="KK">[135]DATA_PRG!$H$211</definedName>
    <definedName name="KKK">'[239]PRECAST lightconc-II'!$K$19</definedName>
    <definedName name="kkkkkk">[195]Material!$D$117</definedName>
    <definedName name="kkkkkkkkkk">[63]Material!#REF!</definedName>
    <definedName name="KKLEL">#REF!</definedName>
    <definedName name="kl">[240]Labour!$D$3</definedName>
    <definedName name="kljjl" localSheetId="0" hidden="1">{"pl_t&amp;d",#N/A,FALSE,"p&amp;l_t&amp;D_01_02 (2)"}</definedName>
    <definedName name="kljjl" hidden="1">{"pl_t&amp;d",#N/A,FALSE,"p&amp;l_t&amp;D_01_02 (2)"}</definedName>
    <definedName name="km">#REF!</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[198]Labour!$D$11</definedName>
    <definedName name="Konsortialanteil">#REF!</definedName>
    <definedName name="krishna">'[23]LEAD (2)'!#REF!</definedName>
    <definedName name="ksd">"$#REF!.$B$7"</definedName>
    <definedName name="ksf">"$#REF!.$J$7"</definedName>
    <definedName name="ksksk">'[197]GF Columns'!#REF!</definedName>
    <definedName name="ku">[241]Publicbuilding!$Q$109</definedName>
    <definedName name="KVC">#REF!</definedName>
    <definedName name="KW_RATE">[62]input!$C$17</definedName>
    <definedName name="l">[241]Labour!$D$8</definedName>
    <definedName name="L.C">[242]labour!$D$3</definedName>
    <definedName name="L_Bhisti">[243]Labour!$D$3</definedName>
    <definedName name="L_BISTI">#REF!</definedName>
    <definedName name="L_BitumenSprayer">[241]Labour!$D$4</definedName>
    <definedName name="L_Blacksmith">[243]Labour!$D$5</definedName>
    <definedName name="L_Blaster">[244]Labour!$D$6</definedName>
    <definedName name="L_BSMIT">#REF!</definedName>
    <definedName name="L_Carpenter_1stClass">[245]Labour!$D$7</definedName>
    <definedName name="L_ChipsSpreader">[241]Labour!$D$8</definedName>
    <definedName name="L_Chiseller">[245]Labour!$D$9</definedName>
    <definedName name="L_CPENTER">#REF!</definedName>
    <definedName name="L_Dresser_Skilled">[245]Labour!$D$10</definedName>
    <definedName name="L_Driller">[244]Labour!$D$11</definedName>
    <definedName name="L_ELECRICIAN">#REF!</definedName>
    <definedName name="L_Fitter">[246]Labour!$D$13</definedName>
    <definedName name="L_Mason_1stClass">[243]Labour!$D$14</definedName>
    <definedName name="L_Mason_2ndClass">[243]Labour!$D$15</definedName>
    <definedName name="L_MASON1">#REF!</definedName>
    <definedName name="L_MASON2">#REF!</definedName>
    <definedName name="L_Mate">[243]Labour!$D$16</definedName>
    <definedName name="L_MAZDOOES">#REF!</definedName>
    <definedName name="L_Mazdoor">[243]Labour!$D$17</definedName>
    <definedName name="L_Mazdoor_Semi">[243]Labour!$D$18</definedName>
    <definedName name="L_Mazdoor_Skilled">[243]Labour!$D$19</definedName>
    <definedName name="L_MAZDOORSK">#REF!</definedName>
    <definedName name="L_MAZDOORUS">#REF!</definedName>
    <definedName name="L_Painter_1stClass">[245]Labour!$D$20</definedName>
    <definedName name="L_Plumber">[245]Labour!$D$21</definedName>
    <definedName name="L_SURVEYER">#REF!</definedName>
    <definedName name="L_Surveyor">[243]Labour!$D$22</definedName>
    <definedName name="L_WhiteWasher">[245]Labour!$D$23</definedName>
    <definedName name="la">[247]Data_Bit_I!#REF!</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kh">[248]dBase!$J$12</definedName>
    <definedName name="lakshmi">[249]Material!$D$113</definedName>
    <definedName name="lali">#REF!</definedName>
    <definedName name="Land_adv">#REF!</definedName>
    <definedName name="Last_Row">#N/A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rick">#REF!</definedName>
    <definedName name="LC">#REF!</definedName>
    <definedName name="LC.">[250]labour!$D$3</definedName>
    <definedName name="LCAR100">#REF!</definedName>
    <definedName name="LCC">'[251]labour &amp; Centering'!$G$71</definedName>
    <definedName name="LCE">'[179]MRoad data'!#REF!</definedName>
    <definedName name="LCN">#REF!</definedName>
    <definedName name="LCNAUX">'[208]Global factors'!$B$5</definedName>
    <definedName name="LCS">#REF!</definedName>
    <definedName name="le">#REF!</definedName>
    <definedName name="lead">#REF!</definedName>
    <definedName name="LEAD_1">#REF!</definedName>
    <definedName name="LEAD_2">#REF!</definedName>
    <definedName name="LEAD_3">#REF!</definedName>
    <definedName name="Lead_gravel">[252]Lead!$E$5</definedName>
    <definedName name="lead_list">#REF!</definedName>
    <definedName name="Lead_metal_mc">[253]Lead!$E$12</definedName>
    <definedName name="Lead_Metal_ss">[252]Lead!$E$20</definedName>
    <definedName name="lead_MIDDLE">#REF!</definedName>
    <definedName name="lead_prin">#REF!</definedName>
    <definedName name="LEAD_RANGE">'[93]BACK BONE'!$DF$4:$DF$26</definedName>
    <definedName name="Lead_sand_filling">[252]Lead!$E$6</definedName>
    <definedName name="Lead_sand_mortor">[252]Lead!$E$19</definedName>
    <definedName name="Lead_stone">[252]Lead!$E$7</definedName>
    <definedName name="LEAD_Y1">#REF!</definedName>
    <definedName name="LEAD_Y2">#REF!</definedName>
    <definedName name="lead3">#REF!</definedName>
    <definedName name="leada">#REF!</definedName>
    <definedName name="leadprin">#REF!</definedName>
    <definedName name="leads">#REF!</definedName>
    <definedName name="leads1">[248]leads!$A$3:$F$53</definedName>
    <definedName name="leads11">[1]leads!$A$3:$E$107</definedName>
    <definedName name="leads2">[254]leads!$A$3:$E$307</definedName>
    <definedName name="leela">#REF!</definedName>
    <definedName name="lef">#REF!</definedName>
    <definedName name="legend">#REF!</definedName>
    <definedName name="lel">#REF!</definedName>
    <definedName name="LEN">#REF!</definedName>
    <definedName name="LENGTH">[62]CPHEEO!$C$8</definedName>
    <definedName name="lfb">[98]Process!#REF!</definedName>
    <definedName name="lfo">[225]Sheet3!$C$16</definedName>
    <definedName name="lgravel">#REF!</definedName>
    <definedName name="lgt">'[41]C-data'!$F$25</definedName>
    <definedName name="li">[184]Data!$G$7</definedName>
    <definedName name="LI_LI">[58]General!#REF!</definedName>
    <definedName name="library">#REF!</definedName>
    <definedName name="lift_charges">'[115]data existing_do not delete'!$E$20:$E$22</definedName>
    <definedName name="Lift_Delift_Ranges">'[93]BACK BONE'!$A$24:$A1037651</definedName>
    <definedName name="LIFT_RANGE">'[93]BACK BONE'!$DO$4:$DO$26</definedName>
    <definedName name="lifting_heights">'[127]data existing_do not delete'!$A$43:$A$54</definedName>
    <definedName name="LIII">[255]ESTIMATE!#REF!</definedName>
    <definedName name="lilili">[58]General!#REF!</definedName>
    <definedName name="lin">[135]DATA_PRG!$H$159</definedName>
    <definedName name="LineDetails">[256]Lookup!$A$3:$AH$284</definedName>
    <definedName name="LIT">#REF!</definedName>
    <definedName name="ljhj">#REF!</definedName>
    <definedName name="lkajdhrlkuae">'[197]GF Columns'!#REF!</definedName>
    <definedName name="lkhfesryhelu">'[197]GF Columns'!#REF!</definedName>
    <definedName name="lkjgushr">'[197]GF Columns'!#REF!</definedName>
    <definedName name="LKJH">[257]Labour!$D$5</definedName>
    <definedName name="lksslska">[63]Material!#REF!</definedName>
    <definedName name="ll">[241]Publicbuilding!$R$46</definedName>
    <definedName name="lld">[98]Process!#REF!</definedName>
    <definedName name="LLL">#REF!</definedName>
    <definedName name="llllllllllll">[63]Material!#REF!</definedName>
    <definedName name="llllllllllllllll">'[23]LEAD (2)'!#REF!</definedName>
    <definedName name="lllllllllllllllll">[63]Material!#REF!</definedName>
    <definedName name="llw">[98]Process!#REF!</definedName>
    <definedName name="LM">'[208]Global factors'!$B$9</definedName>
    <definedName name="LMAUX">'[208]Global factors'!$B$10</definedName>
    <definedName name="lmc">#REF!</definedName>
    <definedName name="LOAD_UNLOAD">'[93]BACK BONE'!$DS$1:$DS$3</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#REF!</definedName>
    <definedName name="Loan_Start">#REF!</definedName>
    <definedName name="Loan_Years">#REF!</definedName>
    <definedName name="loans_adv">#REF!</definedName>
    <definedName name="lobour">[72]Rates!#REF!</definedName>
    <definedName name="location">#REF!</definedName>
    <definedName name="lok">#REF!</definedName>
    <definedName name="LOM">[198]Material!$D$3</definedName>
    <definedName name="LONG">#REF!</definedName>
    <definedName name="LOOP">#REF!</definedName>
    <definedName name="lp">[195]Material!$D$114</definedName>
    <definedName name="lpvc">'[65]PH data'!$G$1841</definedName>
    <definedName name="LR153a">'[51]DATA-2005-06'!$J$195</definedName>
    <definedName name="lrstone">#REF!</definedName>
    <definedName name="LS_ROAD">#REF!</definedName>
    <definedName name="lsan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[258]Lead!$N$7</definedName>
    <definedName name="LSNO10">[259]Lead!$P$16</definedName>
    <definedName name="LSNO12">[260]Lead!#REF!</definedName>
    <definedName name="LSNO13">[14]Lead!$N$10</definedName>
    <definedName name="LSNO14">[14]Lead!$N$11</definedName>
    <definedName name="LSNO15">[260]Lead!#REF!</definedName>
    <definedName name="LSNO17">[260]Lead!#REF!</definedName>
    <definedName name="LSNO18">[14]Lead!#REF!</definedName>
    <definedName name="LSNO19">[261]Lead!$O$20</definedName>
    <definedName name="LSNO2">[14]Lead!$N$7</definedName>
    <definedName name="LSNO20">[14]Lead!#REF!</definedName>
    <definedName name="LSNO203">[259]Lead!$P$209</definedName>
    <definedName name="LSNO204">[259]Lead!$P$210</definedName>
    <definedName name="LSNO209">[259]Lead!$P$215</definedName>
    <definedName name="LSNO21">[260]Lead!#REF!</definedName>
    <definedName name="LSNO210">[259]Lead!$P$216</definedName>
    <definedName name="LSNO213">[262]Lead!$P$219</definedName>
    <definedName name="LSNO214">[259]Lead!$P$220</definedName>
    <definedName name="LSNO22">[259]Lead!$P$28</definedName>
    <definedName name="LSNO23">[14]Lead!#REF!</definedName>
    <definedName name="LSNO24">[258]Lead!$N$26</definedName>
    <definedName name="LSNO26">[258]Lead!$N$28</definedName>
    <definedName name="LSNO27">[260]Lead!#REF!</definedName>
    <definedName name="LSNO28">[260]Lead!#REF!</definedName>
    <definedName name="LSNO29">[260]Lead!#REF!</definedName>
    <definedName name="LSNO3">[258]Lead!$N$9</definedName>
    <definedName name="LSNO30">[260]Lead!#REF!</definedName>
    <definedName name="LSNO31">[260]Lead!#REF!</definedName>
    <definedName name="LSNO32">[260]Lead!#REF!</definedName>
    <definedName name="LSNO33">[260]Lead!#REF!</definedName>
    <definedName name="LSNO35">[260]Lead!#REF!</definedName>
    <definedName name="LSNO36">[260]Lead!#REF!</definedName>
    <definedName name="LSNO37">[259]Lead!$P$43</definedName>
    <definedName name="LSNO38">[262]Lead!$P$44</definedName>
    <definedName name="LSNO4">[14]Lead!$N$9</definedName>
    <definedName name="LSNO41">[262]Lead!$P$47</definedName>
    <definedName name="LSNO44">[259]Lead!$P$50</definedName>
    <definedName name="LSNO45">[259]Lead!$P$51</definedName>
    <definedName name="LSNO5">[263]Lead!$N$9</definedName>
    <definedName name="LSNO50">[259]Lead!$P$56</definedName>
    <definedName name="LSNO52">[262]Lead!$P$58</definedName>
    <definedName name="LSNO56">[259]Lead!$P$62</definedName>
    <definedName name="LSNO57">[259]Lead!$P$63</definedName>
    <definedName name="LSNO58">[259]Lead!$P$64</definedName>
    <definedName name="LSNO6">[263]Lead!$N$10</definedName>
    <definedName name="LSNO7">[260]Lead!#REF!</definedName>
    <definedName name="LSNO8">[263]Lead!$N$12</definedName>
    <definedName name="LSNO83">[259]Lead!$P$89</definedName>
    <definedName name="LSNO85">[262]Lead!$P$91</definedName>
    <definedName name="LSNO9">[260]Lead!#REF!</definedName>
    <definedName name="lss">#REF!</definedName>
    <definedName name="lstf">#REF!</definedName>
    <definedName name="lstone">#REF!</definedName>
    <definedName name="ltf">"$#REF!.$B$10"</definedName>
    <definedName name="lw">#REF!</definedName>
    <definedName name="lxg">#REF!</definedName>
    <definedName name="m">#REF!</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[244]Material!$D$3</definedName>
    <definedName name="M_Aggregate_10">[243]Material!$D$17</definedName>
    <definedName name="M_Aggregate_20">[243]Material!$D$18</definedName>
    <definedName name="M_Aggregate_224_236m_WMM">[245]Material!$D$26</definedName>
    <definedName name="M_Aggregate_375mmMaximum_224_56mm">[243]Material!$D$4</definedName>
    <definedName name="M_Aggregate_375mmMaximum_45_225mm">[245]Material!$D$5</definedName>
    <definedName name="M_Aggregate_375mmMaximum_Below_56mm">[245]Material!$D$6</definedName>
    <definedName name="M_Aggregate_40">[243]Material!$D$19</definedName>
    <definedName name="M_Aggregate_45_224m_WMM">[245]Material!$D$27</definedName>
    <definedName name="M_Aggregate_53mmMaximum_225_56mm">[245]Material!$D$7</definedName>
    <definedName name="M_Aggregate_53mmMaximum_63_45mm">[245]Material!$D$8</definedName>
    <definedName name="M_Aggregate_53mmMaximum_below_56mm">[245]Material!$D$9</definedName>
    <definedName name="M_Aggregate_Crushable_GradeI">[245]Material!$D$20</definedName>
    <definedName name="M_Aggregate_Crushable_GradeII">[264]Material!$D$21</definedName>
    <definedName name="M_Aggregate_Crushable_GradeIII">[264]Material!$D$22</definedName>
    <definedName name="M_Aggregate_GradeI_40mmNominal_10_5mm">[245]Material!$D$10</definedName>
    <definedName name="M_Aggregate_GradeI_40mmNominal_25_10mm">[245]Material!$D$11</definedName>
    <definedName name="M_Aggregate_GradeI_40mmNominal_3725_25mm">[245]Material!$D$12</definedName>
    <definedName name="M_Aggregate_GradeI_40mmNominal_5mm">[245]Material!$D$13</definedName>
    <definedName name="M_Aggregate_GradeI_90_45mm">[245]Material!$D$23</definedName>
    <definedName name="M_Aggregate_GradeII_19mmNominal_10_5mm">[265]Material!$D$14</definedName>
    <definedName name="M_Aggregate_GradeII_19mmNominal_25_10mm">[265]Material!$D$15</definedName>
    <definedName name="M_Aggregate_GradeII_19mmNominal_5mm_below">[265]Material!$D$16</definedName>
    <definedName name="M_Aggregate_GradeII_63_45mm">[264]Material!$D$24</definedName>
    <definedName name="M_Aggregate_GradeIII_53_224mm">[264]Material!$D$25</definedName>
    <definedName name="M_Aggregates_53_22.4mm_at_Site">[266]Material!$E$37</definedName>
    <definedName name="M_Aggregates_63_45mm_at_Site">[266]Material!$E$40</definedName>
    <definedName name="M_Aggregates_90_45mm_at_Site">[266]Material!$E$41</definedName>
    <definedName name="M_AIRCOMP170">#REF!</definedName>
    <definedName name="M_AIRCOMP210">#REF!</definedName>
    <definedName name="M_AluminiumSheeting_15mm">[245]Material!$D$28</definedName>
    <definedName name="M_AluminiumStuds_100_100_Lense">[245]Material!$D$29</definedName>
    <definedName name="M_Bamboo_1stClass_85_100mm_25m_long">[245]Material!$D$31</definedName>
    <definedName name="M_Bamboo_1stClass_85_100mm_2m_long">[245]Material!$D$30</definedName>
    <definedName name="M_Bamboo_1stClass_85_100mm_3m_long">[245]Material!$D$32</definedName>
    <definedName name="M_Bamboo_1stClass_85_100mm_45_55m_long">[245]Material!$D$33</definedName>
    <definedName name="M_Bamboo_2ndClass_75mm_18_25m_long">[245]Material!$D$34</definedName>
    <definedName name="M_Bamboo_2ndClass_75mm_21_30m_long">[245]Material!$D$35</definedName>
    <definedName name="M_BarbedWire">[245]Material!$D$36</definedName>
    <definedName name="M_BindingMaterial">[245]Material!$D$37</definedName>
    <definedName name="M_BindingWire">[244]Material!$D$38</definedName>
    <definedName name="M_Bitumen_CRM">[265]Material!$D$39</definedName>
    <definedName name="M_Bitumen_NRM">[265]Material!$D$40</definedName>
    <definedName name="M_Bitumen_PM">[265]Material!$D$41</definedName>
    <definedName name="M_Bitumen_S65">[241]Material!$D$42</definedName>
    <definedName name="M_Bitumen_S90">[241]Material!$D$43</definedName>
    <definedName name="M_BitumenEmulsion_RS1">[265]Material!$D$44</definedName>
    <definedName name="M_BitumenEmulsion_SS1">[243]Material!$D$45</definedName>
    <definedName name="M_BitumenSealant">[243]Material!$D$46</definedName>
    <definedName name="M_Blasted_Rubble">[244]Material!$D$47</definedName>
    <definedName name="M_BlastingMaterial">[244]Material!$D$48</definedName>
    <definedName name="M_BondStone_400_150_150mm">[244]Material!$D$49</definedName>
    <definedName name="M_Brick_1stClass">[244]Material!$D$50</definedName>
    <definedName name="M_BROOMER">#REF!</definedName>
    <definedName name="M_CC_CUTTER">#REF!</definedName>
    <definedName name="M_CCMIXER">#REF!</definedName>
    <definedName name="M_Cement">[243]Material!$D$51</definedName>
    <definedName name="M_CementPrimer">[245]Material!$D$52</definedName>
    <definedName name="M_CHIPSPREDER">#REF!</definedName>
    <definedName name="M_ChlorpreneElastomer_OR_ClosedCellFoamSealingElement">[246]Material!$D$53</definedName>
    <definedName name="M_CompensationForEarthTakenFromPrivateLand">[241]Material!$D$54</definedName>
    <definedName name="M_CompressibleFibreBoard">[246]Material!$D$55</definedName>
    <definedName name="M_CopperPlate">[246]Material!$D$56</definedName>
    <definedName name="M_CorrosionResistantStructuralSteelGrating">[246]Material!$D$58</definedName>
    <definedName name="M_CRANE8T">#REF!</definedName>
    <definedName name="M_CreditForExcavatedRock">[245]Material!$D$59</definedName>
    <definedName name="M_CrushedSand_OR_Grit">[265]Material!$D$61</definedName>
    <definedName name="M_CrushedSlag">[245]Material!$D$62</definedName>
    <definedName name="M_CrushedStoneAggregate_265_75">[245]Material!$D$63</definedName>
    <definedName name="M_CrushedStoneChipping_132">[265]Material!$D$64</definedName>
    <definedName name="M_CrushedStoneChipping_67mm_100Passing_112mm">[265]Material!$D$65</definedName>
    <definedName name="M_CrushedStoneChipping_67mm_100Passing_95mm">[265]Material!$D$66</definedName>
    <definedName name="M_CrushedStoneChipping_95">[265]Material!$D$67</definedName>
    <definedName name="M_CrushedStoneCoarseAggregatePassing_53mm">[241]Material!$D$68</definedName>
    <definedName name="M_CuringCompound">[243]Material!$D$69</definedName>
    <definedName name="M_DebondingStrips">[243]Material!$D$70</definedName>
    <definedName name="M_DOZERD50">#REF!</definedName>
    <definedName name="M_EdgeStone_450_350_200mm">[245]Material!$D$72</definedName>
    <definedName name="M_ElastomericBearingAssembly">[244]Material!$D$73</definedName>
    <definedName name="M_ElectricDetonator">[244]Material!$D$74</definedName>
    <definedName name="M_ELEGEN">#REF!</definedName>
    <definedName name="M_EpoxyPaint">[245]Material!$D$75</definedName>
    <definedName name="M_EXCAVATOR9">#REF!</definedName>
    <definedName name="M_FarmyardManure">[245]Material!$D$77</definedName>
    <definedName name="M_FevicolAdhesive">[245]Material!$D$78</definedName>
    <definedName name="M_FilterMedia">[244]Material!$D$79</definedName>
    <definedName name="M_filterMediam">[167]Material!$D$79</definedName>
    <definedName name="M_FineAggregate_CrushedSand">[245]Material!$D$80</definedName>
    <definedName name="M_FRONTLOADER">#REF!</definedName>
    <definedName name="M_GalvanisedAngle">[246]Material!$D$81</definedName>
    <definedName name="M_Gelatine_80">[245]Material!$D$83</definedName>
    <definedName name="M_GIPipe_100mm">[246]Material!$D$84</definedName>
    <definedName name="M_GIPipe_50mm">[245]Material!$D$85</definedName>
    <definedName name="M_GIWires">[245]Material!$D$86</definedName>
    <definedName name="M_GradedStoneAggregate">[245]Material!$D$87</definedName>
    <definedName name="M_GranularMaterial">[244]Material!$D$88</definedName>
    <definedName name="M_HandBrokenMetal_40mm">[265]Material!$D$89</definedName>
    <definedName name="M_HMP40">#REF!</definedName>
    <definedName name="M_ICRUSHER">#REF!</definedName>
    <definedName name="M_Indigo">[245]Material!$D$90</definedName>
    <definedName name="M_InterlockingBlocks_60mm">[265]Material!$D$91</definedName>
    <definedName name="M_InterlockingBlocks_80mm">[265]Material!$D$92</definedName>
    <definedName name="M_JointFillerBoard">[243]Material!$D$93</definedName>
    <definedName name="M_JuteNetting_OpenWeave_25mm">[245]Material!$D$94</definedName>
    <definedName name="M_JuteRope_12mm">[243]Material!$D$95</definedName>
    <definedName name="M_KeyAggregatesPassing_224mm">[241]Material!$D$96</definedName>
    <definedName name="m_lead">#REF!</definedName>
    <definedName name="M_Lime">[244]Material!$D$97</definedName>
    <definedName name="M_LocalWoodPiles_1stClass">[245]Material!$D$99</definedName>
    <definedName name="M_LocalWoodPiles_1stClass_100_75mm">[245]Material!$D$100</definedName>
    <definedName name="M_MOTORGRADER200">#REF!</definedName>
    <definedName name="M_MOTORGRADER50">#REF!</definedName>
    <definedName name="M_MS_Sheet_15mm">[245]Material!$D$105</definedName>
    <definedName name="M_MS_Sheet_2mm">[245]Material!$D$106</definedName>
    <definedName name="M_MSClamps">[244]Material!$D$102</definedName>
    <definedName name="M_MSFlat_StructuralSteel">[245]Material!$D$103</definedName>
    <definedName name="M_MSSheetTube_47_47mm_12_SWG">[245]Material!$D$104</definedName>
    <definedName name="M_Nuts_Bolts_Rivets">[245]Material!$D$107</definedName>
    <definedName name="M_Paint_SyntheticEnamel">[245]Material!$D$108</definedName>
    <definedName name="M_PAVER100">#REF!</definedName>
    <definedName name="M_PAVER75">#REF!</definedName>
    <definedName name="M_PD_BT">#REF!</definedName>
    <definedName name="M_PD_BTEM">#REF!</definedName>
    <definedName name="M_Plasticizer">[243]Material!$D$109</definedName>
    <definedName name="M_PolytheneSheet_125">[243]Material!$D$110</definedName>
    <definedName name="M_PolytheneSheething">[243]Material!$D$111</definedName>
    <definedName name="M_RCCPipeNP3_1000mm">[243]Material!$D$114</definedName>
    <definedName name="M_RCCPipeNP3_1200mm">[243]Material!$D$113</definedName>
    <definedName name="M_RCCPipeNP3_500mm">[243]Material!$D$117</definedName>
    <definedName name="M_RCCPipeNP3_750mm">[243]Material!$D$115</definedName>
    <definedName name="M_RCCPipeNP4_1000mm">[243]Material!$D$119</definedName>
    <definedName name="M_RCCPipeNP4_1200mm">[243]Material!$D$118</definedName>
    <definedName name="M_RCCPipeNP4_500mm">[243]Material!$D$122</definedName>
    <definedName name="M_RCCPipeNP4_750mm">[243]Material!$D$120</definedName>
    <definedName name="M_RedOxidePrimer">[245]Material!$D$123</definedName>
    <definedName name="M_RoadMarkingPaint">[245]Material!$D$124</definedName>
    <definedName name="M_ROLLER">#REF!</definedName>
    <definedName name="M_Sand_Coarse">[243]Material!$D$125</definedName>
    <definedName name="M_Sand_Fine">[243]Material!$D$126</definedName>
    <definedName name="M_Seeds">[245]Material!$D$127</definedName>
    <definedName name="M_SteelPipe_500mm">[246]Material!$D$128</definedName>
    <definedName name="M_SteelReinforcement_HYSDBars">[244]Material!$D$129</definedName>
    <definedName name="M_SteelReinforcement_MSRoundBars">[243]Material!$D$130</definedName>
    <definedName name="M_SteelReinforcement_TMTBars">[244]Material!$D$131</definedName>
    <definedName name="M_StoneBoulder_150mm_below">[241]Material!$D$132</definedName>
    <definedName name="M_StoneChips_12mm">[265]Material!$D$133</definedName>
    <definedName name="M_StoneCrushedAggregate_112_009mm">[265]Material!$D$135</definedName>
    <definedName name="M_StoneForCoarseRubbleMasonry_1stSort">[244]Material!$D$136</definedName>
    <definedName name="M_StoneForCoarseRubbleMasonry_2ndSort">[244]Material!$D$137</definedName>
    <definedName name="M_StoneForRandomRubbleMasonry">[244]Material!$D$138</definedName>
    <definedName name="M_StoneForStoneSetPavement">[245]Material!$D$139</definedName>
    <definedName name="M_StoneScreening_TypeA_132mm_Grade1">[245]Material!$D$140</definedName>
    <definedName name="M_StoneScreening_TypeB_112mm_Grade2">[245]Material!$D$142</definedName>
    <definedName name="M_StoneScreening_TypeB_112mm_Grade3">[245]Material!$D$143</definedName>
    <definedName name="M_StoneSpalls">[241]Material!$D$144</definedName>
    <definedName name="M_TANKER6K">#REF!</definedName>
    <definedName name="M_TIPPER">#REF!</definedName>
    <definedName name="M_TRACTORRIPPER">#REF!</definedName>
    <definedName name="M_TRACTORROTAVATOR">#REF!</definedName>
    <definedName name="M_TrafficCones">[245]Material!$D$145</definedName>
    <definedName name="M_VIBRATOR_N">#REF!</definedName>
    <definedName name="M_VIBRATOR_P">#REF!</definedName>
    <definedName name="M_VIBRATOR_S">#REF!</definedName>
    <definedName name="M_W_Mazdoor">#REF!</definedName>
    <definedName name="M_Water">[243]Material!$D$146</definedName>
    <definedName name="M_WellGradedGranularBaseMaterial_GradeA_236mm">[245]Material!$D$147</definedName>
    <definedName name="M_WellGradedGranularBaseMaterial_GradeA_265_475mm">[245]Material!$D$148</definedName>
    <definedName name="M_WellGradedGranularBaseMaterial_GradeA_53_265mm">[245]Material!$D$149</definedName>
    <definedName name="M_WellGradedGranularBaseMaterial_GradeB_236mm_below">[245]Material!$D$150</definedName>
    <definedName name="M_WellGradedGranularBaseMaterial_GradeB_265_475mm">[245]Material!$D$151</definedName>
    <definedName name="M_WellGradedGranularBaseMaterial_GradeC_236mm_below">[245]Material!$D$152</definedName>
    <definedName name="M_WellGradedGranularBaseMaterial_GradeC_95_475mm">[245]Material!$D$153</definedName>
    <definedName name="M_WellGradedMateralForSubbase_GradeI_236mm_below">[245]Material!$D$154</definedName>
    <definedName name="M_WellGradedMateralForSubbase_GradeI_53_95mm">[245]Material!$D$155</definedName>
    <definedName name="M_WellGradedMateralForSubbase_GradeI_95_236mm">[245]Material!$D$156</definedName>
    <definedName name="M_WellGradedMateralForSubbase_GradeII_236mm_below">[245]Material!$D$157</definedName>
    <definedName name="M_WellGradedMateralForSubbase_GradeII_265_95mm">[245]Material!$D$158</definedName>
    <definedName name="M_WellGradedMateralForSubbase_GradeII_95_236mm">[245]Material!$D$159</definedName>
    <definedName name="M_WellGradedMateralForSubbase_GradeIII_236mm_below">[245]Material!$D$160</definedName>
    <definedName name="M_WellGradedMateralForSubbase_GradeIII_475_236mm">[245]Material!$D$161</definedName>
    <definedName name="M_WellGradedMateralForSubbase_GradeIII_95_475mm">[245]Material!$D$162</definedName>
    <definedName name="M103xN103">'[267]p&amp;m'!#REF!</definedName>
    <definedName name="M1x">[237]Design!#REF!</definedName>
    <definedName name="M1y">[237]Design!#REF!</definedName>
    <definedName name="m2_2009">#REF!</definedName>
    <definedName name="M2x">[237]Design!#REF!</definedName>
    <definedName name="M2y">[237]Design!#REF!</definedName>
    <definedName name="m3_2009">#REF!</definedName>
    <definedName name="m8_2008">#REF!</definedName>
    <definedName name="m9_2008">#REF!</definedName>
    <definedName name="MA">[267]Input!$D$36</definedName>
    <definedName name="maa">[247]Data_Bit_I!#REF!</definedName>
    <definedName name="mab">[247]Data_Bit_I!#REF!</definedName>
    <definedName name="machine_mixing_of_concrete.">#REF!</definedName>
    <definedName name="machine_mixing_of_concrete_">NA()</definedName>
    <definedName name="Macro4">#REF!</definedName>
    <definedName name="Macro5">#REF!</definedName>
    <definedName name="mactan">[127]Mactan!$A$1:$Z$1173</definedName>
    <definedName name="MAD">#REF!</definedName>
    <definedName name="Maddy">#REF!</definedName>
    <definedName name="madhu">#REF!</definedName>
    <definedName name="Main">'[100]Aug,02'!#REF!</definedName>
    <definedName name="maintenance">'[268]Legal Risk Analysis'!#REF!</definedName>
    <definedName name="makh">#REF!</definedName>
    <definedName name="mal">[268]DATA!$H$67</definedName>
    <definedName name="Male">[78]data!#REF!</definedName>
    <definedName name="male_sp">#REF!</definedName>
    <definedName name="MAN">[176]m!$B$149</definedName>
    <definedName name="Man_Mazdoor">#REF!</definedName>
    <definedName name="mandaue">[127]Mandaue!$A$1:$T$1144</definedName>
    <definedName name="mangalore">#REF!</definedName>
    <definedName name="Mani">[269]Leads!$B$13:$D$113</definedName>
    <definedName name="manm">#REF!</definedName>
    <definedName name="manmazdoor">#REF!</definedName>
    <definedName name="mano">#REF!</definedName>
    <definedName name="map">'[41]C-data'!$F$115</definedName>
    <definedName name="MARBLE_STONES">'[93]BUILDING ITEMS'!$C$23:$C$27</definedName>
    <definedName name="Margin100">[220]Estimate!#REF!</definedName>
    <definedName name="Margin190500">[220]Estimate!#REF!</definedName>
    <definedName name="Margin200">[220]Estimate!#REF!</definedName>
    <definedName name="Margin600">[220]Estimate!#REF!</definedName>
    <definedName name="Margin700">[220]Estimate!#REF!</definedName>
    <definedName name="Margin800">[220]Estimate!#REF!</definedName>
    <definedName name="MarketType">#REF!</definedName>
    <definedName name="MarketType_Text">#REF!</definedName>
    <definedName name="mas">#REF!</definedName>
    <definedName name="mas_hab">[270]mas_hab!$A$1:$L$2239</definedName>
    <definedName name="mason">'[271]Rates SSR 2008-09'!$I$63</definedName>
    <definedName name="Mason_1st_class">#REF!</definedName>
    <definedName name="Mason_2nd_class">#REF!</definedName>
    <definedName name="mason1">'[52]SSR 2014-15 Rates'!$E$41</definedName>
    <definedName name="mason2">'[52]SSR 2014-15 Rates'!$E$42</definedName>
    <definedName name="mass">#REF!</definedName>
    <definedName name="master">#REF!</definedName>
    <definedName name="Mastic_Cooker">#REF!</definedName>
    <definedName name="MASTICK">#REF!</definedName>
    <definedName name="MASTICPAD">[272]MRATES!$I$23</definedName>
    <definedName name="mat">#REF!</definedName>
    <definedName name="MATE">[142]MRATES!$F$36</definedName>
    <definedName name="material">#REF!</definedName>
    <definedName name="MATERIAL_CLASS">'[93]PIPES BASIC RATES'!$A$5:$A$1000</definedName>
    <definedName name="maz">#REF!</definedName>
    <definedName name="Mazdoor">'[52]SSR 2014-15 Rates'!$E$43</definedName>
    <definedName name="mazski">#REF!</definedName>
    <definedName name="mbb">[247]Data_Bit_I!#REF!</definedName>
    <definedName name="mbm">#REF!</definedName>
    <definedName name="mbmi">#REF!</definedName>
    <definedName name="mbpt">#REF!</definedName>
    <definedName name="MC">#REF!</definedName>
    <definedName name="MCH">#REF!</definedName>
    <definedName name="mcl">#REF!</definedName>
    <definedName name="mcode">#REF!</definedName>
    <definedName name="mcpl">#REF!</definedName>
    <definedName name="mcvm">'[92]p&amp;m'!#REF!</definedName>
    <definedName name="me">#REF!</definedName>
    <definedName name="Medical">[78]data!#REF!</definedName>
    <definedName name="Melamine">#REF!</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#REF!</definedName>
    <definedName name="Metal__stone">#REF!</definedName>
    <definedName name="metal_40">#REF!</definedName>
    <definedName name="metal_65">#REF!</definedName>
    <definedName name="metal_75">#REF!</definedName>
    <definedName name="metal_blast">#REF!</definedName>
    <definedName name="METAL_D">[174]MRATES!$F$30</definedName>
    <definedName name="metal_hc75">#REF!</definedName>
    <definedName name="metal_pick">#REF!</definedName>
    <definedName name="metal_size">'[115]data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'[51]DATA-2005-06'!$J$91</definedName>
    <definedName name="METALS">'[51]DATA-2005-06'!$J$93</definedName>
    <definedName name="METALU">'[51]DATA-2005-06'!$J$92</definedName>
    <definedName name="mfl">#REF!</definedName>
    <definedName name="mgf">"$#REF!.$#REF!$#REF!"</definedName>
    <definedName name="mhc">#REF!</definedName>
    <definedName name="MHElect.">#REF!</definedName>
    <definedName name="MHElect_">NA()</definedName>
    <definedName name="MHW.SUPPLY">#REF!</definedName>
    <definedName name="MHW_SUPPLY">NA()</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[273]RMR!$F$30</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[274]Sheet3!$B$3:$B$108</definedName>
    <definedName name="minpc">#REF!</definedName>
    <definedName name="mix">[275]r!$I$46</definedName>
    <definedName name="MIX_SEAL_WBM">#REF!</definedName>
    <definedName name="Mixing_of_cement_mortar_by_machine">#REF!</definedName>
    <definedName name="mixrate">[276]leads!$H$14</definedName>
    <definedName name="Mixture_of_gravel_and_soft_disintegrated_rock_like_shales_ordinary_gravel__stoney_earth_and_earth_mixed_with_fair_sized_boulders________________SS_20_A">#REF!</definedName>
    <definedName name="MJKIUO">[180]Material!$D$70</definedName>
    <definedName name="MK" localSheetId="0" hidden="1">{"'ridftotal'!$A$4:$S$27"}</definedName>
    <definedName name="MK" hidden="1">{"'ridftotal'!$A$4:$S$27"}</definedName>
    <definedName name="MKJ">[277]MRATES!$X$8</definedName>
    <definedName name="ml">#REF!</definedName>
    <definedName name="MLOAD">[37]MRATES!$X$6</definedName>
    <definedName name="MLOADING">#REF!</definedName>
    <definedName name="mm">[118]r!$F$4</definedName>
    <definedName name="mmc">#REF!</definedName>
    <definedName name="mmcc">#REF!</definedName>
    <definedName name="mmixing">#REF!</definedName>
    <definedName name="mmmj">'[50]labour coeff'!$A$3:$S$74</definedName>
    <definedName name="MMMMM">#REF!</definedName>
    <definedName name="MMP">#REF!</definedName>
    <definedName name="mn">'[278]Lead statement'!#REF!</definedName>
    <definedName name="Mname">#REF!</definedName>
    <definedName name="MNJ">#REF!</definedName>
    <definedName name="mnmsector">[279]sectorwise!$A$1:$R$23</definedName>
    <definedName name="mnr">#REF!</definedName>
    <definedName name="moj">'[280]p&amp;m'!#REF!</definedName>
    <definedName name="mone">[118]r!$F$2</definedName>
    <definedName name="mone1">[2]r!$F$2</definedName>
    <definedName name="mortar_by_machine">#REF!</definedName>
    <definedName name="Mortar_Grader_BEML">#REF!</definedName>
    <definedName name="mpbm">#REF!</definedName>
    <definedName name="mpbmi">#REF!</definedName>
    <definedName name="MPLOT_PGR_CHP">#REF!</definedName>
    <definedName name="mq">#REF!</definedName>
    <definedName name="mr">#REF!</definedName>
    <definedName name="MR_13MM">#REF!</definedName>
    <definedName name="MR_22MM">'[281]Lead  RATES'!$M$9</definedName>
    <definedName name="MR_40MM">'[281]Lead  RATES'!$M$8</definedName>
    <definedName name="MR_55MM">'[282]Lead  RATES'!#REF!</definedName>
    <definedName name="MR_63MM">#REF!</definedName>
    <definedName name="MR_7MM">'[281]Lead  RATES'!$M$12</definedName>
    <definedName name="MR_BT">'[281]Lead  RATES'!$M$15</definedName>
    <definedName name="MR_BTE">'[281]Lead  RATES'!$M$16</definedName>
    <definedName name="MR_GRADE2">'[282]Lead  RATES'!#REF!</definedName>
    <definedName name="MR_GRADE3">'[282]Lead  RATES'!#REF!</definedName>
    <definedName name="MR_GRAVEL">#REF!</definedName>
    <definedName name="MR_METAL11MM">'[281]Lead  RATES'!$M$11</definedName>
    <definedName name="MR_SAND">'[282]Lead  RATES'!#REF!</definedName>
    <definedName name="MR_SANDF">'[282]Lead  RATES'!#REF!</definedName>
    <definedName name="MR_STONEDUST">#REF!</definedName>
    <definedName name="mrt">#REF!</definedName>
    <definedName name="mrti">#REF!</definedName>
    <definedName name="MS">[37]MRATES!$T$18</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[37]MRATES!$X$8</definedName>
    <definedName name="mt">#REF!</definedName>
    <definedName name="mtor">#REF!</definedName>
    <definedName name="mtwo">[118]r!$F$3</definedName>
    <definedName name="mtwo1">[2]r!$F$3</definedName>
    <definedName name="MULOADING">#REF!</definedName>
    <definedName name="mun">#REF!</definedName>
    <definedName name="MUNLOAD">[37]MRATES!$X$7</definedName>
    <definedName name="mura">#REF!</definedName>
    <definedName name="murali">#REF!</definedName>
    <definedName name="murty">#REF!</definedName>
    <definedName name="MUTHU">#REF!</definedName>
    <definedName name="mw">#REF!</definedName>
    <definedName name="MWL">[62]input!$C$11</definedName>
    <definedName name="mwls">'[206]Nspt-smp-final-ORIGINAL'!$X$8:$X$56</definedName>
    <definedName name="mymax">[281]Levels!$P$5</definedName>
    <definedName name="mymin">[281]Levels!$O$5</definedName>
    <definedName name="mz">#REF!</definedName>
    <definedName name="n">#REF!</definedName>
    <definedName name="N.S.P">#REF!</definedName>
    <definedName name="n_30">#REF!</definedName>
    <definedName name="NAE">#REF!</definedName>
    <definedName name="naga">[283]Labour!$D$22</definedName>
    <definedName name="nagara">[284]m!$M$3</definedName>
    <definedName name="nagaraj">[284]m!$M$3</definedName>
    <definedName name="NAIDUPALEM">#REF!</definedName>
    <definedName name="Name">#REF!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[78]data!#REF!</definedName>
    <definedName name="newdata">#REF!</definedName>
    <definedName name="nh">#REF!</definedName>
    <definedName name="NH4Rückläufekg">[119]BALAN1!$E$19</definedName>
    <definedName name="NH4vorklkg">[119]BALAN1!$F$19</definedName>
    <definedName name="NH4vorklmg">[120]BALAN1!$F$20</definedName>
    <definedName name="nl">[285]DATA!$B$22</definedName>
    <definedName name="NM" localSheetId="0" hidden="1">{"'ridftotal'!$A$4:$S$27"}</definedName>
    <definedName name="NM" hidden="1">{"'ridftotal'!$A$4:$S$27"}</definedName>
    <definedName name="nn">[286]Publicbuilding!$R$46</definedName>
    <definedName name="NNN">#REF!</definedName>
    <definedName name="NNNN">'[68]col-reinft1'!#REF!</definedName>
    <definedName name="NNNNN">'[287]conc-foot-gradeslab'!#REF!</definedName>
    <definedName name="no">'[131]habs-list'!$B$5:$B$285</definedName>
    <definedName name="No.">#REF!</definedName>
    <definedName name="No_">NA()</definedName>
    <definedName name="No_1">#N/A</definedName>
    <definedName name="NO_1000">#REF!</definedName>
    <definedName name="NO_800">#REF!</definedName>
    <definedName name="NO3vorklkg">[119]BALAN1!$F$21</definedName>
    <definedName name="NO3vorklmg">[119]BALAN1!$F$22</definedName>
    <definedName name="nodes">[209]nodes!$C$5:$C$115</definedName>
    <definedName name="NOK">#REF!</definedName>
    <definedName name="nonmodular">#REF!</definedName>
    <definedName name="nonreturnvalve">#REF!</definedName>
    <definedName name="NONRETURNVALVES">#REF!</definedName>
    <definedName name="nOS">#REF!</definedName>
    <definedName name="note">[288]Labour!$D$15</definedName>
    <definedName name="notok">#REF!</definedName>
    <definedName name="NOTUSED">'[96]R99 etc'!$A$1:$L$142</definedName>
    <definedName name="nr">[13]DATA!$B$3</definedName>
    <definedName name="NR_136_Found">'[289]Road data'!$K$417</definedName>
    <definedName name="NR_Approachslab">'[289]Road data'!$K$697</definedName>
    <definedName name="NR_backfill">'[289]Road data'!$K$741</definedName>
    <definedName name="NR_Filter">'[289]Road data'!$K$544</definedName>
    <definedName name="NR_HYSD_found">'[289]Road data'!$K$789</definedName>
    <definedName name="NR_HYSD_sub">'[289]Road data'!$K$773</definedName>
    <definedName name="NR_HYSD_super">'[289]Road data'!$K$757</definedName>
    <definedName name="NR_M15_Footing">'[289]Road data'!$K$570</definedName>
    <definedName name="NR_M15_levellingcoarse">'[289]Road data'!$K$721</definedName>
    <definedName name="NR_M15_sub">'[289]Road data'!$K$596</definedName>
    <definedName name="NR_M20_bed">'[289]Road data'!$K$621</definedName>
    <definedName name="NR_M20_slab">'[289]Road data'!$K$646</definedName>
    <definedName name="NR_M30_WC">'[289]Road data'!$K$671</definedName>
    <definedName name="NR_R_300">'[289]Road data'!$K$527</definedName>
    <definedName name="NR_weepholes">'[289]Road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[248]dBase!$A$3:$I$1005</definedName>
    <definedName name="Number_of_Payments">#N/A</definedName>
    <definedName name="numf">"$#REF!.$#REF!$#REF!"</definedName>
    <definedName name="Nurses">[90]Data.F8.BTR!#REF!</definedName>
    <definedName name="nurses1">[90]Data.F8.BTR!#REF!</definedName>
    <definedName name="NVCP">#REF!</definedName>
    <definedName name="NVN">[180]Material!$D$126</definedName>
    <definedName name="nw">#REF!</definedName>
    <definedName name="o">'[290]JAWAHAR-hyd-original'!$B$8:$B$91</definedName>
    <definedName name="obd_paint">#REF!</definedName>
    <definedName name="obpl">#REF!</definedName>
    <definedName name="OCM">[81]office!$B$20</definedName>
    <definedName name="oct">#REF!</definedName>
    <definedName name="octf">#REF!</definedName>
    <definedName name="od">'[131]int-Dia-hdpe'!$C$3:$C$27</definedName>
    <definedName name="oe">#REF!</definedName>
    <definedName name="OG_metal">#REF!</definedName>
    <definedName name="OH">[142]MRATES!$H$52</definedName>
    <definedName name="OHBRBRACEONETOSIX">#REF!</definedName>
    <definedName name="OHBRBRACESEVENTOTHIRTEEN">#REF!</definedName>
    <definedName name="OHBRCOLUMNONETOSIX">#REF!</definedName>
    <definedName name="OHBRCOLUMNSEVENTOTHIRTEEN">#REF!</definedName>
    <definedName name="OHCP">[291]LEAD!$K$46</definedName>
    <definedName name="OHR">'[292]Leads Entry'!$I$30</definedName>
    <definedName name="ohs">'[293]Boq - Flats'!#REF!</definedName>
    <definedName name="OHSR">#REF!</definedName>
    <definedName name="OHSR2">#REF!</definedName>
    <definedName name="ohsrcap">#REF!</definedName>
    <definedName name="ohsrlls">[209]nodes!$D$5:$D$115</definedName>
    <definedName name="oi">#REF!</definedName>
    <definedName name="oii">#REF!</definedName>
    <definedName name="OIU">[135]DATA_PRG!$H$328</definedName>
    <definedName name="ojjlkj">[164]Material!$D$130</definedName>
    <definedName name="ojsdgn">#REF!</definedName>
    <definedName name="ok">#REF!</definedName>
    <definedName name="one">#REF!</definedName>
    <definedName name="ONETOSEVEN">#REF!</definedName>
    <definedName name="oo">'[294]p&amp;m'!#REF!</definedName>
    <definedName name="ooo">#REF!</definedName>
    <definedName name="OOOEOOOE">#REF!</definedName>
    <definedName name="oooo">#REF!</definedName>
    <definedName name="OPERATION">[159]Sheet2!$F$2:$F$4</definedName>
    <definedName name="optrq">#REF!</definedName>
    <definedName name="OrderTable" hidden="1">#REF!</definedName>
    <definedName name="OrgNvorklkg">[119]BALAN1!$F$23</definedName>
    <definedName name="OrgNvorklmg">[119]BALAN1!$F$24</definedName>
    <definedName name="others">#REF!</definedName>
    <definedName name="Overall_Summary_Title">#REF!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[119]BALAN1!#REF!</definedName>
    <definedName name="P_reinigung_in_Filter">[119]BALAN1!#REF!</definedName>
    <definedName name="Pa">#REF!</definedName>
    <definedName name="Packed">[58]General!$K$4</definedName>
    <definedName name="paddy">'[23]LEAD (2)'!#REF!</definedName>
    <definedName name="paint">[135]DATA_PRG!$H$345</definedName>
    <definedName name="painter">'[52]SSR 2014-15 Rates'!$E$44</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[295]sch!#REF!</definedName>
    <definedName name="panellocation">#REF!</definedName>
    <definedName name="panelname">#REF!</definedName>
    <definedName name="Part">[296]Data!#REF!</definedName>
    <definedName name="Pasu">#REF!</definedName>
    <definedName name="Paver_finisher_Hydraulic_with_sensor">#REF!</definedName>
    <definedName name="Paver_finisher_mechanical_sold">#REF!</definedName>
    <definedName name="Pay_Date">#REF!</definedName>
    <definedName name="Pay_Num">#REF!</definedName>
    <definedName name="PAYJJJJJD">#REF!</definedName>
    <definedName name="Payment_Date">#N/A</definedName>
    <definedName name="pbg">#REF!</definedName>
    <definedName name="pbm">#REF!</definedName>
    <definedName name="pbpt">#REF!</definedName>
    <definedName name="Pbx">[237]Design!#REF!</definedName>
    <definedName name="Pby">[237]Design!#REF!</definedName>
    <definedName name="pc">#REF!</definedName>
    <definedName name="pcc">#REF!</definedName>
    <definedName name="pcc_bedblock">#REF!</definedName>
    <definedName name="PCCLC">'[51]DATA-2005-06'!$J$363</definedName>
    <definedName name="pccut">#REF!</definedName>
    <definedName name="pcl">#REF!</definedName>
    <definedName name="pcrao">#REF!</definedName>
    <definedName name="PDS">#REF!</definedName>
    <definedName name="Pedastals__columns">[63]Works!#REF!</definedName>
    <definedName name="per">[297]GA!$B$25</definedName>
    <definedName name="Perf_Garantee">#REF!</definedName>
    <definedName name="peru">#REF!</definedName>
    <definedName name="perugudi">#REF!</definedName>
    <definedName name="perungudi">#REF!</definedName>
    <definedName name="pftw">[98]Process!#REF!</definedName>
    <definedName name="pg">#REF!</definedName>
    <definedName name="PGS">#REF!</definedName>
    <definedName name="PHANI">[284]m!$B$149</definedName>
    <definedName name="phase">#REF!</definedName>
    <definedName name="PhaseCode">#REF!</definedName>
    <definedName name="phi">#REF!</definedName>
    <definedName name="Phone">#REF!</definedName>
    <definedName name="PhonesQty">"$#REF!.$#REF!$#REF!"</definedName>
    <definedName name="pi">3.1415</definedName>
    <definedName name="Picking___spreading_metal_for_WBM_for_75_mm">#REF!</definedName>
    <definedName name="Picking_5_to_100_mm_old_metalled_surface_and_sectioning">'[58]Common '!$D$280</definedName>
    <definedName name="Picking_metal___sectiong">#REF!</definedName>
    <definedName name="Pig">[298]Mortars!$E$75</definedName>
    <definedName name="pIIII">#REF!</definedName>
    <definedName name="pillers">[199]concrete!$L$194</definedName>
    <definedName name="PIPE">#REF!</definedName>
    <definedName name="PIPE_CL">[62]CPHEEO!$AO$2:$AV$2</definedName>
    <definedName name="PIPE_CL1">[62]CPHEEO!$AO$3:$AV$3</definedName>
    <definedName name="PIPE_ID">[62]CPHEEO!$BK$2:$BK$3</definedName>
    <definedName name="PIPE_ID_CD">[62]CPHEEO!$BL$2:$BL$3</definedName>
    <definedName name="PIPE_TYPE">[62]wh_data_R!$B$377:$B$384</definedName>
    <definedName name="PIPE_TYPE_R">[62]wh_data!$R$2:$R$9</definedName>
    <definedName name="PIPE_TYPES">[62]wh_data!$J$2:$J$9</definedName>
    <definedName name="piperates">'[213]ssr-rates'!$B$2:$J$839</definedName>
    <definedName name="PIPES">[62]CPHEEO!$AY$2:$BH$2</definedName>
    <definedName name="PIPES_CR">[62]CPHEEO!$Z$3:$Z$12</definedName>
    <definedName name="PIPES_E">[62]wh_data_R!$P$195:$P$203</definedName>
    <definedName name="PIY">[198]Material!$D$79</definedName>
    <definedName name="PK">'[287]conc-foot-gradeslab'!#REF!</definedName>
    <definedName name="pkgno">#REF!</definedName>
    <definedName name="PKK">'[287]conc-foot-gradeslab'!#REF!</definedName>
    <definedName name="pla">[11]DATA_PRG!$H$252</definedName>
    <definedName name="plasp">[135]DATA_PRG!$H$296</definedName>
    <definedName name="PLAST1312">'[51]DATA-2005-06'!$J$521</definedName>
    <definedName name="plaster_ornamental">#REF!</definedName>
    <definedName name="plaster_stage">'[115]data existing_do not delete'!$A$88:$A$91</definedName>
    <definedName name="plaster_thick">'[127]data existing_do not delete'!$D$14:$D$16</definedName>
    <definedName name="plaster_twelve">#REF!</definedName>
    <definedName name="plaster_twenty">#REF!</definedName>
    <definedName name="PLASTERING">[40]maya!$A$23:$A$27</definedName>
    <definedName name="PLASTERING_WALLS_CEILING">'[93]BACK BONE'!$HL$2:$HL$52</definedName>
    <definedName name="plastering12">#REF!</definedName>
    <definedName name="plasticemulsion_paint">#REF!</definedName>
    <definedName name="plbeams">#REF!</definedName>
    <definedName name="Plinth_beams__lintels">[63]Works!#REF!</definedName>
    <definedName name="pm">#REF!</definedName>
    <definedName name="PM_AirCompressor_210cfm">'[243]Plant &amp;  Machinery'!$G$4</definedName>
    <definedName name="PM_BatchMixHMP_46_60THP">'[265]Plant &amp;  Machinery'!$G$5</definedName>
    <definedName name="PM_BatchTypeHMP_30_40">'[241]Plant &amp;  Machinery'!$G$6</definedName>
    <definedName name="PM_BitumenBoilerOilFired_1000">'[241]Plant &amp;  Machinery'!$G$9</definedName>
    <definedName name="PM_BitumenBoilerOilFired_200">'[265]Plant &amp;  Machinery'!$G$8</definedName>
    <definedName name="PM_BitumenEmulsionPressureDistributor">'[265]Plant &amp;  Machinery'!$G$10</definedName>
    <definedName name="PM_ConcreteMixer">'[243]Plant &amp;  Machinery'!$G$11</definedName>
    <definedName name="PM_Dozer_D50">'[243]Plant &amp;  Machinery'!$G$13</definedName>
    <definedName name="PM_ElectricGeneratorSet_125">'[241]Plant &amp;  Machinery'!$G$15</definedName>
    <definedName name="PM_FrontEndLoader_1cum">'[241]Plant &amp;  Machinery'!$G$17</definedName>
    <definedName name="PM_HydraulicBroom">'[265]Plant &amp;  Machinery'!$G$19</definedName>
    <definedName name="PM_HydraulicExcavator_09cum">'[241]Plant &amp;  Machinery'!$G$20</definedName>
    <definedName name="PM_HydraulicSelfPropelledChipSpreader">'[265]Plant &amp;  Machinery'!$G$21</definedName>
    <definedName name="PM_JackHammer">'[245]Plant &amp;  Machinery'!$G$22</definedName>
    <definedName name="PM_JointCuttingMachine">'[243]Plant &amp;  Machinery'!$G$23</definedName>
    <definedName name="PM_Mixall_6_10t">'[265]Plant &amp;  Machinery'!$G$24</definedName>
    <definedName name="PM_MotorGrader">'[241]Plant &amp;  Machinery'!$G$25</definedName>
    <definedName name="PM_NeedleVibrator">'[243]Plant &amp;  Machinery'!$G$27</definedName>
    <definedName name="PM_PaverFinisher">'[241]Plant &amp;  Machinery'!$G$28</definedName>
    <definedName name="PM_PlateCompactor">'[245]Plant &amp;  Machinery'!$G$29</definedName>
    <definedName name="PM_PlateVibrator">'[243]Plant &amp;  Machinery'!$G$30</definedName>
    <definedName name="PM_ScreedVibrator">'[243]Plant &amp;  Machinery'!$G$31</definedName>
    <definedName name="PM_ThreeWheeled_80_100kN_StaticRoller">'[241]Plant &amp;  Machinery'!$G$34</definedName>
    <definedName name="PM_Tipper_55">'[241]Plant &amp;  Machinery'!$G$45</definedName>
    <definedName name="PM_Tractor_DiscHarrows">'[245]Plant &amp;  Machinery'!$G$46</definedName>
    <definedName name="PM_Tractor_Ripper">'[245]Plant &amp;  Machinery'!$G$47</definedName>
    <definedName name="PM_Tractor_Rotavator">'[264]Plant &amp;  Machinery'!$G$49</definedName>
    <definedName name="PM_Tractor_Trolley">'[243]Plant &amp;  Machinery'!$G$48</definedName>
    <definedName name="PM_Truck">'[294]Plant &amp;  Machinery'!$G$50</definedName>
    <definedName name="PM_VibratoryRoller_80_100kN">'[265]Plant &amp;  Machinery'!$G$51</definedName>
    <definedName name="pm_WaterLorry">'[266]Plant &amp;  Machinery'!$H$69</definedName>
    <definedName name="PM_WaterTanker_6kl">'[243]Plant &amp;  Machinery'!$G$53</definedName>
    <definedName name="PM_WetMixPlant_or_PugMill">'[245]Plant &amp;  Machinery'!$G$54</definedName>
    <definedName name="pmest">[211]detls!$A$3:$O$18</definedName>
    <definedName name="PMS">[185]m1!$D$30</definedName>
    <definedName name="PN">'[299]WATER-HAMMER'!$F$27:$F$31</definedName>
    <definedName name="Pneumatic_tyre_Roller">#REF!</definedName>
    <definedName name="po">[195]Material!$D$111</definedName>
    <definedName name="poi">[195]Material!$D$113</definedName>
    <definedName name="POIN">[13]DATA!$H$182</definedName>
    <definedName name="Polished_black_Cuddapah_slabs_25.4mm">[63]Material!#REF!</definedName>
    <definedName name="Polished_black_Cuddapah_slabs_25_4mm">NA()</definedName>
    <definedName name="Polished_Shahabad_slabs_of_Tandur_25.4mm_blue">[63]Material!#REF!</definedName>
    <definedName name="Polished_Shahabad_slabs_of_Tandur_25.4mm_white">[63]Material!#REF!</definedName>
    <definedName name="Polished_Shahabad_slabs_of_Tandur_25_4mm_blue">NA()</definedName>
    <definedName name="Polished_Shahabad_slabs_of_Tandur_25_4mm_white">NA()</definedName>
    <definedName name="POM">[198]Material!$D$38</definedName>
    <definedName name="pop">#REF!</definedName>
    <definedName name="portico__bottom__steps">#REF!,#REF!,#REF!,#REF!,#REF!,#REF!,#REF!,#REF!,#REF!,#REF!,#REF!,#REF!,#REF!,#REF!,#REF!,#REF!,#REF!,#REF!,#REF!,#REF!,#REF!</definedName>
    <definedName name="portion">[103]Lead!#REF!</definedName>
    <definedName name="poutr">#REF!</definedName>
    <definedName name="powo">#REF!</definedName>
    <definedName name="pp">'[300]pvc-pipe-rates'!$B$8:$B$27</definedName>
    <definedName name="ppp" localSheetId="0" hidden="1">{#N/A,#N/A,FALSE,"no"}</definedName>
    <definedName name="ppp" hidden="1">{#N/A,#N/A,FALSE,"no"}</definedName>
    <definedName name="PPPPP">#REF!</definedName>
    <definedName name="pppppppppp">[63]Material!#REF!</definedName>
    <definedName name="pppppppppppp">[63]Works!#REF!</definedName>
    <definedName name="pppppppppppppp">[63]Works!#REF!</definedName>
    <definedName name="pqodjhf">#REF!</definedName>
    <definedName name="pr">[116]id!$A$3:$E$449</definedName>
    <definedName name="PR_Habcode_16_Dig">#REF!</definedName>
    <definedName name="Prasad">#REF!</definedName>
    <definedName name="praveen">[301]sand!$A$1:$N$206</definedName>
    <definedName name="prb">#REF!</definedName>
    <definedName name="PRC">#REF!</definedName>
    <definedName name="prelim">'[111]1'!$A$1:$U$65536</definedName>
    <definedName name="Prelm_Exp">#REF!</definedName>
    <definedName name="PrimeAddress">#REF!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 localSheetId="4">'E-Data 24-25'!$A$1:$J$2087</definedName>
    <definedName name="_xlnm.Print_Area" localSheetId="0">'Ele Abstract'!$A$1:$C$8</definedName>
    <definedName name="_xlnm.Print_Area" localSheetId="2">'EST-BH'!$A$1:$F$233</definedName>
    <definedName name="_xlnm.Print_Area" localSheetId="1">'EST-GH'!$A$1:$F$162</definedName>
    <definedName name="_xlnm.Print_Area">#REF!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4">'E-Data 24-25'!$11:$11</definedName>
    <definedName name="_xlnm.Print_Titles" localSheetId="1">'EST-GH'!$5:$6</definedName>
    <definedName name="_xlnm.Print_Titles">#REF!</definedName>
    <definedName name="Prl">#REF!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[81]office!$B$22</definedName>
    <definedName name="PROFIT1">[81]office!$B$21</definedName>
    <definedName name="PROFORMA_IV__2_">#REF!</definedName>
    <definedName name="ProjAddress1">#REF!</definedName>
    <definedName name="ProjAddress2">#REF!</definedName>
    <definedName name="ProjCity">#REF!</definedName>
    <definedName name="ProjCountry">#REF!</definedName>
    <definedName name="ProjCounty">#REF!</definedName>
    <definedName name="project">#REF!</definedName>
    <definedName name="projection">[104]Boq!#REF!</definedName>
    <definedName name="ProjectLocation">#REF!</definedName>
    <definedName name="ProjectNumber">#REF!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[62]input!$H$9</definedName>
    <definedName name="PROS_MLD">[62]input!$K$9</definedName>
    <definedName name="PROS_PERIOD">[62]input!$C$5</definedName>
    <definedName name="PROS_POP">[62]input!$F$9</definedName>
    <definedName name="PROS_YEAR">[62]input!$C$9</definedName>
    <definedName name="prsrhds">[302]t_prsr!$A$3:$H$60</definedName>
    <definedName name="PRückläufekg">[119]BALAN1!$E$25</definedName>
    <definedName name="ps">#REF!</definedName>
    <definedName name="PSABillingMethod">#REF!</definedName>
    <definedName name="PSC_C">[62]wh_data_R!$D$335:$J$346</definedName>
    <definedName name="PSC_CL">[62]wh_data_R!$D$334:$J$334</definedName>
    <definedName name="PSC_CL_RATES">[62]wh_data!$M$119:$T$119</definedName>
    <definedName name="PSC_CLL">[62]wh_data_R!$W$378:$Y$383</definedName>
    <definedName name="PSC_CLR">[62]wh_data!$L$119:$O$119</definedName>
    <definedName name="PSC_CLS">[62]wh_data_R!$N$1440:$N$1445</definedName>
    <definedName name="PSC_D_R">[62]CPHEEO!$BC$3:$BC$14</definedName>
    <definedName name="PSC_D_RATES">'[122]PSC REVISED'!$C$9:$K$9</definedName>
    <definedName name="PSC_DC">[62]wh_data_R!$A$121:$A$132</definedName>
    <definedName name="PSC_DR">[62]wh_data!$L$120:$L$126</definedName>
    <definedName name="PSC_FR_10KG">'[122]PSC REVISED'!$C$46:$K$46</definedName>
    <definedName name="PSC_FR_12KG">'[122]PSC REVISED'!$C$62:$K$62</definedName>
    <definedName name="PSC_FR_14KG">'[122]PSC REVISED'!$C$77:$K$77</definedName>
    <definedName name="PSC_FR_16KG">'[122]PSC REVISED'!$C$92:$K$92</definedName>
    <definedName name="PSC_FR_6KG">'[122]PSC REVISED'!$C$18:$K$18</definedName>
    <definedName name="PSC_FR_8KG">'[122]PSC REVISED'!$C$32:$K$32</definedName>
    <definedName name="PSC_G">[62]wh_data_R!$O$1440:$O$1445</definedName>
    <definedName name="PSC_P">[62]wh_data_R!$P$1440:$P$1445</definedName>
    <definedName name="PSC_RATES">[62]wh_data!$L$120:$O$126</definedName>
    <definedName name="PSC_T">[62]wh_data!$A$120:$G$129</definedName>
    <definedName name="pss">#REF!</definedName>
    <definedName name="psw">#REF!</definedName>
    <definedName name="pt">'[194]Data o'!#REF!</definedName>
    <definedName name="pui">#REF!</definedName>
    <definedName name="pump">#REF!</definedName>
    <definedName name="Pump___23_KW">#REF!</definedName>
    <definedName name="PUMPING_HOURS">[62]CPHEEO!$C$15</definedName>
    <definedName name="pumpset">#REF!</definedName>
    <definedName name="PUMPSET_COST">[62]CPHEEO!$C$11</definedName>
    <definedName name="PUMPSET_LIFE">[62]CPHEEO!$C$13</definedName>
    <definedName name="PUR">#REF!</definedName>
    <definedName name="Puz">[237]Design!#REF!</definedName>
    <definedName name="PV">[302]PVC_dia!$A$26:$L$38</definedName>
    <definedName name="pvc">[303]detls!$A$26:$O$38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[62]wh_data_R!$D$232:$G$244</definedName>
    <definedName name="PVC_CL">[62]wh_data_R!$D$231:$G$231</definedName>
    <definedName name="PVC_CL_RATES">[62]wh_data!$M$20:$O$20</definedName>
    <definedName name="pvc_clamps">#REF!</definedName>
    <definedName name="PVC_CLL">[62]wh_data_R!$C$378:$E$380</definedName>
    <definedName name="PVC_CLR">[62]wh_data!$L$20:$O$20</definedName>
    <definedName name="PVC_CLS">[62]wh_data_R!$AH$1440:$AH$1442</definedName>
    <definedName name="pvc_collar">#REF!</definedName>
    <definedName name="PVC_D">[62]wh_data!$E$21:$H$33</definedName>
    <definedName name="PVC_D_R">[62]CPHEEO!$AY$3:$AY$15</definedName>
    <definedName name="PVC_D_RATES">[122]pvc!$C$23:$O$23</definedName>
    <definedName name="PVC_DC">[62]wh_data_R!$A$21:$A$33</definedName>
    <definedName name="PVC_DL_RANGE">[62]CPHEEO!$AY$3:$AY$16</definedName>
    <definedName name="PVC_DR">[62]wh_data!$L$21:$L$33</definedName>
    <definedName name="PVC_FR_10KG">[122]pvc!$C$60:$O$60</definedName>
    <definedName name="PVC_FR_4KG">[122]pvc!$C$31:$O$31</definedName>
    <definedName name="PVC_FR_6KG">[122]pvc!$C$45:$O$45</definedName>
    <definedName name="PVC_G">[62]wh_data_R!$AI$1440:$AI$1442</definedName>
    <definedName name="PVC_ID">[62]wh_data_R!$L$21:$L$33</definedName>
    <definedName name="PVC_ID_CL">[62]wh_data_R!$L$20:$O$20</definedName>
    <definedName name="PVC_IDS">[62]wh_data_R!$L$21:$O$33</definedName>
    <definedName name="PVC_PIPES">'[93]PIPES BASIC RATES'!$A$5:$A$60</definedName>
    <definedName name="pvc_pipes_110">#REF!</definedName>
    <definedName name="PVC_RATES">[62]wh_data!$L$21:$O$33</definedName>
    <definedName name="pvc_specials">#REF!</definedName>
    <definedName name="PVC_T">[62]wh_data!$A$21:$D$33</definedName>
    <definedName name="pvcALL">#REF!</definedName>
    <definedName name="pvcBend">#REF!</definedName>
    <definedName name="pvcCoupling">#REF!</definedName>
    <definedName name="pvcDummy">#REF!</definedName>
    <definedName name="pvcElbow">#REF!</definedName>
    <definedName name="pvcFTA">#REF!</definedName>
    <definedName name="PVCid10.0">'[131]int-Dia-pvc'!$H$3:$H$27</definedName>
    <definedName name="PVCid10_0">NA()</definedName>
    <definedName name="PVCid4.0">'[131]int-Dia-pvc'!$E$3:$E$27</definedName>
    <definedName name="PVCid4_0">NA()</definedName>
    <definedName name="PVCid6.0">'[131]int-Dia-pvc'!$F$3:$F$27</definedName>
    <definedName name="PVCid6_0">NA()</definedName>
    <definedName name="PVCid8.0">'[131]int-Dia-pvc'!$G$3:$G$27</definedName>
    <definedName name="PVCid8_0">NA()</definedName>
    <definedName name="pvcMTA">#REF!</definedName>
    <definedName name="PVCod">'[131]int-Dia-pvc'!$C$3:$C$27</definedName>
    <definedName name="pvcpvrate">'[213]pvc-rates'!$C$7:$I$46</definedName>
    <definedName name="pvcrates">'[214]pvc-pipe-rates'!$I$30:$Z$35</definedName>
    <definedName name="PVCreducedTee">#REF!</definedName>
    <definedName name="pvcsaddle">[124]Sheet1!$B$98:$B$102</definedName>
    <definedName name="pvcSpecials">#REF!</definedName>
    <definedName name="pvcTee">#REF!</definedName>
    <definedName name="pvcwts">'[213]PVC weights'!$B$1:$F$40</definedName>
    <definedName name="pvf">#REF!</definedName>
    <definedName name="Pvorklkg">[119]BALAN1!$F$25</definedName>
    <definedName name="Pvorklmg">[119]BALAN1!$F$26</definedName>
    <definedName name="pw">'[41]C-data'!$F$86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[304]R_Det!#REF!</definedName>
    <definedName name="Q_EW_FOUND">#REF!</definedName>
    <definedName name="Q_EW_S">[304]R_Det!#REF!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[304]R_Det!#REF!</definedName>
    <definedName name="Q_GROUT_REV">#REF!</definedName>
    <definedName name="Q_GS">#REF!</definedName>
    <definedName name="Q_GSB">[304]R_Det!#REF!</definedName>
    <definedName name="Q_HP">#REF!</definedName>
    <definedName name="Q_HP_100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[73]R_Det!$I$48</definedName>
    <definedName name="Q_PAINT">#REF!</definedName>
    <definedName name="q_pick">[304]R_Det!#REF!</definedName>
    <definedName name="Q_PLAST">#REF!</definedName>
    <definedName name="Q_REV300">#REF!</definedName>
    <definedName name="Q_SANDFILL">#REF!</definedName>
    <definedName name="Q_SCAR_BT">#REF!</definedName>
    <definedName name="Q_SCAR_GRA">#REF!</definedName>
    <definedName name="Q_SCSD">[304]R_Det!#REF!</definedName>
    <definedName name="Q_SCSD_6070">#REF!</definedName>
    <definedName name="Q_SCSD_80100">#REF!</definedName>
    <definedName name="Q_SDBC">[304]R_Det!#REF!</definedName>
    <definedName name="Q_TACK">[304]R_Det!#REF!</definedName>
    <definedName name="Q_WBM2">[304]R_Det!#REF!</definedName>
    <definedName name="Q_WBM3">[304]R_Det!#REF!</definedName>
    <definedName name="Q_WMM">#REF!</definedName>
    <definedName name="Qmaxvorkl">[119]BALAN1!$F$11</definedName>
    <definedName name="Qmittelvorkl">[119]BALAN1!$F$10</definedName>
    <definedName name="QOM">[198]Material!$D$74</definedName>
    <definedName name="QQ">[185]m1!$D$9</definedName>
    <definedName name="qqq">#REF!</definedName>
    <definedName name="qqqq">#REF!</definedName>
    <definedName name="QQQQQQ">[305]Lead!#REF!</definedName>
    <definedName name="qqqqqqq">#REF!</definedName>
    <definedName name="qqqqqqqqq">[78]data!#REF!</definedName>
    <definedName name="qqqqqqqqqqqqq">#REF!</definedName>
    <definedName name="qqww">#REF!</definedName>
    <definedName name="qr">'[52]Lead statement'!$P$10</definedName>
    <definedName name="QrezirkRegenw.">[119]BALAN1!$H$11</definedName>
    <definedName name="QrezirkTrockenw.">[119]BALAN1!$H$10</definedName>
    <definedName name="QRückläufe">[120]BALAN1!$E$10</definedName>
    <definedName name="QSchlamwasser_Dauer">[120]BALAN1!$E$54</definedName>
    <definedName name="Qu">#REF!</definedName>
    <definedName name="quantity">#REF!</definedName>
    <definedName name="quarry">[63]Material!#REF!</definedName>
    <definedName name="Quarry_rubbish">[63]Material!#REF!</definedName>
    <definedName name="Quaspall">#REF!</definedName>
    <definedName name="que">'[23]LEAD (2)'!#REF!</definedName>
    <definedName name="quer10">#REF!</definedName>
    <definedName name="QUERY2">[306]data!#REF!</definedName>
    <definedName name="qwe">#REF!</definedName>
    <definedName name="qwew" hidden="1">'[61]final abstract'!#REF!</definedName>
    <definedName name="qwwetrty">#REF!</definedName>
    <definedName name="qwww">#REF!</definedName>
    <definedName name="R.12.M">'[307]LEAD STATEMENT'!#REF!</definedName>
    <definedName name="R.25.M">'[307]LEAD STATEMENT'!#REF!</definedName>
    <definedName name="R.40.M">'[308]LEAD STATEMENT'!$N$10</definedName>
    <definedName name="R.6.M">'[307]LEAD STATEMENT'!#REF!</definedName>
    <definedName name="r.ac.pipe.100.cl">'[307]DATA SHEET'!#REF!</definedName>
    <definedName name="r.ac.pipe.125.cl">'[307]DATA SHEET'!#REF!</definedName>
    <definedName name="r.ac.pipe.150.cl">'[307]DATA SHEET'!#REF!</definedName>
    <definedName name="r.ac.pipe.200.cl">'[307]DATA SHEET'!#REF!</definedName>
    <definedName name="r.ac.pipe.80.cl">'[307]DATA SHEET'!#REF!</definedName>
    <definedName name="r.block.20">'[307]DATA SHEET'!#REF!</definedName>
    <definedName name="r.block.50">'[307]DATA SHEET'!#REF!</definedName>
    <definedName name="R.Cement">'[308]LEAD STATEMENT'!$N$20</definedName>
    <definedName name="r.ew.emb">'[307]DATA SHEET'!#REF!</definedName>
    <definedName name="r.ew.found">'[307]DATA SHEET'!#REF!</definedName>
    <definedName name="r.ew.rf.cons">'[309] data sheet '!#REF!</definedName>
    <definedName name="r.floor.pl">'[307]DATA SHEET'!#REF!</definedName>
    <definedName name="R.Gravel">'[307]LEAD STATEMENT'!#REF!</definedName>
    <definedName name="r.media.m.20">'[307]DATA SHEET'!#REF!</definedName>
    <definedName name="r.media.m.6">'[307]DATA SHEET'!#REF!</definedName>
    <definedName name="r.media.sd.c">'[307]DATA SHEET'!#REF!</definedName>
    <definedName name="r.media.sd.f">'[307]DATA SHEET'!#REF!</definedName>
    <definedName name="R.Napa">'[307]LEAD STATEMENT'!#REF!</definedName>
    <definedName name="r.ohsr.40.12.7">#REF!</definedName>
    <definedName name="r.ohsr.40.9.55">#REF!</definedName>
    <definedName name="r.ohsr.60.12.9">#REF!</definedName>
    <definedName name="r.ohsr.60.9.75">#REF!</definedName>
    <definedName name="r.pcc.124.12">'[307]DATA SHEET'!#REF!</definedName>
    <definedName name="r.pl.rf">'[307]DATA SHEET'!#REF!</definedName>
    <definedName name="R.Rs.Mason">'[307]LEAD STATEMENT'!#REF!</definedName>
    <definedName name="R.Rs.Riv.300">'[307]LEAD STATEMENT'!#REF!</definedName>
    <definedName name="r.sd.media">'[307]LEAD STATEMENT'!#REF!</definedName>
    <definedName name="R.Sd.Mort">'[308]LEAD STATEMENT'!$N$7</definedName>
    <definedName name="R.Teak">'[307]LEAD STATEMENT'!#REF!</definedName>
    <definedName name="r.vrcc.cur.wall.20">'[307]DATA SHEET'!#REF!</definedName>
    <definedName name="R_136_BCCP">#REF!</definedName>
    <definedName name="R_136_BODY">#REF!</definedName>
    <definedName name="R_136_Bodywalls">'[310]Road data'!$K$399</definedName>
    <definedName name="R_136_FLY_BCCP">#REF!</definedName>
    <definedName name="R_136_Found">'[310]Road data'!$K$374</definedName>
    <definedName name="R_148_BCCP">#REF!</definedName>
    <definedName name="R_148_belowcc">'[310]Road data'!$K$285</definedName>
    <definedName name="R_BackFill">'[310]Road data'!$K$699</definedName>
    <definedName name="R_BED_HP">#REF!</definedName>
    <definedName name="R_BetweenBodywalls">'[310]Road data'!$K$466</definedName>
    <definedName name="R_BM">'[82]Road data'!#REF!</definedName>
    <definedName name="R_BM_50">#REF!</definedName>
    <definedName name="R_BT_PATCH">#REF!</definedName>
    <definedName name="R_BT_PATCH_40">#REF!</definedName>
    <definedName name="r_det">[82]R_Det!$I$31</definedName>
    <definedName name="R_Diversion_Road">'[311]Road data'!#REF!</definedName>
    <definedName name="R_EW_C">#REF!</definedName>
    <definedName name="R_EW_Car">'[82]Road data'!#REF!</definedName>
    <definedName name="R_EW_FMC_Car">'[311]Road data'!$K$49</definedName>
    <definedName name="R_EW_FMC_Side">'[82]Road data'!$K$30</definedName>
    <definedName name="R_EW_Form_OMC">'[310]Road data'!$K$58</definedName>
    <definedName name="R_EW_FOUND">#REF!</definedName>
    <definedName name="R_EW_Man">'[311]Road data'!#REF!</definedName>
    <definedName name="R_EW_OMC_Car">'[82]Road data'!#REF!</definedName>
    <definedName name="R_EW_OMC_Side">'[82]Road data'!#REF!</definedName>
    <definedName name="R_EW_S">#REF!</definedName>
    <definedName name="R_EW_Side_OMC">'[310]Road data'!$K$30</definedName>
    <definedName name="R_EW_T">#REF!</definedName>
    <definedName name="R_EW_Trench">'[312]Road data'!$K$13</definedName>
    <definedName name="R_EW_USS">#REF!</definedName>
    <definedName name="R_FILL_INB_BODY">#REF!</definedName>
    <definedName name="R_Filter">'[310]Road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'[73]Road data'!$K$354</definedName>
    <definedName name="R_Gravel_between">'[312]Road data'!$K$356</definedName>
    <definedName name="R_Gravel_Pipebedding">'[312]Road data'!$K$299</definedName>
    <definedName name="R_Gravel_Quardrent">'[311]Road data'!#REF!</definedName>
    <definedName name="R_GravelBedding">'[310]Road data'!$K$351</definedName>
    <definedName name="R_GravelShoulders">'[82]Road data'!$K$251</definedName>
    <definedName name="R_GROUT_REV">#REF!</definedName>
    <definedName name="R_GS">#REF!</definedName>
    <definedName name="R_GSB">'[311]Road data'!$K$77</definedName>
    <definedName name="R_HP_1000">'[182]Road data'!$K$446</definedName>
    <definedName name="R_HP_600">'[82]Road data'!#REF!</definedName>
    <definedName name="R_HP_800">'[182]Road data'!$K$432</definedName>
    <definedName name="R_HPL_600">'[82]Road data'!#REF!</definedName>
    <definedName name="R_HPL_800">'[312]Road data'!$K$322</definedName>
    <definedName name="R_HYSD_Found">'[310]Road data'!$K$747</definedName>
    <definedName name="R_HYSD_sub">'[310]Road data'!$K$731</definedName>
    <definedName name="R_HYSD_Super">'[82]Road data'!#REF!</definedName>
    <definedName name="R_M10_base">'[311]Road data'!#REF!</definedName>
    <definedName name="R_M10_bCC">'[82]Road data'!#REF!</definedName>
    <definedName name="R_M10_bodywalls">'[312]Road data'!$K$286</definedName>
    <definedName name="R_M10_drains">'[311]Road data'!#REF!</definedName>
    <definedName name="R_M10_found">'[312]Road data'!$K$275</definedName>
    <definedName name="R_M15_dividers">'[311]Road data'!#REF!</definedName>
    <definedName name="R_M15_Foot">'[310]Road data'!$K$528</definedName>
    <definedName name="R_M15_footing">'[82]Road data'!#REF!</definedName>
    <definedName name="R_M15_FOUND">#REF!</definedName>
    <definedName name="R_M15_LEVEL">#REF!</definedName>
    <definedName name="R_M15_LevellingCoarse">'[310]Road data'!$K$679</definedName>
    <definedName name="R_M15_SUB">'[82]Road data'!#REF!</definedName>
    <definedName name="R_M20_Bed">'[310]Road data'!$K$579</definedName>
    <definedName name="R_M20_BedBack">'[82]Road data'!#REF!</definedName>
    <definedName name="R_M20_COVER">'[82]Road data'!#REF!</definedName>
    <definedName name="R_M20_DECKSLAB">'[82]Road data'!#REF!</definedName>
    <definedName name="R_M20_slab">'[310]Road data'!$K$604</definedName>
    <definedName name="R_M20R_BEDBLOCKS">#REF!</definedName>
    <definedName name="R_M20R_COVER_SLAB">#REF!</definedName>
    <definedName name="R_M20R_DECK">#REF!</definedName>
    <definedName name="R_M20R_RAIL">#REF!</definedName>
    <definedName name="R_M25_ApproachSlab">'[82]Road data'!#REF!</definedName>
    <definedName name="R_M25R_APP">#REF!</definedName>
    <definedName name="R_M30_WC">'[82]Road data'!#REF!</definedName>
    <definedName name="R_M30R_WC">#REF!</definedName>
    <definedName name="R_M35_C2">'[311]Road data'!#REF!</definedName>
    <definedName name="R_M35_CC">'[311]Road data'!#REF!</definedName>
    <definedName name="R_M35_CCP">#REF!</definedName>
    <definedName name="R_M35_FLY_CCP">#REF!</definedName>
    <definedName name="R_M35_FlyAsh">'[82]Road data'!#REF!</definedName>
    <definedName name="R_Mild">'[82]Road data'!#REF!</definedName>
    <definedName name="R_MSS">'[310]Road data'!$K$244</definedName>
    <definedName name="R_PAINT">#REF!</definedName>
    <definedName name="R_Painting">'[82]Road data'!#REF!</definedName>
    <definedName name="R_Pick">'[82]Road data'!$K$89</definedName>
    <definedName name="R_PLAST">#REF!</definedName>
    <definedName name="R_PLAST_CUM">#REF!</definedName>
    <definedName name="R_PLAST_SQM">#REF!</definedName>
    <definedName name="R_Plastering">'[82]Road data'!#REF!</definedName>
    <definedName name="R_R300">'[310]Road data'!$K$484</definedName>
    <definedName name="R_Rev_A300">'[311]Road data'!#REF!</definedName>
    <definedName name="R_Rev_Q300">'[311]Road data'!#REF!</definedName>
    <definedName name="R_REV300">#REF!</definedName>
    <definedName name="R_SANDFILL">#REF!</definedName>
    <definedName name="R_SandFILLING">'[82]Road data'!#REF!</definedName>
    <definedName name="R_Scar_BT">'[82]Road data'!#REF!</definedName>
    <definedName name="R_SCAR_GRA">#REF!</definedName>
    <definedName name="R_Scar_GSB">'[82]Road data'!#REF!</definedName>
    <definedName name="R_Scarf">'[310]Road data'!$K$97</definedName>
    <definedName name="R_SCSD">'[310]Road data'!$K$198</definedName>
    <definedName name="R_SCSD_6070">'[82]Road data'!$K$173</definedName>
    <definedName name="R_SCSD_80100">'[82]Road data'!#REF!</definedName>
    <definedName name="R_SDBC">'[82]Road data'!$K$234</definedName>
    <definedName name="R_shoulders">'[310]Road data'!$K$263</definedName>
    <definedName name="R_Tack">'[82]Road data'!$K$197</definedName>
    <definedName name="R_WBM_G2">'[310]Road data'!$K$121</definedName>
    <definedName name="R_WBM_G3">'[310]Road data'!$K$144</definedName>
    <definedName name="R_WBM2">'[82]Road data'!#REF!</definedName>
    <definedName name="R_WBM2_HS">'[82]Road data'!$K$116</definedName>
    <definedName name="R_WBM2_HVR">'[82]Road data'!#REF!</definedName>
    <definedName name="R_WBM2_MCS">'[82]Road data'!#REF!</definedName>
    <definedName name="R_WBM3">'[82]Road data'!#REF!</definedName>
    <definedName name="R_WBM3_HS">'[82]Road data'!$K$142</definedName>
    <definedName name="R_WBM3_HVR">'[82]Road data'!#REF!</definedName>
    <definedName name="R_WBM3_MCS">'[82]Road data'!#REF!</definedName>
    <definedName name="R_Weepholes">'[82]Road data'!#REF!</definedName>
    <definedName name="R_WMM">'[82]Road data'!#REF!</definedName>
    <definedName name="ra">'[180]Plant &amp;  Machinery'!$G$4</definedName>
    <definedName name="raams">#REF!</definedName>
    <definedName name="Rabbit">#REF!</definedName>
    <definedName name="raf">[167]Material!$D$130</definedName>
    <definedName name="raffs">'[167]Plant &amp;  Machinery'!$G$13</definedName>
    <definedName name="rafi">'[167]Plant &amp;  Machinery'!$G$4</definedName>
    <definedName name="raghava">#REF!</definedName>
    <definedName name="raised_pointing">#REF!</definedName>
    <definedName name="raj">#REF!</definedName>
    <definedName name="raju">[167]Material!$D$126</definedName>
    <definedName name="ram">[167]Material!$D$129</definedName>
    <definedName name="raMA">[313]Data!#REF!</definedName>
    <definedName name="RANGE2">'[314]Cable-data'!$A$33:$K$48</definedName>
    <definedName name="RANGE6">'[315]CABLE DATA'!$A$31:$C$46</definedName>
    <definedName name="raod">[95]Lead!#REF!</definedName>
    <definedName name="ras">#REF!</definedName>
    <definedName name="rat">[167]Material!$D$51</definedName>
    <definedName name="RatAna">#REF!</definedName>
    <definedName name="rate">'[316]lead-st'!$L$12</definedName>
    <definedName name="rate12">'[8]lead-st'!$L$9</definedName>
    <definedName name="rate20">'[8]lead-st'!$L$8</definedName>
    <definedName name="rate40">'[8]lead-st'!$L$7</definedName>
    <definedName name="ratecrs">'[8]lead-st'!$L$12</definedName>
    <definedName name="ratemix">[276]leads!$H$14</definedName>
    <definedName name="raterough">'[8]lead-st'!$L$13</definedName>
    <definedName name="raterr">'[8]lead-st'!$L$11</definedName>
    <definedName name="rates">#REF!</definedName>
    <definedName name="rates1">#REF!</definedName>
    <definedName name="rates11">#REF!</definedName>
    <definedName name="rates4">#REF!</definedName>
    <definedName name="ratesand">'[8]lead-st'!$L$10</definedName>
    <definedName name="Ravu">#REF!</definedName>
    <definedName name="rax">[167]Material!$D$47</definedName>
    <definedName name="raxs">[180]Material!$D$47</definedName>
    <definedName name="rb">'[41]C-data'!$F$112</definedName>
    <definedName name="rbsw">#REF!</definedName>
    <definedName name="rbw">#REF!</definedName>
    <definedName name="RCArea" hidden="1">#REF!</definedName>
    <definedName name="RCC_CL">[62]wh_data_R!#REF!</definedName>
    <definedName name="RCC_CLL">[62]wh_data_R!$AL$1440:$AN$1441</definedName>
    <definedName name="RCC_D_R">[62]CPHEEO!$BG$3:$BG$13</definedName>
    <definedName name="rcc_mix">'[127]data existing_do not delete'!$F$14:$F$15</definedName>
    <definedName name="RCC_NP_CLASS_PIPES">'[93]RCC S.S PIPES NP CLASS'!$A$23:$A$83</definedName>
    <definedName name="RCC_PR_CLASS_PIPES">'[93]RCC S.S PR CLASS'!$A$24:$A$77</definedName>
    <definedName name="rcc_vrcc_mix">'[127]data existing_do not delete'!$G$14:$G$17</definedName>
    <definedName name="RCCLC">'[51]DATA-2005-06'!$J$393</definedName>
    <definedName name="RCCM20">'[51]DATA-2005-06'!$J$400</definedName>
    <definedName name="RCM__facia__railing">[63]Works!#REF!</definedName>
    <definedName name="rcm_facia">#REF!</definedName>
    <definedName name="rcml">#REF!</definedName>
    <definedName name="rcwbgl">#REF!</definedName>
    <definedName name="rcwbgl2">#REF!</definedName>
    <definedName name="rd">#REF!</definedName>
    <definedName name="rdm">#REF!</definedName>
    <definedName name="re" localSheetId="0" hidden="1">{#N/A,#N/A,FALSE,"no"}</definedName>
    <definedName name="re" hidden="1">{#N/A,#N/A,FALSE,"no"}</definedName>
    <definedName name="Rear">[317]COLUMN!#REF!</definedName>
    <definedName name="rear1">[317]COLUMN!#REF!</definedName>
    <definedName name="REARS">[317]COLUMN!#REF!</definedName>
    <definedName name="rect_4_415">#REF!</definedName>
    <definedName name="Rectangular_L_beam">[63]Works!#REF!</definedName>
    <definedName name="RECV">#REF!</definedName>
    <definedName name="red">#REF!</definedName>
    <definedName name="reddy">'[318]Lead-2014-15'!$E$8</definedName>
    <definedName name="ree">#REF!</definedName>
    <definedName name="REFIL">[13]DATA!$H$189</definedName>
    <definedName name="refilling">#REF!</definedName>
    <definedName name="refrt">[63]Material!#REF!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[317]quarry!$A$5:$AA$337</definedName>
    <definedName name="repo">'[100]Aug,02'!#REF!</definedName>
    <definedName name="report">[319]Material!$D$140</definedName>
    <definedName name="rerfdsfsdfd">'[167]Plant &amp;  Machinery'!$G$4</definedName>
    <definedName name="return">[159]Sheet2!$P$2:$P$5</definedName>
    <definedName name="Rev">#REF!</definedName>
    <definedName name="revet">#REF!</definedName>
    <definedName name="REVETMENT">'[317]Road Detail Est.'!#REF!</definedName>
    <definedName name="Revision">#REF!</definedName>
    <definedName name="revision1">#REF!</definedName>
    <definedName name="Revt.300">#REF!</definedName>
    <definedName name="Revt_300">NA()</definedName>
    <definedName name="rfgergreg">[63]Data!#REF!</definedName>
    <definedName name="rfgsdg">#REF!</definedName>
    <definedName name="rfrefrfrf">[63]Data!#REF!</definedName>
    <definedName name="rfregreg">[63]Data!#REF!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[320]Data!#REF!</definedName>
    <definedName name="rk">#REF!</definedName>
    <definedName name="rm4e">"$#REF!.$#REF!$#REF!"</definedName>
    <definedName name="RNN">[83]COLUMN!#REF!</definedName>
    <definedName name="road">[95]Lead!#REF!</definedName>
    <definedName name="Road_Roller">#REF!</definedName>
    <definedName name="Road_Section_No.">'[96]Trunk unpaved'!$A$2:$L$237</definedName>
    <definedName name="Road_Sections_list">'[96]Trunk unpaved'!$A$2:$L$233</definedName>
    <definedName name="roar1">[95]Lead!#REF!</definedName>
    <definedName name="robot">#REF!</definedName>
    <definedName name="ROJU" hidden="1">#REF!</definedName>
    <definedName name="Roof_slab___150mm">[63]Works!#REF!</definedName>
    <definedName name="Roof_slab_150_300mm">[63]Works!#REF!</definedName>
    <definedName name="room">#REF!</definedName>
    <definedName name="Roplant">#REF!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[319]r!$F$7</definedName>
    <definedName name="rrotg">'[321]Lead statement'!$P$16</definedName>
    <definedName name="rrr">'[164]Plant &amp;  Machinery'!$G$4</definedName>
    <definedName name="rrrate">'[8]lead-st'!$L$11</definedName>
    <definedName name="RRRR">#REF!</definedName>
    <definedName name="rrrrrrrrr">[63]Material!#REF!</definedName>
    <definedName name="rrs">[8]rdamdata!$J$9</definedName>
    <definedName name="rs">#REF!</definedName>
    <definedName name="RSDP">[13]DATA!$H$215</definedName>
    <definedName name="rstone">[8]rdamdata!$J$11</definedName>
    <definedName name="rt">[95]Lead!#REF!</definedName>
    <definedName name="rtcf">#REF!</definedName>
    <definedName name="rtcfo">#REF!</definedName>
    <definedName name="rtethbcvv">[63]Works!#REF!</definedName>
    <definedName name="rtretretrett">[322]Data.F8.BTR!#REF!</definedName>
    <definedName name="rty">#REF!</definedName>
    <definedName name="rtytyt" hidden="1">#REF!</definedName>
    <definedName name="RubberRings">[19]maya!$B$382:$B$386</definedName>
    <definedName name="rwgregtr">[63]Material!#REF!</definedName>
    <definedName name="rwm">#REF!</definedName>
    <definedName name="rwsrate">'[323]ssr-rates'!$B$1:$J$1644</definedName>
    <definedName name="s">#REF!</definedName>
    <definedName name="S.F" hidden="1">'[61]final abstract'!#REF!</definedName>
    <definedName name="S.L.WALL">#REF!</definedName>
    <definedName name="S.No.">#REF!</definedName>
    <definedName name="S.S.WALL">#REF!</definedName>
    <definedName name="S_10">[324]RMR!$L$23</definedName>
    <definedName name="S_136_found">'[289]Road data'!$C$396</definedName>
    <definedName name="S_20">[324]RMR!$L$21</definedName>
    <definedName name="S_8">#REF!</definedName>
    <definedName name="S_Backfill">'[289]Road data'!$C$723</definedName>
    <definedName name="S_F">#REF!</definedName>
    <definedName name="S_Filter">'[289]Road data'!$C$529</definedName>
    <definedName name="S_HYSD_found">'[289]Road data'!$C$775</definedName>
    <definedName name="S_HYSD_sub">'[289]Road data'!$C$759</definedName>
    <definedName name="S_HYSD_super">'[289]Road data'!$C$743</definedName>
    <definedName name="S_M15_footing">'[289]Road data'!$C$546</definedName>
    <definedName name="S_M15_levellingcoarse">'[289]Road data'!$C$699</definedName>
    <definedName name="S_M15_sub">'[289]Road data'!$C$572</definedName>
    <definedName name="S_m20_bed">'[289]Road data'!$C$598</definedName>
    <definedName name="S_M20_slab">'[289]Road data'!$C$623</definedName>
    <definedName name="S_M25_Approachslab">'[289]Road data'!$C$673</definedName>
    <definedName name="S_M30_WC">'[289]Road data'!$C$648</definedName>
    <definedName name="S_No_">NA()</definedName>
    <definedName name="S_R_300">'[289]Road data'!$C$511</definedName>
    <definedName name="S_weepholes">'[289]Road data'!$C$821</definedName>
    <definedName name="S0">#REF!</definedName>
    <definedName name="S0_10">#REF!</definedName>
    <definedName name="S12_6">"'smb://Venkat/VENKAT''S%20(D)/FILES/2%20KC258%20PASADINA/My%20Documents/zero.xls'#$'p&amp;m'.$H$264:$H$264"</definedName>
    <definedName name="sa">[247]Data_Bit_I!#REF!</definedName>
    <definedName name="saa">[247]Data_Bit_I!#REF!</definedName>
    <definedName name="Saas">[63]Works!#REF!</definedName>
    <definedName name="sad">[90]Data.F8.BTR!#REF!</definedName>
    <definedName name="sadfas">#REF!</definedName>
    <definedName name="Sahabad_stones">[63]Material!#REF!</definedName>
    <definedName name="sai">#REF!</definedName>
    <definedName name="Sal_wood_planks">[63]Material!#REF!</definedName>
    <definedName name="Sal_wood_scantlins">[63]Material!#REF!</definedName>
    <definedName name="SALARY">#REF!</definedName>
    <definedName name="SALARY_10">#REF!</definedName>
    <definedName name="Sales">'[239]PRECAST lightconc-II'!$J$19</definedName>
    <definedName name="sales2" localSheetId="0" hidden="1">{"pl_t&amp;d",#N/A,FALSE,"p&amp;l_t&amp;D_01_02 (2)"}</definedName>
    <definedName name="sales2" hidden="1">{"pl_t&amp;d",#N/A,FALSE,"p&amp;l_t&amp;D_01_02 (2)"}</definedName>
    <definedName name="SalesMgr">#REF!</definedName>
    <definedName name="sand">[8]rdamdata!$J$12</definedName>
    <definedName name="SAND_D">[174]MRATES!$F$32</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[324]RMR!$L$25</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'[115]data existing_do not delete'!$A$73:$A$75</definedName>
    <definedName name="SandF">[19]maya!$A$30:$A$31</definedName>
    <definedName name="sandfilling">#REF!</definedName>
    <definedName name="sandmortar">#REF!</definedName>
    <definedName name="sandscreen">#REF!</definedName>
    <definedName name="SANITARY">#REF!</definedName>
    <definedName name="sanjay">#REF!</definedName>
    <definedName name="sanjaythute">#REF!</definedName>
    <definedName name="saS">[63]Material!#REF!</definedName>
    <definedName name="SASA">#REF!</definedName>
    <definedName name="sassssssssssssss">[63]Material!#REF!</definedName>
    <definedName name="satz1">'[325]7 Other Costs'!#REF!</definedName>
    <definedName name="satz2">'[325]7 Other Costs'!#REF!</definedName>
    <definedName name="saucomd">#REF!</definedName>
    <definedName name="saucstf">#REF!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'[52]Lead statement'!$P$7</definedName>
    <definedName name="sc_earth">'[291]other rates'!$I$20</definedName>
    <definedName name="sc_metal">'[291]other rates'!$I$22</definedName>
    <definedName name="sc_sand">'[291]other rates'!$I$21</definedName>
    <definedName name="SC2MV">#REF!</definedName>
    <definedName name="Scaff">[326]Boq!#REF!</definedName>
    <definedName name="scaffolding_charges">'[115]data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d">#REF!</definedName>
    <definedName name="scfb">#REF!</definedName>
    <definedName name="Sched_Pay">#REF!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[176]m!$D$149</definedName>
    <definedName name="sda">[176]m!$D$149</definedName>
    <definedName name="sdas">[63]Material!#REF!</definedName>
    <definedName name="Sdate">#REF!</definedName>
    <definedName name="sdf">#REF!</definedName>
    <definedName name="sdfe">#REF!</definedName>
    <definedName name="sdfgdsgdfg">#REF!</definedName>
    <definedName name="sdfsdsdfdf">[167]Material!$D$70</definedName>
    <definedName name="sdfyaehaehae">'[197]GF Columns'!#REF!</definedName>
    <definedName name="sdgfd">#REF!</definedName>
    <definedName name="sdpl">#REF!</definedName>
    <definedName name="SDPLBS">#REF!</definedName>
    <definedName name="SDPLFA">#REF!</definedName>
    <definedName name="SDPLPL">#REF!</definedName>
    <definedName name="sdsD">#REF!</definedName>
    <definedName name="sdsf">[104]Boq!#REF!</definedName>
    <definedName name="sdsf_6">"'smb://Tender2/d/Vinod/Excel/Tender/Garuda%20Resorts.xls'#$Boq.CX1"</definedName>
    <definedName name="se">[252]Lead!$H$48</definedName>
    <definedName name="sea">#REF!</definedName>
    <definedName name="searth">#REF!</definedName>
    <definedName name="sec">#REF!</definedName>
    <definedName name="sec_deposit">#REF!</definedName>
    <definedName name="SEComp">[193]Data.F8.BTR!#REF!</definedName>
    <definedName name="Second_class_Bricks">#REF!</definedName>
    <definedName name="SECTION">#REF!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'[131]segments-details'!$A$5:$D$439</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kar">[78]data!#REF!</definedName>
    <definedName name="SelectedLanguage">#REF!</definedName>
    <definedName name="SEM">#REF!</definedName>
    <definedName name="serf">"$#REF!.$B$9"</definedName>
    <definedName name="SerialOrder">#REF!</definedName>
    <definedName name="SeriesOrder">OFFSET(#REF!,0,0,COUNTA(#REF!)-COUNTBLANK(#REF!),1)</definedName>
    <definedName name="servf">#REF!</definedName>
    <definedName name="serving">#REF!</definedName>
    <definedName name="SES">#REF!</definedName>
    <definedName name="sese">[327]Data!#REF!</definedName>
    <definedName name="Setflag">#REF!</definedName>
    <definedName name="SEV">[198]Material!$D$49</definedName>
    <definedName name="SEVENTOTHIRTEEN">#REF!</definedName>
    <definedName name="sf">'[52]Lead statement'!$P$8</definedName>
    <definedName name="sg">[146]maya!$A$3:$A$6</definedName>
    <definedName name="SGEARTH">#REF!</definedName>
    <definedName name="SGGRAVEL">#REF!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1.0">#REF!</definedName>
    <definedName name="sh1.2">#REF!</definedName>
    <definedName name="Shahabad_slabs_of_Tandur_25.4mm_blue">[63]Material!#REF!</definedName>
    <definedName name="Shahabad_slabs_of_Tandur_25.4mm_white">[63]Material!#REF!</definedName>
    <definedName name="Shahabad_slabs_of_Tandur_25_4mm_blue">NA()</definedName>
    <definedName name="Shahabad_slabs_of_Tandur_25_4mm_white">NA()</definedName>
    <definedName name="Shahabad_slabs_of_Tandur_50.8_mm_blue">[63]Material!#REF!</definedName>
    <definedName name="Shahabad_slabs_of_Tandur_50.8mm_white">[63]Material!#REF!</definedName>
    <definedName name="Shahabad_slabs_of_Tandur_50_8_mm_blue">NA()</definedName>
    <definedName name="Shahabad_slabs_of_Tandur_50_8mm_white">NA()</definedName>
    <definedName name="shape">#REF!</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44_11_44_29">+#REF!/10^5</definedName>
    <definedName name="SHARED_FORMULA_11_46_11_46_29">NA()</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4_10_14_10_18">+#REF!*#REF!</definedName>
    <definedName name="SHARED_FORMULA_14_50_14_50_18">+#REF!*#REF!</definedName>
    <definedName name="SHARED_FORMULA_14_52_14_52_18">NA()</definedName>
    <definedName name="SHARED_FORMULA_15_13_15_13_17">SUM(#REF!)</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+#REF!</definedName>
    <definedName name="SHARED_FORMULA_21_13_21_13_17">#REF!*#REF!/#REF!</definedName>
    <definedName name="SHARED_FORMULA_21_273_21_273_17">NA()</definedName>
    <definedName name="SHARED_FORMULA_21_289_21_289_17">SUM(#REF!)</definedName>
    <definedName name="SHARED_FORMULA_21_291_21_291_17">+#REF!-#REF!</definedName>
    <definedName name="SHARED_FORMULA_22_101_22_101_17">NA()</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2_22_52_17">NA()</definedName>
    <definedName name="SHARED_FORMULA_22_55_22_55_17">+#REF!*#REF!</definedName>
    <definedName name="SHARED_FORMULA_22_57_22_57_17">+#REF!*#REF!</definedName>
    <definedName name="SHARED_FORMULA_22_59_22_59_17">NA()</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5_22_85_17">+#REF!*#REF!</definedName>
    <definedName name="SHARED_FORMULA_22_87_22_87_17">+#REF!*#REF!</definedName>
    <definedName name="SHARED_FORMULA_22_90_22_90_17">NA()</definedName>
    <definedName name="SHARED_FORMULA_22_92_22_92_17">+#REF!*#REF!</definedName>
    <definedName name="SHARED_FORMULA_22_96_22_96_17">NA()</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+#REF!</definedName>
    <definedName name="SHARED_FORMULA_3_500_3_500_0">NA()</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SUM(#REF!)</definedName>
    <definedName name="SHARED_FORMULA_4_297_4_297_37">+#REF!+0.23*2</definedName>
    <definedName name="SHARED_FORMULA_4_310_4_310_9">1.65+5.5+5</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+#REF!</definedName>
    <definedName name="SHARED_FORMULA_4_398_4_398_22">NA()</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+#REF!</definedName>
    <definedName name="SHARED_FORMULA_4_488_4_488_22">12.31+1.81+1.355</definedName>
    <definedName name="SHARED_FORMULA_4_5_4_5_22">+#REF!+0.15*2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+#REF!</definedName>
    <definedName name="SHARED_FORMULA_4_98_4_98_13">6.275+2.795+1.82+4.63+0.23</definedName>
    <definedName name="SHARED_FORMULA_5_11_5_11_26">#REF!+0.1*2</definedName>
    <definedName name="SHARED_FORMULA_5_1137_5_1137_22">0.23</definedName>
    <definedName name="SHARED_FORMULA_5_116_5_116_26">+#REF!</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+#REF!</definedName>
    <definedName name="SHARED_FORMULA_5_24_5_24_37">0.15+0.1*2</definedName>
    <definedName name="SHARED_FORMULA_5_246_5_246_26">NA()</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+#REF!</definedName>
    <definedName name="SHARED_FORMULA_5_287_5_287_30">+#REF!</definedName>
    <definedName name="SHARED_FORMULA_5_289_5_289_26">NA()</definedName>
    <definedName name="SHARED_FORMULA_5_293_5_293_26">+#REF!</definedName>
    <definedName name="SHARED_FORMULA_5_308_5_308_26">+#REF!</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50_5_650_26">+#REF!</definedName>
    <definedName name="SHARED_FORMULA_5_666_5_666_26">NA()</definedName>
    <definedName name="SHARED_FORMULA_5_675_5_675_26">+#REF!</definedName>
    <definedName name="SHARED_FORMULA_5_7_5_7_33">+#REF!+0.1*2</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6_6_1066_22">NA()</definedName>
    <definedName name="SHARED_FORMULA_6_1071_6_1071_26">+#REF!-#REF!</definedName>
    <definedName name="SHARED_FORMULA_6_1075_6_1075_22">NA()</definedName>
    <definedName name="SHARED_FORMULA_6_1081_6_1081_26">+#REF!-#REF!</definedName>
    <definedName name="SHARED_FORMULA_6_1082_6_1082_26">NA()</definedName>
    <definedName name="SHARED_FORMULA_6_1092_6_1092_26">NA()</definedName>
    <definedName name="SHARED_FORMULA_6_11_6_11_26">+#REF!+#REF!</definedName>
    <definedName name="SHARED_FORMULA_6_11_6_11_30">+#REF!+#REF!</definedName>
    <definedName name="SHARED_FORMULA_6_110_6_110_22">NA()</definedName>
    <definedName name="SHARED_FORMULA_6_1106_6_1106_26">#REF!+0.6</definedName>
    <definedName name="SHARED_FORMULA_6_1118_6_1118_22">+#REF!</definedName>
    <definedName name="SHARED_FORMULA_6_1135_6_1135_26">NA()</definedName>
    <definedName name="SHARED_FORMULA_6_114_6_114_26">#REF!+#REF!-#REF!</definedName>
    <definedName name="SHARED_FORMULA_6_1152_6_1152_22">+#REF!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+#REF!</definedName>
    <definedName name="SHARED_FORMULA_6_1382_6_1382_26">NA()</definedName>
    <definedName name="SHARED_FORMULA_6_1398_6_1398_26">+#REF!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8_6_1438_10">NA()</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6_6_1566_26">NA()</definedName>
    <definedName name="SHARED_FORMULA_6_1573_6_1573_26">+#REF!</definedName>
    <definedName name="SHARED_FORMULA_6_1582_6_1582_26">+#REF!</definedName>
    <definedName name="SHARED_FORMULA_6_168_6_168_33">NA()</definedName>
    <definedName name="SHARED_FORMULA_6_174_6_174_33">+#REF!-0.125</definedName>
    <definedName name="SHARED_FORMULA_6_178_6_178_30">NA()</definedName>
    <definedName name="SHARED_FORMULA_6_178_6_178_7">NA()</definedName>
    <definedName name="SHARED_FORMULA_6_18_6_18_22">+#REF!</definedName>
    <definedName name="SHARED_FORMULA_6_183_6_183_30">#REF!-#REF!</definedName>
    <definedName name="SHARED_FORMULA_6_218_6_218_7">NA()</definedName>
    <definedName name="SHARED_FORMULA_6_220_6_220_26">NA()</definedName>
    <definedName name="SHARED_FORMULA_6_223_6_223_26">+#REF!-#REF!/1000</definedName>
    <definedName name="SHARED_FORMULA_6_229_6_229_33">NA()</definedName>
    <definedName name="SHARED_FORMULA_6_235_6_235_33">+#REF!-0.125</definedName>
    <definedName name="SHARED_FORMULA_6_241_6_241_22">NA()</definedName>
    <definedName name="SHARED_FORMULA_6_242_6_242_16">0.3*2+0.115</definedName>
    <definedName name="SHARED_FORMULA_6_245_6_245_22">+#REF!-0.15</definedName>
    <definedName name="SHARED_FORMULA_6_245_6_245_7">NA()</definedName>
    <definedName name="SHARED_FORMULA_6_246_6_246_26">NA()</definedName>
    <definedName name="SHARED_FORMULA_6_253_6_253_26">+#REF!</definedName>
    <definedName name="SHARED_FORMULA_6_256_6_256_22">NA()</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+#REF!</definedName>
    <definedName name="SHARED_FORMULA_6_273_6_273_7">NA()</definedName>
    <definedName name="SHARED_FORMULA_6_275_6_275_26">NA()</definedName>
    <definedName name="SHARED_FORMULA_6_276_6_276_22">+#REF!-0.15</definedName>
    <definedName name="SHARED_FORMULA_6_285_6_285_30">+#REF!-#REF!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+#REF!-0.15</definedName>
    <definedName name="SHARED_FORMULA_6_302_6_302_26">+#REF!</definedName>
    <definedName name="SHARED_FORMULA_6_306_6_306_22">NA()</definedName>
    <definedName name="SHARED_FORMULA_6_310_6_310_22">+#REF!-0.15</definedName>
    <definedName name="SHARED_FORMULA_6_32_6_32_22">+#REF!</definedName>
    <definedName name="SHARED_FORMULA_6_321_6_321_37">+#REF!-0.125</definedName>
    <definedName name="SHARED_FORMULA_6_325_6_325_22">NA()</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+#REF!-0.15</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2_6_362_22">+#REF!-0.15</definedName>
    <definedName name="SHARED_FORMULA_6_368_6_368_26">+#REF!-#REF!</definedName>
    <definedName name="SHARED_FORMULA_6_376_6_376_26">+#REF!-#REF!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+#REF!-#REF!</definedName>
    <definedName name="SHARED_FORMULA_6_412_6_412_22">NA()</definedName>
    <definedName name="SHARED_FORMULA_6_413_6_413_22">+#REF!</definedName>
    <definedName name="SHARED_FORMULA_6_414_6_414_37">NA()</definedName>
    <definedName name="SHARED_FORMULA_6_416_6_416_26">+#REF!-#REF!</definedName>
    <definedName name="SHARED_FORMULA_6_42_6_42_30">NA()</definedName>
    <definedName name="SHARED_FORMULA_6_43_6_43_26">+#REF!</definedName>
    <definedName name="SHARED_FORMULA_6_432_6_432_22">+#REF!</definedName>
    <definedName name="SHARED_FORMULA_6_435_6_435_37">NA()</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+#REF!</definedName>
    <definedName name="SHARED_FORMULA_6_473_6_473_22">NA()</definedName>
    <definedName name="SHARED_FORMULA_6_481_6_481_30">+#REF!</definedName>
    <definedName name="SHARED_FORMULA_6_484_6_484_20">3</definedName>
    <definedName name="SHARED_FORMULA_6_494_6_494_22">NA()</definedName>
    <definedName name="SHARED_FORMULA_6_494_6_494_37">+#REF!+0.45</definedName>
    <definedName name="SHARED_FORMULA_6_5_6_5_22">+#REF!</definedName>
    <definedName name="SHARED_FORMULA_6_500_6_500_22">+#REF!-#REF!</definedName>
    <definedName name="SHARED_FORMULA_6_503_6_503_22">NA()</definedName>
    <definedName name="SHARED_FORMULA_6_511_6_511_20">0.75+0.15</definedName>
    <definedName name="SHARED_FORMULA_6_521_6_521_22">+#REF!-#REF!</definedName>
    <definedName name="SHARED_FORMULA_6_522_6_522_22">NA()</definedName>
    <definedName name="SHARED_FORMULA_6_530_6_530_22">+#REF!-#REF!</definedName>
    <definedName name="SHARED_FORMULA_6_549_6_549_22">+#REF!-#REF!</definedName>
    <definedName name="SHARED_FORMULA_6_569_6_569_22">NA()</definedName>
    <definedName name="SHARED_FORMULA_6_571_6_571_26">NA()</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6_6_586_20">0.125</definedName>
    <definedName name="SHARED_FORMULA_6_596_6_596_22">NA()</definedName>
    <definedName name="SHARED_FORMULA_6_597_6_597_22">+#REF!-#REF!</definedName>
    <definedName name="SHARED_FORMULA_6_60_6_60_18">0.1</definedName>
    <definedName name="SHARED_FORMULA_6_606_6_606_22">+#REF!-#REF!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38_6_638_26">NA()</definedName>
    <definedName name="SHARED_FORMULA_6_64_6_64_26">+#REF!</definedName>
    <definedName name="SHARED_FORMULA_6_648_6_648_22">+#REF!-#REF!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+#REF!-#REF!</definedName>
    <definedName name="SHARED_FORMULA_6_741_6_741_26">NA()</definedName>
    <definedName name="SHARED_FORMULA_6_752_6_752_22">NA()</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2_6_792_26">NA()</definedName>
    <definedName name="SHARED_FORMULA_6_795_6_795_26">+#REF!-#REF!</definedName>
    <definedName name="SHARED_FORMULA_6_801_6_801_22">NA()</definedName>
    <definedName name="SHARED_FORMULA_6_803_6_803_26">NA()</definedName>
    <definedName name="SHARED_FORMULA_6_805_6_805_22">+#REF!-0.125</definedName>
    <definedName name="SHARED_FORMULA_6_813_6_813_22">NA()</definedName>
    <definedName name="SHARED_FORMULA_6_814_6_814_26">NA()</definedName>
    <definedName name="SHARED_FORMULA_6_816_6_816_26">+#REF!</definedName>
    <definedName name="SHARED_FORMULA_6_824_6_824_22">NA()</definedName>
    <definedName name="SHARED_FORMULA_6_827_6_827_26">+#REF!</definedName>
    <definedName name="SHARED_FORMULA_6_83_6_83_30">+#REF!+#REF!-0.3-0.05</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3_6_93_30">+#REF!+#REF!-0.05</definedName>
    <definedName name="SHARED_FORMULA_6_93_6_93_7">NA()</definedName>
    <definedName name="SHARED_FORMULA_6_931_6_931_22">+#REF!-0.125</definedName>
    <definedName name="SHARED_FORMULA_6_934_6_934_26">NA()</definedName>
    <definedName name="SHARED_FORMULA_6_947_6_947_22">+#REF!+0.6</definedName>
    <definedName name="SHARED_FORMULA_6_952_6_952_22">NA()</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5_7_105_22">+#REF!*#REF!*#REF!*#REF!</definedName>
    <definedName name="SHARED_FORMULA_7_1055_7_1055_22">#REF!*#REF!*#REF!*#REF!</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2_7_1082_26">NA()</definedName>
    <definedName name="SHARED_FORMULA_7_1094_7_1094_22">#REF!*#REF!*#REF!</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6_7_126_30">NA()</definedName>
    <definedName name="SHARED_FORMULA_7_126_7_126_37">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1_7_141_30">#REF!*#REF!*#REF!*#REF!</definedName>
    <definedName name="SHARED_FORMULA_7_141_7_141_37">#REF!*#REF!*#REF!*#REF!</definedName>
    <definedName name="SHARED_FORMULA_7_1418_7_1418_26">+#REF!*#REF!*#REF!*#REF!</definedName>
    <definedName name="SHARED_FORMULA_7_1422_7_1422_26">NA()</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7_7_1547_26">#REF!*#REF!*#REF!*#REF!</definedName>
    <definedName name="SHARED_FORMULA_7_1556_7_1556_26">NA()</definedName>
    <definedName name="SHARED_FORMULA_7_156_7_156_26">#REF!*#REF!*#REF!*#REF!</definedName>
    <definedName name="SHARED_FORMULA_7_157_7_157_22">NA()</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1_7_181_26">NA()</definedName>
    <definedName name="SHARED_FORMULA_7_183_7_183_30">#REF!*#REF!*#REF!*#REF!</definedName>
    <definedName name="SHARED_FORMULA_7_184_7_184_26">#REF!*#REF!*#REF!*#REF!</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6_7_196_33">#REF!*#REF!*#REF!*#REF!*#REF!</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6">NA()</definedName>
    <definedName name="SHARED_FORMULA_7_21_7_21_33">#REF!*#REF!*#REF!*#REF!</definedName>
    <definedName name="SHARED_FORMULA_7_210_7_210_26">#REF!*#REF!*#REF!*#REF!</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5_7_235_33">#REF!*#REF!*#REF!</definedName>
    <definedName name="SHARED_FORMULA_7_236_7_236_26">NA()</definedName>
    <definedName name="SHARED_FORMULA_7_239_7_239_26">+#REF!*#REF!*#REF!*#REF!</definedName>
    <definedName name="SHARED_FORMULA_7_24_7_24_37">#REF!*#REF!*#REF!*#REF!</definedName>
    <definedName name="SHARED_FORMULA_7_241_7_241_22">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60_7_260_22">#REF!*#REF!*#REF!*#REF!*#REF!</definedName>
    <definedName name="SHARED_FORMULA_7_261_7_261_26">NA()</definedName>
    <definedName name="SHARED_FORMULA_7_265_7_265_33">NA()</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8_7_278_37">NA()</definedName>
    <definedName name="SHARED_FORMULA_7_279_7_279_33">#REF!*#REF!*#REF!*#REF!</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2_7_362_22">#REF!*#REF!*#REF!*#REF!*#REF!</definedName>
    <definedName name="SHARED_FORMULA_7_362_7_362_37">#REF!*#REF!*#REF!*#REF!*#REF!</definedName>
    <definedName name="SHARED_FORMULA_7_366_7_366_30">NA()</definedName>
    <definedName name="SHARED_FORMULA_7_368_7_368_26">+#REF!*#REF!*#REF!*#REF!</definedName>
    <definedName name="SHARED_FORMULA_7_37_7_37_26">NA()</definedName>
    <definedName name="SHARED_FORMULA_7_370_7_370_30">#REF!*#REF!*#REF!*#REF!</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37">#REF!*#REF!*#REF!*#REF!</definedName>
    <definedName name="SHARED_FORMULA_7_39_7_39_8">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26">+#REF!*#REF!*#REF!*#REF!</definedName>
    <definedName name="SHARED_FORMULA_7_408_7_408_26">+#REF!*#REF!*#REF!*#REF!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22">NA()</definedName>
    <definedName name="SHARED_FORMULA_7_479_7_479_30">+#REF!*#REF!*#REF!</definedName>
    <definedName name="SHARED_FORMULA_7_49_7_49_22">NA()</definedName>
    <definedName name="SHARED_FORMULA_7_494_7_494_37">+#REF!*#REF!*#REF!*#REF!</definedName>
    <definedName name="SHARED_FORMULA_7_5_7_5_22">#REF!*#REF!*#REF!*#REF!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#REF!*#REF!*#REF!*#REF!</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65_7_565_22">#REF!*#REF!*#REF!*#REF!</definedName>
    <definedName name="SHARED_FORMULA_7_565_7_565_37">+#REF!*#REF!*#REF!</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26">+#REF!*#REF!*#REF!*#REF!</definedName>
    <definedName name="SHARED_FORMULA_7_697_7_697_26">NA()</definedName>
    <definedName name="SHARED_FORMULA_7_699_7_699_26">#REF!*#REF!*#REF!*#REF!*#REF!</definedName>
    <definedName name="SHARED_FORMULA_7_7_7_7_33">#REF!*#REF!*#REF!*#REF!</definedName>
    <definedName name="SHARED_FORMULA_7_70_7_70_30">NA()</definedName>
    <definedName name="SHARED_FORMULA_7_707_7_707_22">#REF!*#REF!*#REF!*#REF!*#REF!</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#REF!</definedName>
    <definedName name="shd">"$#REF!.$B$3"</definedName>
    <definedName name="sheet">[328]m!$A$2</definedName>
    <definedName name="sheet1">#REF!</definedName>
    <definedName name="Sheet2">[78]data!#REF!</definedName>
    <definedName name="shf">#REF!</definedName>
    <definedName name="shi">#REF!</definedName>
    <definedName name="shiva">#REF!</definedName>
    <definedName name="SHOULDERS">#REF!</definedName>
    <definedName name="shru">[329]Footings!#REF!</definedName>
    <definedName name="Shyam">#REF!</definedName>
    <definedName name="si">#REF!</definedName>
    <definedName name="SIDEWALL">#REF!</definedName>
    <definedName name="SIDEWALLSONETOSIX">#REF!</definedName>
    <definedName name="SIDEWALLSSEVENTOTHIRTEEN">#REF!</definedName>
    <definedName name="signage">'[111]14'!$A$1:$U$65536</definedName>
    <definedName name="single">#REF!</definedName>
    <definedName name="sir">#REF!</definedName>
    <definedName name="Siri" localSheetId="0">Scheduled_Payment+Extra_Payment</definedName>
    <definedName name="Siri">Scheduled_Payment+Extra_Payment</definedName>
    <definedName name="SITE">#REF!</definedName>
    <definedName name="SiteID">#REF!</definedName>
    <definedName name="SiteType">#REF!</definedName>
    <definedName name="SIXTH">#REF!</definedName>
    <definedName name="SIXTOTHIRTEEN">#REF!</definedName>
    <definedName name="size">'[197]GF Columns'!#REF!</definedName>
    <definedName name="SKDIRD" localSheetId="0" hidden="1">{"'ridftotal'!$A$4:$S$27"}</definedName>
    <definedName name="SKDIRD" hidden="1">{"'ridftotal'!$A$4:$S$27"}</definedName>
    <definedName name="skirting_shahbad">#REF!</definedName>
    <definedName name="sla">'[330]Pile cap'!#REF!</definedName>
    <definedName name="SLAB">[13]DATA!$H$113</definedName>
    <definedName name="slab_8">#REF!</definedName>
    <definedName name="SLAB1">#REF!</definedName>
    <definedName name="slabculvert">[331]ABS!$B$21</definedName>
    <definedName name="SLOAD">[37]MRATES!$AC$6</definedName>
    <definedName name="sluicevalve">#REF!</definedName>
    <definedName name="SLUICEVALVES">#REF!</definedName>
    <definedName name="Slushy_soil_and_silt_clearance_upto_0.60_metres_depth_SS_20_B">#REF!</definedName>
    <definedName name="Slushy_soil_and_silt_clearance_upto_0_60_metres_depth_SS_20_B">NA()</definedName>
    <definedName name="sm">'[52]Lead statement'!$P$6</definedName>
    <definedName name="sma">#REF!</definedName>
    <definedName name="SmallProj">#REF!</definedName>
    <definedName name="SmallProj_Text">#REF!</definedName>
    <definedName name="SMAZDOOR">[332]MRATES!$F$38</definedName>
    <definedName name="smc">'[333]Lead statement'!$P$7</definedName>
    <definedName name="smetal">#REF!</definedName>
    <definedName name="sn">'[130]Lead statement'!$P$6</definedName>
    <definedName name="sngbr">[234]l!$J$10</definedName>
    <definedName name="sngsd">[275]l!$J$9</definedName>
    <definedName name="sngst">[275]l!$J$8</definedName>
    <definedName name="so_desgn">[334]Data_Base!$E$2:$F$11</definedName>
    <definedName name="Soft_disentigrated_rock___removable_by_pick_axes_and_crow_bars">#REF!</definedName>
    <definedName name="soil_type">'[115]data existing_do not delete'!$I$2:$I$9</definedName>
    <definedName name="soil_types">'[335]data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M">[198]Material!$D$48</definedName>
    <definedName name="sonbf">#REF!</definedName>
    <definedName name="sond">#REF!</definedName>
    <definedName name="sondf">#REF!</definedName>
    <definedName name="sonhf">#REF!</definedName>
    <definedName name="SONTF">"'file://Vijay/d/Offers/GRUNDFOSS/Grundfoss Offer 4A12/Final Offer - 4C16/IO List 4C08.xls'#$factors.$#REF!$#REF!"</definedName>
    <definedName name="SortOrder">#REF!</definedName>
    <definedName name="sp">#REF!</definedName>
    <definedName name="Sp.Report">[336]Lead!$E$5</definedName>
    <definedName name="SP_136_BCCP">#REF!</definedName>
    <definedName name="SP_136_BODY">#REF!</definedName>
    <definedName name="Sp_136_bodywalls">'[73]Road data'!$C$379</definedName>
    <definedName name="SP_136_FLY_BCCP">#REF!</definedName>
    <definedName name="Sp_136_Found">'[73]Road data'!$C$356</definedName>
    <definedName name="SP_148_BCCP">#REF!</definedName>
    <definedName name="SP_BACKFILL">#REF!</definedName>
    <definedName name="SP_BED_HP">#REF!</definedName>
    <definedName name="Sp_BetweenBodywalls">'[73]Road data'!$C$451</definedName>
    <definedName name="SP_BM">'[82]Road data'!#REF!</definedName>
    <definedName name="SP_BM_50">#REF!</definedName>
    <definedName name="SP_BT_PATCH_40">#REF!</definedName>
    <definedName name="SP_Diversion_Road">'[311]Road data'!#REF!</definedName>
    <definedName name="sp_eew">'[73]Road data'!$C$316</definedName>
    <definedName name="SP_EW_C">#REF!</definedName>
    <definedName name="SP_EW_Car">'[82]Road data'!#REF!</definedName>
    <definedName name="SP_EW_FMC_Side">'[311]Road data'!$C$15</definedName>
    <definedName name="SP_EW_Form_OMC">'[73]Road data'!$C$32</definedName>
    <definedName name="SP_EW_FOUND">#REF!</definedName>
    <definedName name="SP_EW_Man">'[311]Road data'!#REF!</definedName>
    <definedName name="SP_EW_OMC_Car">'[82]Road data'!#REF!</definedName>
    <definedName name="SP_EW_OMC_Side">'[82]Road data'!#REF!</definedName>
    <definedName name="SP_EW_S">#REF!</definedName>
    <definedName name="SP_EW_SIDE">#REF!</definedName>
    <definedName name="sp_EW_side_OMC">'[73]Road data'!$C$7</definedName>
    <definedName name="SP_EW_T">#REF!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'[73]Road data'!$C$336</definedName>
    <definedName name="SP_Gravel_Quardrent">'[311]Road data'!#REF!</definedName>
    <definedName name="SP_GROUT_REV">#REF!</definedName>
    <definedName name="SP_GS">#REF!</definedName>
    <definedName name="Sp_GSB">'[73]Road data'!$C$60</definedName>
    <definedName name="SP_HP_600">'[82]Road data'!#REF!</definedName>
    <definedName name="Sp_HPC">'[73]Road data'!$C$404</definedName>
    <definedName name="SP_HPL_600">'[82]Road data'!#REF!</definedName>
    <definedName name="SP_HYSD_FOUND">#REF!</definedName>
    <definedName name="SP_HYSD_SUB">#REF!</definedName>
    <definedName name="SP_HYSD_Super">'[82]Road data'!#REF!</definedName>
    <definedName name="SP_M10_base">'[311]Road data'!#REF!</definedName>
    <definedName name="sp_M10_bCC">'[82]Road data'!#REF!</definedName>
    <definedName name="SP_M10_drainS">'[311]Road data'!#REF!</definedName>
    <definedName name="SP_M15_deviders">'[311]Road data'!#REF!</definedName>
    <definedName name="SP_M15_DIVIDERS">#REF!</definedName>
    <definedName name="SP_M15_footing">'[82]Road data'!#REF!</definedName>
    <definedName name="SP_M15_FOUND">#REF!</definedName>
    <definedName name="SP_M15_LEVEL">#REF!</definedName>
    <definedName name="SP_M15_SUB">'[82]Road data'!#REF!</definedName>
    <definedName name="Sp_M20_Bed">'[73]Road data'!$C$559</definedName>
    <definedName name="SP_M20_BedBack">'[82]Road data'!#REF!</definedName>
    <definedName name="SP_M20_COVER">'[82]Road data'!#REF!</definedName>
    <definedName name="SP_M20_Slab">'[82]Road data'!#REF!</definedName>
    <definedName name="SP_M20R_BEDBLOCKS">#REF!</definedName>
    <definedName name="SP_M20R_COVER_SLAB">#REF!</definedName>
    <definedName name="SP_M20R_DECK">#REF!</definedName>
    <definedName name="SP_M20R_RAIL">#REF!</definedName>
    <definedName name="SP_M25_ApproachSlab">'[82]Road data'!#REF!</definedName>
    <definedName name="SP_M25R_APP">#REF!</definedName>
    <definedName name="SP_M30_WC">'[82]Road data'!#REF!</definedName>
    <definedName name="SP_M30R_WC">#REF!</definedName>
    <definedName name="SP_M35_CC">'[311]Road data'!#REF!</definedName>
    <definedName name="SP_M35_CCP">#REF!</definedName>
    <definedName name="SP_M35_fLY_CCP">#REF!</definedName>
    <definedName name="SP_M35_FlyAsh">'[82]Road data'!#REF!</definedName>
    <definedName name="SP_Mild">'[82]Road data'!#REF!</definedName>
    <definedName name="Sp_MSS">'[73]Road data'!$C$220</definedName>
    <definedName name="SP_PAINT">#REF!</definedName>
    <definedName name="SP_Painting">'[82]Road data'!#REF!</definedName>
    <definedName name="SP_Pick">'[311]Road data'!$C$79</definedName>
    <definedName name="SP_PLAST">#REF!</definedName>
    <definedName name="SP_Plastering">'[82]Road data'!#REF!</definedName>
    <definedName name="SP_Rev_A300">'[311]Road data'!#REF!</definedName>
    <definedName name="SP_Rev_Q300">'[311]Road data'!#REF!</definedName>
    <definedName name="SP_REV300">#REF!</definedName>
    <definedName name="SP_SANDFILL">#REF!</definedName>
    <definedName name="SP_Sandfilling">'[82]Road data'!#REF!</definedName>
    <definedName name="SP_Scar_BT">'[82]Road data'!#REF!</definedName>
    <definedName name="SP_SCAR_GRA">#REF!</definedName>
    <definedName name="SP_Scar_GSB">'[82]Road data'!#REF!</definedName>
    <definedName name="Sp_Scarf">'[73]Road data'!$C$84</definedName>
    <definedName name="SP_SCSD">'[73]Road data'!$C$174</definedName>
    <definedName name="SP_SCSD_6070">#REF!</definedName>
    <definedName name="SP_SCSD_80100">'[82]Road data'!#REF!</definedName>
    <definedName name="SP_SDBC">#REF!</definedName>
    <definedName name="Sp_Shoulders">'[73]Road data'!$C$249</definedName>
    <definedName name="SP_Tack">'[73]Road data'!$C$200</definedName>
    <definedName name="Sp_WBM_G2">'[73]Road data'!$C$99</definedName>
    <definedName name="SP_WBM_G3">'[73]Road data'!$C$123</definedName>
    <definedName name="SP_WBM2">'[82]Road data'!#REF!</definedName>
    <definedName name="SP_WBM2_HVR">'[82]Road data'!#REF!</definedName>
    <definedName name="SP_WBM2_MCS">'[82]Road data'!#REF!</definedName>
    <definedName name="SP_WBM2_MVR">'[82]Road data'!#REF!</definedName>
    <definedName name="SP_WBM3">'[82]Road data'!#REF!</definedName>
    <definedName name="SP_WBM3_HVR">'[82]Road data'!#REF!</definedName>
    <definedName name="SP_WBM3_MCS">'[82]Road data'!#REF!</definedName>
    <definedName name="SP_Weepholes">'[82]Road data'!#REF!</definedName>
    <definedName name="SP_WMM">'[82]Road data'!#REF!</definedName>
    <definedName name="sp002a">#REF!</definedName>
    <definedName name="sp004a">#REF!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re">[227]Iocount!#REF!</definedName>
    <definedName name="spas">#REF!</definedName>
    <definedName name="spd">#REF!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[176]m!$D$149</definedName>
    <definedName name="Specification">[337]Specification!$B$3:$E$108</definedName>
    <definedName name="SPLR">#REF!</definedName>
    <definedName name="Spreading__watering_gravel_for_150mm_compacted">#REF!</definedName>
    <definedName name="SPREADING_40MM">#REF!</definedName>
    <definedName name="SPREADING_65MM">'[317]Road data'!#REF!</definedName>
    <definedName name="Spreading_gravel_or_sand_including_watering_and_rolling_with_hand_roller_irrespective_of_thickness_in_layer">'[58]Common '!$D$308</definedName>
    <definedName name="sprev" localSheetId="0" hidden="1">{"pl_t&amp;d",#N/A,FALSE,"p&amp;l_t&amp;D_01_02 (2)"}</definedName>
    <definedName name="sprev" hidden="1">{"pl_t&amp;d",#N/A,FALSE,"p&amp;l_t&amp;D_01_02 (2)"}</definedName>
    <definedName name="spryer">#REF!</definedName>
    <definedName name="Spülfreqenz_Filter">[119]BALAN1!#REF!</definedName>
    <definedName name="sr">[284]m!$M$3</definedName>
    <definedName name="sri">[284]m!$D$149</definedName>
    <definedName name="srinu">[284]m!$M$3</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#REF!</definedName>
    <definedName name="ss_pipes">#REF!</definedName>
    <definedName name="ss_railing">#REF!</definedName>
    <definedName name="SS_Reinigung_in_BiopurC">[119]BALAN1!#REF!</definedName>
    <definedName name="SS_reinigung_in_BiopurN">[119]BALAN1!#REF!</definedName>
    <definedName name="SS_Reinigung_in_Filter">[119]BALAN1!#REF!</definedName>
    <definedName name="ssand">#REF!</definedName>
    <definedName name="ssd">#REF!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R_Year">[335]LEADS!$AD$1</definedName>
    <definedName name="SSRückläufekg">[119]BALAN1!$E$13</definedName>
    <definedName name="sss">#REF!</definedName>
    <definedName name="sssaaa">#REF!</definedName>
    <definedName name="ssss">#REF!</definedName>
    <definedName name="SSSSS">[90]Data.F8.BTR!#REF!</definedName>
    <definedName name="ssssss">'[338]Lead statement'!$P$13</definedName>
    <definedName name="ssssssa">[63]Material!#REF!</definedName>
    <definedName name="ssssssssssssssss">[63]Material!#REF!</definedName>
    <definedName name="sst">#REF!</definedName>
    <definedName name="SSTACK">[37]MRATES!$AC$8</definedName>
    <definedName name="sstype3drop">#REF!</definedName>
    <definedName name="SSTYPE3DROP1">#REF!</definedName>
    <definedName name="sstype3slab">#REF!</definedName>
    <definedName name="SSTYPESLAB1">#REF!</definedName>
    <definedName name="SSvorklkg">[119]BALAN1!$F$13</definedName>
    <definedName name="SSvorklmg">[119]BALAN1!$F$14</definedName>
    <definedName name="st">'[52]Lead statement'!$P$22</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[103]v!#REF!</definedName>
    <definedName name="staff">[103]v!#REF!</definedName>
    <definedName name="Staff1">[104]v!#REF!</definedName>
    <definedName name="Stage">#REF!</definedName>
    <definedName name="Stagging">[339]Boq!#REF!</definedName>
    <definedName name="Staircase">#REF!</definedName>
    <definedName name="Staircase_8">#REF!</definedName>
    <definedName name="Staircase2">#REF!</definedName>
    <definedName name="STAND_BY">[62]CPHEEO!$C$16</definedName>
    <definedName name="STANDARD_SPECIFICATION_FOR_HOSPITAL_STRUCTURES">#REF!</definedName>
    <definedName name="standrad">'[92]p&amp;m'!#REF!</definedName>
    <definedName name="Start_Date">#REF!</definedName>
    <definedName name="startcolmn">1</definedName>
    <definedName name="StartDate">#REF!</definedName>
    <definedName name="State">#REF!</definedName>
    <definedName name="STATIC_HEAD">[62]CPHEEO!$C$9</definedName>
    <definedName name="STE">#REF!</definedName>
    <definedName name="steel">#REF!</definedName>
    <definedName name="steel_hysd">#REF!</definedName>
    <definedName name="steel_mildbar">#REF!</definedName>
    <definedName name="STEEL_WOODEN_SCAFFOLDING">'[93]BACK BONE'!$EI$1:$EI$8</definedName>
    <definedName name="steelcenA">#REF!</definedName>
    <definedName name="steelcenB">#REF!</definedName>
    <definedName name="steelcenpb">#REF!</definedName>
    <definedName name="sth">#REF!</definedName>
    <definedName name="STITCP">'[340]Basic Rates'!$A$208</definedName>
    <definedName name="stock">#REF!</definedName>
    <definedName name="stone">[340]stone!$A$1:$N$202</definedName>
    <definedName name="stone_dust">#REF!</definedName>
    <definedName name="Stone_matrix">#REF!</definedName>
    <definedName name="STONEDUST">#REF!</definedName>
    <definedName name="stoneld">[175]leads!#REF!</definedName>
    <definedName name="STONES_UPTO_25MM">'[93]BASIC DATA'!$B$547:$B$557</definedName>
    <definedName name="STONEWARE_SP1">'[93]BASIC DATA'!$B$390:$B$398</definedName>
    <definedName name="STONEWARE_SP2">'[93]BASIC DATA'!$B$399:$B$407</definedName>
    <definedName name="STONEWARE_SP3">'[93]BASIC DATA'!$B$408:$B$416</definedName>
    <definedName name="stp">#REF!</definedName>
    <definedName name="str_steel">#REF!</definedName>
    <definedName name="str_steel_plates">#REF!</definedName>
    <definedName name="Streitwert">'[341]Legal Risk Analysis'!#REF!</definedName>
    <definedName name="StrID">#REF!</definedName>
    <definedName name="structure">#REF!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[341]MRATES!$H$52</definedName>
    <definedName name="SUMFINAL">#REF!</definedName>
    <definedName name="summar">[78]data!#REF!</definedName>
    <definedName name="summary">[78]data!#REF!</definedName>
    <definedName name="SUMP">#REF!</definedName>
    <definedName name="sumrisk">#REF!</definedName>
    <definedName name="sun">[135]DATA_PRG!$H$180</definedName>
    <definedName name="SUNLOAD">[37]MRATES!$AC$7</definedName>
    <definedName name="Sunshade_0.6_m_wide">[63]Works!#REF!</definedName>
    <definedName name="Sunshade_0.8_m_wide">[63]Works!#REF!</definedName>
    <definedName name="Sunshade_0_6_m_wide">NA()</definedName>
    <definedName name="Sunshade_0_8_m_wide">NA()</definedName>
    <definedName name="Sunshade_1.0_m_wide">[63]Works!#REF!</definedName>
    <definedName name="Sunshade_1_0_m_wide">NA()</definedName>
    <definedName name="sunshade_width">'[127]data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[62]input!$C$21</definedName>
    <definedName name="suresh">#REF!</definedName>
    <definedName name="suri">#REF!</definedName>
    <definedName name="SURYA">#REF!</definedName>
    <definedName name="suryacem_paint">#REF!</definedName>
    <definedName name="SV">#REF!</definedName>
    <definedName name="SVA">#REF!</definedName>
    <definedName name="sw">[160]Lead!#REF!</definedName>
    <definedName name="SWARE">#REF!</definedName>
    <definedName name="sware2">#REF!</definedName>
    <definedName name="swc">#REF!</definedName>
    <definedName name="swci">#REF!</definedName>
    <definedName name="swf">#REF!</definedName>
    <definedName name="SWFR">#REF!</definedName>
    <definedName name="SWG">'[23]LEAD (2)'!#REF!</definedName>
    <definedName name="Sy">#REF!</definedName>
    <definedName name="systemname">#REF!</definedName>
    <definedName name="t">#REF!</definedName>
    <definedName name="t_beam">[135]DATA_PRG!$H$166</definedName>
    <definedName name="T_beams">[63]Works!#REF!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'[96]R99 etc'!$A$1:$L$142</definedName>
    <definedName name="Table1">#REF!</definedName>
    <definedName name="Table2">#REF!</definedName>
    <definedName name="Table3">#REF!</definedName>
    <definedName name="Table4">#REF!</definedName>
    <definedName name="TableRange">#REF!</definedName>
    <definedName name="TAEW">'[82]abs road'!#REF!</definedName>
    <definedName name="tailpiece">[19]maya!$B$343:$B$348</definedName>
    <definedName name="taj">[342]v!#REF!</definedName>
    <definedName name="tanda">[90]Data.F8.BTR!#REF!</definedName>
    <definedName name="Tandam_Road_Roller">#REF!</definedName>
    <definedName name="TapSpecials">#REF!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#REF!</definedName>
    <definedName name="ten">#REF!</definedName>
    <definedName name="ter">[343]r!$F$2</definedName>
    <definedName name="terrace">#REF!</definedName>
    <definedName name="test">'[65]PH data'!$G$213</definedName>
    <definedName name="TGY">[180]Material!$D$130</definedName>
    <definedName name="th">#REF!</definedName>
    <definedName name="thjj">[112]Labour!$D$22</definedName>
    <definedName name="TierCode">#REF!</definedName>
    <definedName name="TierCode_Text">#REF!</definedName>
    <definedName name="Timber">[63]Material!#REF!</definedName>
    <definedName name="TIME">#REF!</definedName>
    <definedName name="Tipper__Dumper_1_hour">#REF!</definedName>
    <definedName name="Tipper_10_T">#REF!</definedName>
    <definedName name="tit">#REF!</definedName>
    <definedName name="Title">'[344]Civil Boq'!$D$3</definedName>
    <definedName name="Title1">#REF!</definedName>
    <definedName name="Title2">#REF!</definedName>
    <definedName name="TL">'[121]MTC-estimate'!$C$6</definedName>
    <definedName name="tm">#REF!</definedName>
    <definedName name="toilet">#REF!</definedName>
    <definedName name="tol">#REF!</definedName>
    <definedName name="top">[104]Boq!#REF!</definedName>
    <definedName name="top_8">#REF!</definedName>
    <definedName name="TOPDOME">'[148]DATA-ABSTRACT'!$A$11:$B$13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 localSheetId="0">Scheduled_Payment+Extra_Payment</definedName>
    <definedName name="Total_Payment">Scheduled_Payment+Extra_Payment</definedName>
    <definedName name="totalai">#REF!</definedName>
    <definedName name="totalao">#REF!</definedName>
    <definedName name="totalbi">#REF!</definedName>
    <definedName name="totalbo">#REF!</definedName>
    <definedName name="TotalE500">[220]Estimate!#REF!</definedName>
    <definedName name="totalpop">#REF!</definedName>
    <definedName name="TotNvorklkg">[119]BALAN1!$F$17</definedName>
    <definedName name="TotNvorklmg">[119]BALAN1!$F$18</definedName>
    <definedName name="TOWER_BOLTS">'[93]BASIC DATA'!$B$631:$B$648</definedName>
    <definedName name="TPR">#REF!</definedName>
    <definedName name="TQBM">#REF!</definedName>
    <definedName name="TQEW">[345]R_Det!#REF!</definedName>
    <definedName name="TQGSB">#REF!</definedName>
    <definedName name="TQVCC">#REF!</definedName>
    <definedName name="TQVRCC">#REF!</definedName>
    <definedName name="TQWBM">[304]R_Det!#REF!</definedName>
    <definedName name="tr">#REF!</definedName>
    <definedName name="Tractor">#REF!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[63]Material!#REF!</definedName>
    <definedName name="trrwqq">#REF!</definedName>
    <definedName name="trt">[346]Labour!$D$19</definedName>
    <definedName name="Ts">#REF!</definedName>
    <definedName name="tsc">#REF!</definedName>
    <definedName name="tsf">#REF!</definedName>
    <definedName name="tsfb">[98]Process!#REF!</definedName>
    <definedName name="tsl">[98]Process!#REF!</definedName>
    <definedName name="tsswd">[98]Process!#REF!</definedName>
    <definedName name="tsw">[98]Process!#REF!</definedName>
    <definedName name="tt">[176]m!$D$149</definedName>
    <definedName name="ttt">#REF!</definedName>
    <definedName name="ttttt">#REF!</definedName>
    <definedName name="tttttttttt">[63]Works!#REF!</definedName>
    <definedName name="TW_lipping_to_flush_door">'[347]b asic rates'!#REF!</definedName>
    <definedName name="TW_planks_1st_class">[63]Material!#REF!</definedName>
    <definedName name="TW_planks_2nd_class">[63]Material!#REF!</definedName>
    <definedName name="TW_scantling_sabove_2m_1st_class">[63]Material!#REF!</definedName>
    <definedName name="TW_scantlings_above_2m_2nd_class">[63]Material!#REF!</definedName>
    <definedName name="TW_scantlings_below_2m_1st_class">[63]Material!#REF!</definedName>
    <definedName name="TW_scantlings_below_2m_2nd_class">[63]Material!#REF!</definedName>
    <definedName name="twbm">#REF!</definedName>
    <definedName name="twtttt">#REF!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'[348]Nspt-smp-final-ORIGINAL'!$C$8:$C$56</definedName>
    <definedName name="UCN">#REF!</definedName>
    <definedName name="uetyyuwefgyusdhj">#REF!</definedName>
    <definedName name="uil">#REF!</definedName>
    <definedName name="ULTI_LPM">[62]input!$H$10</definedName>
    <definedName name="ULTI_MLD">[62]input!$K$10</definedName>
    <definedName name="ULTI_PERIOD">[62]input!$C$6</definedName>
    <definedName name="ULTI_POP">[62]input!$F$10</definedName>
    <definedName name="ULTI_YEAR">[62]input!$C$10</definedName>
    <definedName name="UNICOD">#REF!</definedName>
    <definedName name="UNICOD_10">#REF!</definedName>
    <definedName name="unloading">#REF!</definedName>
    <definedName name="Unpaved_Road_Sections_list">'[96]Trunk unpaved'!$A$2:$L$235</definedName>
    <definedName name="unsecured">#REF!</definedName>
    <definedName name="unt110_1">#REF!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[347]Summary!#REF!</definedName>
    <definedName name="Use_Alternates">#REF!</definedName>
    <definedName name="utgg.jk.b." localSheetId="0">Scheduled_Payment+Extra_Payment</definedName>
    <definedName name="utgg.jk.b.">Scheduled_Payment+Extra_Payment</definedName>
    <definedName name="utgyuj">#REF!</definedName>
    <definedName name="uuu">[349]Labour!$D$18</definedName>
    <definedName name="uuuu">#REF!</definedName>
    <definedName name="v">#REF!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#REF!</definedName>
    <definedName name="vandy">[350]Footings!#REF!</definedName>
    <definedName name="var">#REF!</definedName>
    <definedName name="vara">#REF!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[56]pvc!$H$46</definedName>
    <definedName name="VB" localSheetId="0" hidden="1">{"'ridftotal'!$A$4:$S$27"}</definedName>
    <definedName name="VB" hidden="1">{"'ridftotal'!$A$4:$S$27"}</definedName>
    <definedName name="vc">#REF!</definedName>
    <definedName name="vcc">#REF!</definedName>
    <definedName name="VCC_MIX">'[115]data existing_do not delete'!$G$20:$G$26</definedName>
    <definedName name="vcdfe">'[351]data-WC'!#REF!</definedName>
    <definedName name="ver">#REF!</definedName>
    <definedName name="ver.con">[350]detls!$A$3:$O$18</definedName>
    <definedName name="vertical">[211]detls!$A$3:$O$18</definedName>
    <definedName name="VGFSS">#REF!</definedName>
    <definedName name="vh">#REF!</definedName>
    <definedName name="Vibchr">#REF!</definedName>
    <definedName name="vibrater">'[52]SSR 2014-15 Rates'!$E$63</definedName>
    <definedName name="vibrating_concrete">#REF!</definedName>
    <definedName name="Vibrating_Roller">#REF!</definedName>
    <definedName name="Vibratory_Roller">#REF!</definedName>
    <definedName name="vil">[135]DATA_PRG!$B$4</definedName>
    <definedName name="vitrified">#REF!</definedName>
    <definedName name="VITRIFIED_TILES">'[93]BUILDING ITEMS'!$C$43:$C$53</definedName>
    <definedName name="vivekananda">[200]r!$F$29</definedName>
    <definedName name="VLAVE">[352]maya!$A$1:$A$2</definedName>
    <definedName name="Vname">#REF!</definedName>
    <definedName name="voltag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[253]Lead!$E$12</definedName>
    <definedName name="vvv">[56]DI!$D$37</definedName>
    <definedName name="vvvvv">#REF!</definedName>
    <definedName name="vvvvvvvvvvv">[63]Material!#REF!</definedName>
    <definedName name="vvx">[294]Labour!$D$14</definedName>
    <definedName name="vwf">[11]DATA_PRG!$H$326</definedName>
    <definedName name="Vz">#REF!</definedName>
    <definedName name="w">#REF!</definedName>
    <definedName name="w3e">#REF!</definedName>
    <definedName name="Was">#REF!</definedName>
    <definedName name="wasi">#REF!</definedName>
    <definedName name="water">'[52]SSR 2014-15 Rates'!$E$61</definedName>
    <definedName name="Water_Tanker">#REF!</definedName>
    <definedName name="waterproof_paint">#REF!</definedName>
    <definedName name="wbag">#REF!</definedName>
    <definedName name="wbs">#REF!</definedName>
    <definedName name="wbsi">#REF!</definedName>
    <definedName name="wc">[118]r!$F$48</definedName>
    <definedName name="wcc">[353]leads!$J$8</definedName>
    <definedName name="wd">#REF!</definedName>
    <definedName name="wdd">[354]RateAnalysis!$A$1:$AY$65536</definedName>
    <definedName name="wdtd">#REF!</definedName>
    <definedName name="we">#REF!</definedName>
    <definedName name="wee">[355]Lead!$E$19</definedName>
    <definedName name="wei">#REF!</definedName>
    <definedName name="Wet_Mix_Plant">#REF!</definedName>
    <definedName name="wgl" localSheetId="0" hidden="1">{"'ridftotal'!$A$4:$S$27"}</definedName>
    <definedName name="wgl" hidden="1">{"'ridftotal'!$A$4:$S$27"}</definedName>
    <definedName name="wh">#REF!</definedName>
    <definedName name="WHC">#REF!</definedName>
    <definedName name="Wheeled_Dozer.__D_30_BEML">#REF!</definedName>
    <definedName name="Wheeled_Dozer___D_30_BEML">NA()</definedName>
    <definedName name="White_cement">#REF!</definedName>
    <definedName name="window">#REF!</definedName>
    <definedName name="window_sizes">#REF!</definedName>
    <definedName name="wip">#REF!</definedName>
    <definedName name="wl">#REF!</definedName>
    <definedName name="wltd">#REF!</definedName>
    <definedName name="wm">#REF!</definedName>
    <definedName name="wmm">#REF!</definedName>
    <definedName name="wn">#REF!</definedName>
    <definedName name="WOM">[198]Material!$D$50</definedName>
    <definedName name="Woman_Mazdoor">#REF!</definedName>
    <definedName name="WOOD_TYPE">'[93]BASIC DATA'!$B$586:$B$601</definedName>
    <definedName name="word">#REF!</definedName>
    <definedName name="words">[229]Wordsdata!$A$1:$B$65536</definedName>
    <definedName name="wordsdata">[356]wordsdata!$A$1:$B$65536</definedName>
    <definedName name="work">#REF!</definedName>
    <definedName name="wp">#REF!</definedName>
    <definedName name="wr">#REF!</definedName>
    <definedName name="wrb">#REF!</definedName>
    <definedName name="wrbi">#REF!</definedName>
    <definedName name="wrn.detailed." localSheetId="0" hidden="1">{#N/A,#N/A,FALSE,"no"}</definedName>
    <definedName name="wrn.detailed." hidden="1">{#N/A,#N/A,FALSE,"no"}</definedName>
    <definedName name="wrn.Full._.Report." localSheetId="0">{#N/A,#N/A,TRUE,"Front";#N/A,#N/A,TRUE,"Simple Letter";#N/A,#N/A,TRUE,"Inside";#N/A,#N/A,TRUE,"Contents";#N/A,#N/A,TRUE,"Basis";#N/A,#N/A,TRUE,"Inclusions";#N/A,#N/A,TRUE,"Exclusions";#N/A,#N/A,TRUE,"Areas";#N/A,#N/A,TRUE,"Summary";#N/A,#N/A,TRUE,"Detail"}</definedName>
    <definedName name="wrn.Full._.Report.">{#N/A,#N/A,TRUE,"Front";#N/A,#N/A,TRUE,"Simple Letter";#N/A,#N/A,TRUE,"Inside";#N/A,#N/A,TRUE,"Contents";#N/A,#N/A,TRUE,"Basis";#N/A,#N/A,TRUE,"Inclusions";#N/A,#N/A,TRUE,"Exclusions";#N/A,#N/A,TRUE,"Areas";#N/A,#N/A,TRUE,"Summary";#N/A,#N/A,TRUE,"Detail"}</definedName>
    <definedName name="wrn.pl." localSheetId="0" hidden="1">{"pl_t&amp;d",#N/A,FALSE,"p&amp;l_t&amp;D_01_02 (2)"}</definedName>
    <definedName name="wrn.pl." hidden="1">{"pl_t&amp;d",#N/A,FALSE,"p&amp;l_t&amp;D_01_02 (2)"}</definedName>
    <definedName name="wrn.pl_td." localSheetId="0" hidden="1">{"pl_td_01_02",#N/A,FALSE,"p&amp;l_t&amp;D_01_02 (2)"}</definedName>
    <definedName name="wrn.pl_td." hidden="1">{"pl_td_01_02",#N/A,FALSE,"p&amp;l_t&amp;D_01_02 (2)"}</definedName>
    <definedName name="ws">[135]DATA_PRG!$F$371</definedName>
    <definedName name="wsss">#REF!</definedName>
    <definedName name="wsw">#REF!</definedName>
    <definedName name="wtd">#REF!</definedName>
    <definedName name="ww">[137]DATA_PRG!$H$328</definedName>
    <definedName name="WWEEW">#REF!</definedName>
    <definedName name="wwi">#REF!</definedName>
    <definedName name="wwknr">#REF!</definedName>
    <definedName name="www">#REF!</definedName>
    <definedName name="wwwww">'[356]Plant &amp;  Machinery'!$G$9</definedName>
    <definedName name="wwwwwwwwwwwwwwwww">[63]Material!#REF!</definedName>
    <definedName name="wwwwwwwwwwwwwwwwwwww">[63]Material!#REF!</definedName>
    <definedName name="wz">#REF!</definedName>
    <definedName name="x" hidden="1">'[61]final abstract'!#REF!</definedName>
    <definedName name="X_CQuelleBiopurC">[119]BALAN1!$I$27</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[28]hdpe_basic!$G$37</definedName>
    <definedName name="xhb2258">#REF!</definedName>
    <definedName name="xhb25010">#REF!</definedName>
    <definedName name="xhb2504">#REF!</definedName>
    <definedName name="xhb2506">[28]hdpe_basic!$G$38</definedName>
    <definedName name="xhb2508">#REF!</definedName>
    <definedName name="xhb28010">#REF!</definedName>
    <definedName name="xhb2804">#REF!</definedName>
    <definedName name="xhb2806">[28]hdpe_basic!$G$39</definedName>
    <definedName name="xhb2808">#REF!</definedName>
    <definedName name="xhb31510">#REF!</definedName>
    <definedName name="xhb3154">#REF!</definedName>
    <definedName name="xhb3156">[28]hdpe_basic!$G$40</definedName>
    <definedName name="xhb3158">#REF!</definedName>
    <definedName name="xhb6310">#REF!</definedName>
    <definedName name="xhb634">[28]hdpe_basic!$G$14</definedName>
    <definedName name="xhb636">#REF!</definedName>
    <definedName name="xhb638">#REF!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[28]pvc_basic!$G$44</definedName>
    <definedName name="xpb1104">[28]pvc_basic!$G$16</definedName>
    <definedName name="xpb1106">[28]pvc_basic!$G$30</definedName>
    <definedName name="xpb12510">[28]pvc_basic!$G$45</definedName>
    <definedName name="xpb1254">[28]pvc_basic!$G$17</definedName>
    <definedName name="xpb1256">[28]pvc_basic!$G$31</definedName>
    <definedName name="xpb14010">[28]pvc_basic!$G$46</definedName>
    <definedName name="xpb1404">[28]pvc_basic!$G$18</definedName>
    <definedName name="xpb1406">[28]pvc_basic!$G$32</definedName>
    <definedName name="xpb16010">#REF!</definedName>
    <definedName name="xpb1604">[28]pvc_basic!$G$19</definedName>
    <definedName name="xpb1606">[28]pvc_basic!$G$33</definedName>
    <definedName name="xpb18010">#REF!</definedName>
    <definedName name="xpb1804">[28]pvc_basic!$G$20</definedName>
    <definedName name="xpb1806">[28]pvc_basic!$G$34</definedName>
    <definedName name="xpb20010">#REF!</definedName>
    <definedName name="xpb2004">#REF!</definedName>
    <definedName name="xpb2006">[28]pvc_basic!$G$35</definedName>
    <definedName name="xpb22510">#REF!</definedName>
    <definedName name="xpb2254">#REF!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[28]pvc_basic!$G$41</definedName>
    <definedName name="xpb6311">[163]pvc_basic!$G$41</definedName>
    <definedName name="xpb634">#REF!</definedName>
    <definedName name="xpb636">[28]pvc_basic!$G$27</definedName>
    <definedName name="xpb7510">[28]pvc_basic!$G$42</definedName>
    <definedName name="xpb754">[28]pvc_basic!$G$14</definedName>
    <definedName name="xpb756">[28]pvc_basic!$G$28</definedName>
    <definedName name="xpb9010">#REF!</definedName>
    <definedName name="xpb904">[28]pvc_basic!$G$15</definedName>
    <definedName name="xpb906">[28]pvc_basic!$G$29</definedName>
    <definedName name="xpc1106">[56]pvc_basic!$G$30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[357]Data!#REF!</definedName>
    <definedName name="xxxxxx">[358]Data!#REF!</definedName>
    <definedName name="xxxxxxx">[359]Data!#REF!</definedName>
    <definedName name="y">#REF!</definedName>
    <definedName name="ycode">'[360]0000000000000'!$D$3</definedName>
    <definedName name="year">#REF!</definedName>
    <definedName name="yearssr">[340]index!$A$1:$M$2</definedName>
    <definedName name="YEN">#REF!</definedName>
    <definedName name="yes">[361]Material!$D$69</definedName>
    <definedName name="ypr">[362]Data!#REF!</definedName>
    <definedName name="ys">#REF!</definedName>
    <definedName name="YTR">[135]DATA_PRG!$B$4</definedName>
    <definedName name="yturtyhfh">#REF!</definedName>
    <definedName name="yty">#REF!</definedName>
    <definedName name="yu">#REF!</definedName>
    <definedName name="YY">[135]DATA_PRG!$H$5</definedName>
    <definedName name="YYYY">#REF!</definedName>
    <definedName name="yyyyy">#REF!</definedName>
    <definedName name="yyyyyyyyyyyyy">[63]Material!#REF!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[135]DATA_PRG!$H$351</definedName>
    <definedName name="ZXVVBB">'[180]Plant &amp;  Machinery'!$G$4</definedName>
    <definedName name="zxy">#REF!</definedName>
    <definedName name="zz">'[363]Suppl-data'!#REF!</definedName>
    <definedName name="전체">#REF!</definedName>
    <definedName name="守衛室１">[364]細目!$G$631</definedName>
    <definedName name="守衛室２">[364]細目!$K$631</definedName>
    <definedName name="工場内部壁１">[365]細目!$G$204</definedName>
    <definedName name="工場内部壁２">[365]細目!$K$204</definedName>
    <definedName name="工場内部天井１">[365]細目!$G$273</definedName>
    <definedName name="工場内部天井２">[365]細目!$K$273</definedName>
    <definedName name="工場内部天井ドル">[365]細目!$S$273</definedName>
    <definedName name="工場内部床１">[365]細目!$G$184</definedName>
    <definedName name="工場内部床２">[365]細目!$K$184</definedName>
    <definedName name="工場内部建具１">[365]細目!$G$260</definedName>
    <definedName name="工場内部建具２">[365]細目!$K$260</definedName>
    <definedName name="工場内部建具ドル">[365]細目!$S$260</definedName>
    <definedName name="工場内部雑１">[365]細目!$G$314</definedName>
    <definedName name="工場内部雑2">[365]細目!$K$314</definedName>
    <definedName name="工場土工事１">[365]細目!$G$18</definedName>
    <definedName name="工場土工事２">[365]細目!$K$18</definedName>
    <definedName name="工場外壁１">[365]細目!$G$105</definedName>
    <definedName name="工場外壁２">[365]細目!$K$105</definedName>
    <definedName name="工場外部建具１">[365]細目!$G$167</definedName>
    <definedName name="工場外部建具２">[365]細目!$K$167</definedName>
    <definedName name="工場外部建具ドル">[365]細目!$S$167</definedName>
    <definedName name="工場外部雑１">[365]細目!$G$176</definedName>
    <definedName name="工場外部雑２">[365]細目!$K$176</definedName>
    <definedName name="工場屋根１">[365]細目!$G$95</definedName>
    <definedName name="工場屋根２">[365]細目!$K$95</definedName>
    <definedName name="工場屋根ドル">[365]細目!$S$95</definedName>
    <definedName name="工場躯体１">[365]細目!$G$65</definedName>
    <definedName name="工場躯体２">[365]細目!$K$65</definedName>
    <definedName name="掛率">#REF!</definedName>
    <definedName name="管理内部壁１">[364]細目!$G$504</definedName>
    <definedName name="管理内部壁２">[364]細目!$K$504</definedName>
    <definedName name="管理内部天井１">[365]細目!$G$563</definedName>
    <definedName name="管理内部天井２">[365]細目!$K$563</definedName>
    <definedName name="管理内部床１">[365]細目!$G$486</definedName>
    <definedName name="管理内部床２">[365]細目!$K$486</definedName>
    <definedName name="管理内部建具１">[365]細目!$G$549</definedName>
    <definedName name="管理内部建具２">[365]細目!$K$549</definedName>
    <definedName name="管理内部建具ドル">[365]細目!$S$549</definedName>
    <definedName name="管理内部雑１">[365]細目!$G$584</definedName>
    <definedName name="管理内部雑２">[365]細目!$K$584</definedName>
    <definedName name="管理土工事１">[365]細目!$G$355</definedName>
    <definedName name="管理土工事２">[365]細目!$K$355</definedName>
    <definedName name="管理外壁１">[365]細目!$G$426</definedName>
    <definedName name="管理外壁２">[365]細目!$K$426</definedName>
    <definedName name="管理外部建具１">[365]細目!$G$452</definedName>
    <definedName name="管理外部建具２">[365]細目!$K$452</definedName>
    <definedName name="管理外部建具ドル">[365]細目!$S$452</definedName>
    <definedName name="管理外部雑１">[365]細目!$G$463</definedName>
    <definedName name="管理外部雑２">[365]細目!$K$463</definedName>
    <definedName name="管理屋根１">[365]細目!$G$416</definedName>
    <definedName name="管理屋根２">[365]細目!$K$416</definedName>
    <definedName name="管理躯体１">[365]細目!$G$395</definedName>
    <definedName name="管理躯体２">[365]細目!$K$395</definedName>
  </definedNames>
  <calcPr calcId="145621"/>
</workbook>
</file>

<file path=xl/calcChain.xml><?xml version="1.0" encoding="utf-8"?>
<calcChain xmlns="http://schemas.openxmlformats.org/spreadsheetml/2006/main">
  <c r="J499" i="19" l="1"/>
  <c r="I95" i="19"/>
  <c r="J95" i="19"/>
  <c r="I94" i="19"/>
  <c r="J94" i="19" s="1"/>
  <c r="I93" i="19"/>
  <c r="J93" i="19"/>
  <c r="E109" i="19"/>
  <c r="J105" i="19"/>
  <c r="J104" i="19"/>
  <c r="J103" i="19"/>
  <c r="J102" i="19"/>
  <c r="J101" i="19"/>
  <c r="J100" i="19"/>
  <c r="J99" i="19"/>
  <c r="J106" i="19" s="1"/>
  <c r="J107" i="19" s="1"/>
  <c r="E2085" i="19"/>
  <c r="E2078" i="19"/>
  <c r="E2070" i="19"/>
  <c r="J2083" i="19"/>
  <c r="J2084" i="19" s="1"/>
  <c r="J2076" i="19"/>
  <c r="J2068" i="19"/>
  <c r="J2075" i="19"/>
  <c r="J2077" i="19" s="1"/>
  <c r="J1667" i="19"/>
  <c r="J1666" i="19"/>
  <c r="J1665" i="19"/>
  <c r="J1631" i="19"/>
  <c r="O23" i="25"/>
  <c r="N18" i="25"/>
  <c r="M21" i="25"/>
  <c r="L25" i="25"/>
  <c r="L26" i="25" s="1"/>
  <c r="I23" i="25"/>
  <c r="I24" i="25"/>
  <c r="I22" i="25"/>
  <c r="C121" i="24"/>
  <c r="C106" i="24"/>
  <c r="C108" i="24" s="1"/>
  <c r="C99" i="24"/>
  <c r="C97" i="24"/>
  <c r="C89" i="24"/>
  <c r="C91" i="24" s="1"/>
  <c r="C87" i="24"/>
  <c r="C83" i="24"/>
  <c r="C81" i="24"/>
  <c r="C79" i="24"/>
  <c r="C60" i="24"/>
  <c r="C51" i="24"/>
  <c r="C56" i="24" s="1"/>
  <c r="C49" i="24"/>
  <c r="C45" i="24"/>
  <c r="C43" i="24"/>
  <c r="C27" i="24"/>
  <c r="C25" i="24"/>
  <c r="C21" i="24"/>
  <c r="C19" i="24"/>
  <c r="C12" i="24"/>
  <c r="C136" i="24"/>
  <c r="C134" i="24"/>
  <c r="C110" i="24"/>
  <c r="A10" i="24"/>
  <c r="S17" i="22"/>
  <c r="V58" i="22" s="1"/>
  <c r="C34" i="24" s="1"/>
  <c r="V8" i="22"/>
  <c r="V3" i="22"/>
  <c r="V61" i="22"/>
  <c r="C40" i="24" s="1"/>
  <c r="V60" i="22"/>
  <c r="C38" i="24" s="1"/>
  <c r="V59" i="22"/>
  <c r="C36" i="24" s="1"/>
  <c r="S40" i="22"/>
  <c r="V46" i="22" s="1"/>
  <c r="V36" i="22"/>
  <c r="V35" i="22"/>
  <c r="V34" i="22"/>
  <c r="V33" i="22"/>
  <c r="V32" i="22"/>
  <c r="V31" i="22"/>
  <c r="V30" i="22"/>
  <c r="V29" i="22"/>
  <c r="V28" i="22"/>
  <c r="V27" i="22"/>
  <c r="V26" i="22"/>
  <c r="V25" i="22"/>
  <c r="V24" i="22"/>
  <c r="V23" i="22"/>
  <c r="V22" i="22"/>
  <c r="V21" i="22"/>
  <c r="S41" i="22"/>
  <c r="V47" i="22" s="1"/>
  <c r="V19" i="22"/>
  <c r="V18" i="22"/>
  <c r="V17" i="22"/>
  <c r="V16" i="22"/>
  <c r="V15" i="22"/>
  <c r="V14" i="22"/>
  <c r="V13" i="22"/>
  <c r="V12" i="22"/>
  <c r="V11" i="22"/>
  <c r="V10" i="22"/>
  <c r="V9" i="22"/>
  <c r="V7" i="22"/>
  <c r="V6" i="22"/>
  <c r="Q5" i="22"/>
  <c r="Q6" i="22" s="1"/>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9" i="22" s="1"/>
  <c r="Q51" i="22" s="1"/>
  <c r="Q52" i="22" s="1"/>
  <c r="Q54" i="22" s="1"/>
  <c r="Q55" i="22" s="1"/>
  <c r="Q56" i="22" s="1"/>
  <c r="Q57" i="22" s="1"/>
  <c r="Q58" i="22" s="1"/>
  <c r="Q59" i="22" s="1"/>
  <c r="Q60" i="22" s="1"/>
  <c r="Q61" i="22" s="1"/>
  <c r="Q63" i="22" s="1"/>
  <c r="Q64" i="22" s="1"/>
  <c r="Q65" i="22" s="1"/>
  <c r="Q67" i="22" s="1"/>
  <c r="V4" i="22"/>
  <c r="Q4" i="22"/>
  <c r="C23" i="24"/>
  <c r="S37" i="22"/>
  <c r="V45" i="22" s="1"/>
  <c r="V5" i="22"/>
  <c r="V20" i="22"/>
  <c r="S38" i="22"/>
  <c r="V55" i="22" s="1"/>
  <c r="C30" i="24" s="1"/>
  <c r="S39" i="22"/>
  <c r="C15" i="24" s="1"/>
  <c r="V57" i="22"/>
  <c r="C32" i="24" s="1"/>
  <c r="V56" i="22"/>
  <c r="K20" i="22"/>
  <c r="C98" i="23"/>
  <c r="K5" i="22"/>
  <c r="C12" i="23"/>
  <c r="C78" i="23"/>
  <c r="C21" i="23"/>
  <c r="H1657" i="19"/>
  <c r="G1657" i="19"/>
  <c r="H1656" i="19"/>
  <c r="G1656" i="19"/>
  <c r="H1655" i="19"/>
  <c r="I1655" i="19"/>
  <c r="G1655" i="19"/>
  <c r="H1654" i="19"/>
  <c r="G1654" i="19"/>
  <c r="C120" i="23"/>
  <c r="C118" i="23" s="1"/>
  <c r="C105" i="23"/>
  <c r="C96" i="23"/>
  <c r="C100" i="23" s="1"/>
  <c r="C82" i="23"/>
  <c r="C80" i="23"/>
  <c r="C60" i="23"/>
  <c r="C51" i="23"/>
  <c r="C49" i="23"/>
  <c r="C45" i="23"/>
  <c r="C43" i="23"/>
  <c r="C27" i="23"/>
  <c r="C25" i="23"/>
  <c r="C23" i="23"/>
  <c r="C19" i="23"/>
  <c r="C88" i="23"/>
  <c r="C135" i="23"/>
  <c r="C133" i="23"/>
  <c r="C109" i="23"/>
  <c r="A10" i="23"/>
  <c r="A6" i="13"/>
  <c r="A7" i="13"/>
  <c r="N3" i="22"/>
  <c r="N61" i="22"/>
  <c r="C40" i="23" s="1"/>
  <c r="N60" i="22"/>
  <c r="C38" i="23" s="1"/>
  <c r="N59" i="22"/>
  <c r="C36" i="23" s="1"/>
  <c r="N58" i="22"/>
  <c r="C34" i="23" s="1"/>
  <c r="K41" i="22"/>
  <c r="N47" i="22" s="1"/>
  <c r="K40" i="22"/>
  <c r="N46" i="22" s="1"/>
  <c r="K38" i="22"/>
  <c r="N55" i="22" s="1"/>
  <c r="C30" i="23" s="1"/>
  <c r="N36" i="22"/>
  <c r="N35" i="22"/>
  <c r="N34" i="22"/>
  <c r="N33" i="22"/>
  <c r="N32" i="22"/>
  <c r="N31" i="22"/>
  <c r="N30" i="22"/>
  <c r="N29" i="22"/>
  <c r="N28" i="22"/>
  <c r="N27" i="22"/>
  <c r="N26" i="22"/>
  <c r="N25" i="22"/>
  <c r="N24" i="22"/>
  <c r="N23" i="22"/>
  <c r="N22" i="22"/>
  <c r="N21" i="22"/>
  <c r="N20" i="22"/>
  <c r="N19" i="22"/>
  <c r="N18" i="22"/>
  <c r="N17" i="22"/>
  <c r="N16" i="22"/>
  <c r="N15" i="22"/>
  <c r="N14" i="22"/>
  <c r="N13" i="22"/>
  <c r="N12" i="22"/>
  <c r="N11" i="22"/>
  <c r="N10" i="22"/>
  <c r="N9" i="22"/>
  <c r="N8" i="22"/>
  <c r="N7" i="22"/>
  <c r="N6" i="22"/>
  <c r="N4" i="22"/>
  <c r="I4" i="22"/>
  <c r="I5" i="22" s="1"/>
  <c r="I6" i="22" s="1"/>
  <c r="I7" i="22" s="1"/>
  <c r="I8" i="22" s="1"/>
  <c r="I9" i="22" s="1"/>
  <c r="I10" i="22" s="1"/>
  <c r="I11" i="22" s="1"/>
  <c r="I12" i="22" s="1"/>
  <c r="I13" i="22" s="1"/>
  <c r="I14" i="22" s="1"/>
  <c r="I15" i="22" s="1"/>
  <c r="I16" i="22" s="1"/>
  <c r="I17" i="22" s="1"/>
  <c r="I18" i="22" s="1"/>
  <c r="I19" i="22" s="1"/>
  <c r="I20" i="22" s="1"/>
  <c r="I21" i="22" s="1"/>
  <c r="I22" i="22" s="1"/>
  <c r="I23" i="22" s="1"/>
  <c r="I24" i="22" s="1"/>
  <c r="I25" i="22" s="1"/>
  <c r="I26" i="22" s="1"/>
  <c r="I27" i="22" s="1"/>
  <c r="I28" i="22" s="1"/>
  <c r="I29" i="22" s="1"/>
  <c r="I30" i="22" s="1"/>
  <c r="I31" i="22" s="1"/>
  <c r="I32" i="22" s="1"/>
  <c r="I33" i="22" s="1"/>
  <c r="I34" i="22" s="1"/>
  <c r="I35" i="22" s="1"/>
  <c r="I36" i="22" s="1"/>
  <c r="I37" i="22" s="1"/>
  <c r="I38" i="22" s="1"/>
  <c r="I39" i="22" s="1"/>
  <c r="I40" i="22" s="1"/>
  <c r="I41" i="22" s="1"/>
  <c r="I42" i="22" s="1"/>
  <c r="I43" i="22" s="1"/>
  <c r="I44" i="22" s="1"/>
  <c r="I45" i="22" s="1"/>
  <c r="I46" i="22" s="1"/>
  <c r="I47" i="22" s="1"/>
  <c r="I49" i="22" s="1"/>
  <c r="I51" i="22" s="1"/>
  <c r="I52" i="22" s="1"/>
  <c r="I54" i="22" s="1"/>
  <c r="I55" i="22" s="1"/>
  <c r="I56" i="22" s="1"/>
  <c r="I57" i="22" s="1"/>
  <c r="I58" i="22" s="1"/>
  <c r="I59" i="22" s="1"/>
  <c r="I60" i="22" s="1"/>
  <c r="I61" i="22" s="1"/>
  <c r="I63" i="22" s="1"/>
  <c r="I64" i="22" s="1"/>
  <c r="I65" i="22" s="1"/>
  <c r="I67" i="22" s="1"/>
  <c r="I1877" i="19"/>
  <c r="J1877" i="19"/>
  <c r="I1876" i="19"/>
  <c r="B1845" i="19"/>
  <c r="B1844" i="19"/>
  <c r="B1843" i="19"/>
  <c r="B1842" i="19"/>
  <c r="B1841" i="19"/>
  <c r="I1845" i="19"/>
  <c r="J1845" i="19"/>
  <c r="I1844" i="19"/>
  <c r="J1844" i="19" s="1"/>
  <c r="I1843" i="19"/>
  <c r="I1842" i="19"/>
  <c r="I1841" i="19"/>
  <c r="J1841" i="19" s="1"/>
  <c r="I1670" i="19"/>
  <c r="I1706" i="19" s="1"/>
  <c r="I1675" i="19"/>
  <c r="J1675" i="19" s="1"/>
  <c r="I1711" i="19"/>
  <c r="I1674" i="19"/>
  <c r="I1710" i="19"/>
  <c r="J1710" i="19" s="1"/>
  <c r="I1746" i="19"/>
  <c r="I1673" i="19"/>
  <c r="I1709" i="19"/>
  <c r="I1745" i="19" s="1"/>
  <c r="J1745" i="19" s="1"/>
  <c r="I1672" i="19"/>
  <c r="I1671" i="19"/>
  <c r="I1707" i="19"/>
  <c r="I1664" i="19"/>
  <c r="I1700" i="19" s="1"/>
  <c r="I1736" i="19" s="1"/>
  <c r="I1668" i="19"/>
  <c r="I1462" i="19"/>
  <c r="I794" i="19"/>
  <c r="I793" i="19"/>
  <c r="I756" i="19"/>
  <c r="I579" i="19"/>
  <c r="I600" i="19" s="1"/>
  <c r="I536" i="19"/>
  <c r="J536" i="19"/>
  <c r="I538" i="19"/>
  <c r="J538" i="19" s="1"/>
  <c r="I445" i="19"/>
  <c r="I243" i="19"/>
  <c r="J243" i="19"/>
  <c r="I177" i="19"/>
  <c r="J177" i="19" s="1"/>
  <c r="I176" i="19"/>
  <c r="I43" i="19"/>
  <c r="I42" i="19"/>
  <c r="J42" i="19" s="1"/>
  <c r="I2017" i="19"/>
  <c r="J2017" i="19" s="1"/>
  <c r="I2016" i="19"/>
  <c r="I2015" i="19"/>
  <c r="J2015" i="19" s="1"/>
  <c r="I2001" i="19"/>
  <c r="J2001" i="19"/>
  <c r="I2000" i="19"/>
  <c r="J2000" i="19"/>
  <c r="I1999" i="19"/>
  <c r="I1985" i="19"/>
  <c r="I1984" i="19"/>
  <c r="J1984" i="19"/>
  <c r="I1983" i="19"/>
  <c r="J1983" i="19"/>
  <c r="I1969" i="19"/>
  <c r="I1968" i="19"/>
  <c r="I1967" i="19"/>
  <c r="J1967" i="19"/>
  <c r="I1953" i="19"/>
  <c r="J1953" i="19"/>
  <c r="I1952" i="19"/>
  <c r="I1951" i="19"/>
  <c r="I1937" i="19"/>
  <c r="J1937" i="19"/>
  <c r="I1936" i="19"/>
  <c r="J1936" i="19"/>
  <c r="I1935" i="19"/>
  <c r="I1921" i="19"/>
  <c r="I1920" i="19"/>
  <c r="J1920" i="19"/>
  <c r="I1919" i="19"/>
  <c r="J1919" i="19"/>
  <c r="I1905" i="19"/>
  <c r="I1904" i="19"/>
  <c r="I1903" i="19"/>
  <c r="J1903" i="19"/>
  <c r="I1890" i="19"/>
  <c r="J1890" i="19"/>
  <c r="I1889" i="19"/>
  <c r="I1888" i="19"/>
  <c r="I1872" i="19"/>
  <c r="I1871" i="19"/>
  <c r="J1871" i="19" s="1"/>
  <c r="I1856" i="19"/>
  <c r="J1856" i="19" s="1"/>
  <c r="I1855" i="19"/>
  <c r="I1836" i="19"/>
  <c r="I1835" i="19"/>
  <c r="I1834" i="19"/>
  <c r="I1815" i="19"/>
  <c r="I1814" i="19"/>
  <c r="J1814" i="19" s="1"/>
  <c r="I1813" i="19"/>
  <c r="J1813" i="19" s="1"/>
  <c r="I1486" i="19"/>
  <c r="I1485" i="19"/>
  <c r="I1474" i="19"/>
  <c r="J1474" i="19" s="1"/>
  <c r="I1473" i="19"/>
  <c r="J1473" i="19" s="1"/>
  <c r="I1395" i="19"/>
  <c r="I1394" i="19"/>
  <c r="J1394" i="19" s="1"/>
  <c r="I1393" i="19"/>
  <c r="I1354" i="19"/>
  <c r="I1353" i="19"/>
  <c r="I1341" i="19"/>
  <c r="J1341" i="19" s="1"/>
  <c r="I1340" i="19"/>
  <c r="J1340" i="19" s="1"/>
  <c r="I1327" i="19"/>
  <c r="J1327" i="19" s="1"/>
  <c r="I1326" i="19"/>
  <c r="I1325" i="19"/>
  <c r="I1310" i="19"/>
  <c r="J1310" i="19" s="1"/>
  <c r="I1309" i="19"/>
  <c r="J1309" i="19" s="1"/>
  <c r="I1308" i="19"/>
  <c r="I933" i="19"/>
  <c r="I932" i="19"/>
  <c r="J932" i="19" s="1"/>
  <c r="I892" i="19"/>
  <c r="I891" i="19"/>
  <c r="I823" i="19"/>
  <c r="I822" i="19"/>
  <c r="J822" i="19"/>
  <c r="I806" i="19"/>
  <c r="J806" i="19"/>
  <c r="I805" i="19"/>
  <c r="I789" i="19"/>
  <c r="I788" i="19"/>
  <c r="I787" i="19"/>
  <c r="I753" i="19"/>
  <c r="I752" i="19"/>
  <c r="I734" i="19"/>
  <c r="J734" i="19"/>
  <c r="I733" i="19"/>
  <c r="J733" i="19"/>
  <c r="J735" i="19" s="1"/>
  <c r="I685" i="19"/>
  <c r="I716" i="19" s="1"/>
  <c r="I879" i="19" s="1"/>
  <c r="I684" i="19"/>
  <c r="I669" i="19"/>
  <c r="J669" i="19"/>
  <c r="I668" i="19"/>
  <c r="J668" i="19"/>
  <c r="I653" i="19"/>
  <c r="I652" i="19"/>
  <c r="I532" i="19"/>
  <c r="I531" i="19"/>
  <c r="I530" i="19"/>
  <c r="I496" i="19"/>
  <c r="I495" i="19"/>
  <c r="J495" i="19"/>
  <c r="I494" i="19"/>
  <c r="J494" i="19"/>
  <c r="I482" i="19"/>
  <c r="I481" i="19"/>
  <c r="I480" i="19"/>
  <c r="I463" i="19"/>
  <c r="J463" i="19" s="1"/>
  <c r="I462" i="19"/>
  <c r="I461" i="19"/>
  <c r="I438" i="19"/>
  <c r="J438" i="19" s="1"/>
  <c r="I437" i="19"/>
  <c r="I422" i="19"/>
  <c r="I421" i="19"/>
  <c r="I392" i="19"/>
  <c r="J392" i="19" s="1"/>
  <c r="I391" i="19"/>
  <c r="J391" i="19" s="1"/>
  <c r="I376" i="19"/>
  <c r="I375" i="19"/>
  <c r="I374" i="19"/>
  <c r="J374" i="19"/>
  <c r="I360" i="19"/>
  <c r="I359" i="19"/>
  <c r="I358" i="19"/>
  <c r="I344" i="19"/>
  <c r="J344" i="19" s="1"/>
  <c r="I343" i="19"/>
  <c r="I342" i="19"/>
  <c r="I328" i="19"/>
  <c r="I327" i="19"/>
  <c r="J327" i="19" s="1"/>
  <c r="I326" i="19"/>
  <c r="I312" i="19"/>
  <c r="I311" i="19"/>
  <c r="I310" i="19"/>
  <c r="J310" i="19" s="1"/>
  <c r="I280" i="19"/>
  <c r="J280" i="19" s="1"/>
  <c r="I279" i="19"/>
  <c r="I278" i="19"/>
  <c r="I259" i="19"/>
  <c r="J259" i="19" s="1"/>
  <c r="I258" i="19"/>
  <c r="J258" i="19" s="1"/>
  <c r="I240" i="19"/>
  <c r="I239" i="19"/>
  <c r="I223" i="19"/>
  <c r="I222" i="19"/>
  <c r="J222" i="19"/>
  <c r="I171" i="19"/>
  <c r="I170" i="19"/>
  <c r="I154" i="19"/>
  <c r="J154" i="19"/>
  <c r="I153" i="19"/>
  <c r="I77" i="19"/>
  <c r="I76" i="19"/>
  <c r="I35" i="19"/>
  <c r="J35" i="19" s="1"/>
  <c r="I34" i="19"/>
  <c r="I33" i="19"/>
  <c r="I17" i="19"/>
  <c r="J17" i="19" s="1"/>
  <c r="I16" i="19"/>
  <c r="J16" i="19" s="1"/>
  <c r="I15" i="19"/>
  <c r="I1732" i="19"/>
  <c r="I1731" i="19"/>
  <c r="I1730" i="19"/>
  <c r="H1729" i="19"/>
  <c r="I1729" i="19"/>
  <c r="G1729" i="19"/>
  <c r="H1728" i="19"/>
  <c r="G1728" i="19"/>
  <c r="F1728" i="19"/>
  <c r="I1728" i="19" s="1"/>
  <c r="H1727" i="19"/>
  <c r="G1727" i="19"/>
  <c r="F1727" i="19"/>
  <c r="H1726" i="19"/>
  <c r="G1726" i="19"/>
  <c r="F1726" i="19"/>
  <c r="F1691" i="19"/>
  <c r="F1690" i="19"/>
  <c r="F1692" i="19"/>
  <c r="A12" i="23"/>
  <c r="A15" i="23" s="1"/>
  <c r="K37" i="22"/>
  <c r="I1726" i="19"/>
  <c r="J2067" i="19"/>
  <c r="J2069" i="19" s="1"/>
  <c r="J2070" i="19" s="1"/>
  <c r="J1737" i="19"/>
  <c r="J1739" i="19"/>
  <c r="J1738" i="19"/>
  <c r="J1703" i="19"/>
  <c r="E1754" i="19"/>
  <c r="J1746" i="19"/>
  <c r="E1718" i="19"/>
  <c r="J1709" i="19"/>
  <c r="J1704" i="19"/>
  <c r="J1702" i="19"/>
  <c r="J1701" i="19"/>
  <c r="I1696" i="19"/>
  <c r="I1695" i="19"/>
  <c r="I1694" i="19"/>
  <c r="H1693" i="19"/>
  <c r="G1693" i="19"/>
  <c r="H1692" i="19"/>
  <c r="I1692" i="19" s="1"/>
  <c r="G1692" i="19"/>
  <c r="H1691" i="19"/>
  <c r="G1691" i="19"/>
  <c r="H1690" i="19"/>
  <c r="G1690" i="19"/>
  <c r="J535" i="19"/>
  <c r="J539" i="19" s="1"/>
  <c r="E541" i="19"/>
  <c r="J532" i="19"/>
  <c r="J531" i="19"/>
  <c r="J533" i="19" s="1"/>
  <c r="J530" i="19"/>
  <c r="E1610" i="19"/>
  <c r="J1608" i="19"/>
  <c r="J1607" i="19"/>
  <c r="J1609" i="19" s="1"/>
  <c r="E1602" i="19"/>
  <c r="J1601" i="19"/>
  <c r="E1597" i="19"/>
  <c r="J1598" i="19"/>
  <c r="J1599" i="19" s="1"/>
  <c r="E144" i="23" s="1"/>
  <c r="F144" i="23" s="1"/>
  <c r="J1596" i="19"/>
  <c r="J1597" i="19" s="1"/>
  <c r="E1592" i="19"/>
  <c r="J1592" i="19" s="1"/>
  <c r="J1591" i="19"/>
  <c r="E1587" i="19"/>
  <c r="J1585" i="19"/>
  <c r="J1586" i="19"/>
  <c r="E1581" i="19"/>
  <c r="J1579" i="19"/>
  <c r="F36" i="22"/>
  <c r="F35" i="22"/>
  <c r="F34" i="22"/>
  <c r="F60" i="22"/>
  <c r="F61" i="22"/>
  <c r="F33" i="22"/>
  <c r="C40" i="22"/>
  <c r="F46" i="22" s="1"/>
  <c r="F32" i="22"/>
  <c r="F31" i="22"/>
  <c r="F30" i="22"/>
  <c r="F29" i="22"/>
  <c r="F28" i="22"/>
  <c r="F27" i="22"/>
  <c r="F26" i="22"/>
  <c r="F25" i="22"/>
  <c r="F59" i="22"/>
  <c r="F23" i="22"/>
  <c r="F22" i="22"/>
  <c r="F21" i="22"/>
  <c r="F20" i="22"/>
  <c r="F19" i="22"/>
  <c r="F18" i="22"/>
  <c r="F17" i="22"/>
  <c r="F16" i="22"/>
  <c r="F15" i="22"/>
  <c r="F14" i="22"/>
  <c r="F13" i="22"/>
  <c r="F12" i="22"/>
  <c r="F11" i="22"/>
  <c r="F10" i="22"/>
  <c r="F9" i="22"/>
  <c r="F8" i="22"/>
  <c r="F7" i="22"/>
  <c r="F6" i="22"/>
  <c r="F5" i="22"/>
  <c r="C38" i="22"/>
  <c r="A4" i="22"/>
  <c r="A5" i="22" s="1"/>
  <c r="A6" i="22" s="1"/>
  <c r="A7" i="22" s="1"/>
  <c r="A8" i="22" s="1"/>
  <c r="A9" i="22" s="1"/>
  <c r="A10" i="22" s="1"/>
  <c r="A11" i="22" s="1"/>
  <c r="A12" i="22" s="1"/>
  <c r="A13" i="22" s="1"/>
  <c r="A14" i="22" s="1"/>
  <c r="A15" i="22" s="1"/>
  <c r="A16" i="22" s="1"/>
  <c r="A17" i="22" s="1"/>
  <c r="A18" i="22" s="1"/>
  <c r="A19" i="22" s="1"/>
  <c r="A20" i="22" s="1"/>
  <c r="A21" i="22" s="1"/>
  <c r="A22" i="22" s="1"/>
  <c r="A23" i="22" s="1"/>
  <c r="A24" i="22" s="1"/>
  <c r="A25" i="22" s="1"/>
  <c r="A26" i="22" s="1"/>
  <c r="A27" i="22" s="1"/>
  <c r="A28" i="22" s="1"/>
  <c r="A29" i="22" s="1"/>
  <c r="A30" i="22" s="1"/>
  <c r="A31" i="22" s="1"/>
  <c r="A32" i="22" s="1"/>
  <c r="A33" i="22" s="1"/>
  <c r="A34" i="22" s="1"/>
  <c r="A35" i="22" s="1"/>
  <c r="A36" i="22" s="1"/>
  <c r="A37" i="22" s="1"/>
  <c r="A38" i="22" s="1"/>
  <c r="A39" i="22" s="1"/>
  <c r="A40" i="22" s="1"/>
  <c r="A41" i="22" s="1"/>
  <c r="A42" i="22" s="1"/>
  <c r="A43" i="22" s="1"/>
  <c r="A44" i="22" s="1"/>
  <c r="A45" i="22" s="1"/>
  <c r="A46" i="22" s="1"/>
  <c r="A47" i="22" s="1"/>
  <c r="A49" i="22" s="1"/>
  <c r="A51" i="22" s="1"/>
  <c r="A52" i="22" s="1"/>
  <c r="A54" i="22" s="1"/>
  <c r="A55" i="22" s="1"/>
  <c r="A56" i="22" s="1"/>
  <c r="A57" i="22" s="1"/>
  <c r="A58" i="22" s="1"/>
  <c r="A59" i="22" s="1"/>
  <c r="A60" i="22" s="1"/>
  <c r="A61" i="22" s="1"/>
  <c r="A63" i="22" s="1"/>
  <c r="A64" i="22" s="1"/>
  <c r="A65" i="22" s="1"/>
  <c r="A67" i="22" s="1"/>
  <c r="C37" i="22"/>
  <c r="F45" i="22" s="1"/>
  <c r="F55" i="22"/>
  <c r="C39" i="22"/>
  <c r="F57" i="22" s="1"/>
  <c r="F3" i="22"/>
  <c r="F58" i="22"/>
  <c r="F4" i="22"/>
  <c r="F24" i="22"/>
  <c r="C41" i="22"/>
  <c r="F47" i="22" s="1"/>
  <c r="F56" i="22"/>
  <c r="F44" i="22"/>
  <c r="J393" i="19"/>
  <c r="E400" i="19"/>
  <c r="J397" i="19"/>
  <c r="J396" i="19"/>
  <c r="E270" i="19"/>
  <c r="E251" i="19"/>
  <c r="J240" i="19"/>
  <c r="J239" i="19"/>
  <c r="J1766" i="19"/>
  <c r="J1767" i="19" s="1"/>
  <c r="E1767" i="19"/>
  <c r="L1664" i="19"/>
  <c r="M1664" i="19"/>
  <c r="E1760" i="19"/>
  <c r="J1759" i="19"/>
  <c r="E1682" i="19"/>
  <c r="J1674" i="19"/>
  <c r="J1673" i="19"/>
  <c r="J1671" i="19"/>
  <c r="J1670" i="19"/>
  <c r="J1668" i="19"/>
  <c r="I1660" i="19"/>
  <c r="I1659" i="19"/>
  <c r="I1658" i="19"/>
  <c r="E1646" i="19"/>
  <c r="J1639" i="19"/>
  <c r="J1638" i="19"/>
  <c r="J1637" i="19"/>
  <c r="J1636" i="19"/>
  <c r="J1635" i="19"/>
  <c r="J1634" i="19"/>
  <c r="J1632" i="19"/>
  <c r="J1630" i="19"/>
  <c r="I1625" i="19"/>
  <c r="I1624" i="19"/>
  <c r="I1623" i="19"/>
  <c r="H1622" i="19"/>
  <c r="G1622" i="19"/>
  <c r="H1621" i="19"/>
  <c r="G1621" i="19"/>
  <c r="H1620" i="19"/>
  <c r="G1620" i="19"/>
  <c r="H1619" i="19"/>
  <c r="G1619" i="19"/>
  <c r="G596" i="19"/>
  <c r="F596" i="19"/>
  <c r="G595" i="19"/>
  <c r="F595" i="19"/>
  <c r="G594" i="19"/>
  <c r="F594" i="19"/>
  <c r="G575" i="19"/>
  <c r="F575" i="19"/>
  <c r="G574" i="19"/>
  <c r="F574" i="19"/>
  <c r="G573" i="19"/>
  <c r="F573" i="19"/>
  <c r="G554" i="19"/>
  <c r="F554" i="19"/>
  <c r="G553" i="19"/>
  <c r="F553" i="19"/>
  <c r="H553" i="19" s="1"/>
  <c r="G552" i="19"/>
  <c r="F552" i="19"/>
  <c r="L558" i="19"/>
  <c r="L559" i="19" s="1"/>
  <c r="J426" i="19"/>
  <c r="E431" i="19"/>
  <c r="J428" i="19"/>
  <c r="J429" i="19" s="1"/>
  <c r="J427" i="19"/>
  <c r="J423" i="19"/>
  <c r="J422" i="19"/>
  <c r="J421" i="19"/>
  <c r="J424" i="19" s="1"/>
  <c r="J430" i="19" s="1"/>
  <c r="J1486" i="19"/>
  <c r="J1485" i="19"/>
  <c r="J1488" i="19"/>
  <c r="O1473" i="19"/>
  <c r="O1472" i="19"/>
  <c r="O1476" i="19"/>
  <c r="J1476" i="19"/>
  <c r="J1477" i="19"/>
  <c r="O1475" i="19"/>
  <c r="O1471" i="19"/>
  <c r="E1466" i="19"/>
  <c r="J1462" i="19"/>
  <c r="J1465" i="19" s="1"/>
  <c r="J1461" i="19"/>
  <c r="J1463" i="19" s="1"/>
  <c r="E1455" i="19"/>
  <c r="J1451" i="19"/>
  <c r="J1450" i="19"/>
  <c r="J1452" i="19" s="1"/>
  <c r="E1442" i="19"/>
  <c r="J1439" i="19"/>
  <c r="J1440" i="19"/>
  <c r="J1436" i="19"/>
  <c r="J1435" i="19"/>
  <c r="E1429" i="19"/>
  <c r="J1425" i="19"/>
  <c r="J1427" i="19" s="1"/>
  <c r="J1421" i="19"/>
  <c r="J1420" i="19"/>
  <c r="E1414" i="19"/>
  <c r="J1411" i="19"/>
  <c r="J1412" i="19" s="1"/>
  <c r="J1408" i="19"/>
  <c r="J1407" i="19"/>
  <c r="E1401" i="19"/>
  <c r="J1398" i="19"/>
  <c r="J1399" i="19" s="1"/>
  <c r="J1395" i="19"/>
  <c r="J1393" i="19"/>
  <c r="E1387" i="19"/>
  <c r="J1383" i="19"/>
  <c r="J1384" i="19" s="1"/>
  <c r="J1385" i="19" s="1"/>
  <c r="J1379" i="19"/>
  <c r="J1378" i="19"/>
  <c r="J1377" i="19"/>
  <c r="J1380" i="19" s="1"/>
  <c r="J1381" i="19" s="1"/>
  <c r="E1369" i="19"/>
  <c r="J1368" i="19"/>
  <c r="E1361" i="19"/>
  <c r="J1357" i="19"/>
  <c r="J1359" i="19" s="1"/>
  <c r="J1354" i="19"/>
  <c r="J1353" i="19"/>
  <c r="E1347" i="19"/>
  <c r="J1344" i="19"/>
  <c r="J1345" i="19" s="1"/>
  <c r="E1334" i="19"/>
  <c r="J1331" i="19"/>
  <c r="J1332" i="19" s="1"/>
  <c r="J1326" i="19"/>
  <c r="J1325" i="19"/>
  <c r="E1318" i="19"/>
  <c r="J1314" i="19"/>
  <c r="J1315" i="19" s="1"/>
  <c r="J1316" i="19" s="1"/>
  <c r="J1308" i="19"/>
  <c r="J1311" i="19" s="1"/>
  <c r="J1312" i="19" s="1"/>
  <c r="E1302" i="19"/>
  <c r="J1299" i="19"/>
  <c r="J1298" i="19"/>
  <c r="J1297" i="19"/>
  <c r="J2064" i="19"/>
  <c r="J2065" i="19"/>
  <c r="E2060" i="19"/>
  <c r="J2060" i="19"/>
  <c r="J2059" i="19"/>
  <c r="E2055" i="19"/>
  <c r="J2054" i="19"/>
  <c r="J2055" i="19"/>
  <c r="E2050" i="19"/>
  <c r="J2049" i="19"/>
  <c r="E2045" i="19"/>
  <c r="J2044" i="19"/>
  <c r="E2040" i="19"/>
  <c r="J2039" i="19"/>
  <c r="E2035" i="19"/>
  <c r="J2034" i="19"/>
  <c r="E2030" i="19"/>
  <c r="J2029" i="19"/>
  <c r="E2025" i="19"/>
  <c r="J2022" i="19"/>
  <c r="J2021" i="19"/>
  <c r="J2020" i="19"/>
  <c r="J2016" i="19"/>
  <c r="E2009" i="19"/>
  <c r="J2006" i="19"/>
  <c r="J2005" i="19"/>
  <c r="J2004" i="19"/>
  <c r="J1999" i="19"/>
  <c r="E1993" i="19"/>
  <c r="J1990" i="19"/>
  <c r="J1989" i="19"/>
  <c r="J1988" i="19"/>
  <c r="J1991" i="19" s="1"/>
  <c r="J1985" i="19"/>
  <c r="E1977" i="19"/>
  <c r="J1974" i="19"/>
  <c r="J1973" i="19"/>
  <c r="J1972" i="19"/>
  <c r="J1975" i="19" s="1"/>
  <c r="J1969" i="19"/>
  <c r="J1968" i="19"/>
  <c r="E1961" i="19"/>
  <c r="J1958" i="19"/>
  <c r="J1957" i="19"/>
  <c r="J1956" i="19"/>
  <c r="J1959" i="19" s="1"/>
  <c r="J1952" i="19"/>
  <c r="J1951" i="19"/>
  <c r="E1945" i="19"/>
  <c r="J1942" i="19"/>
  <c r="J1941" i="19"/>
  <c r="J1940" i="19"/>
  <c r="J1943" i="19" s="1"/>
  <c r="J1935" i="19"/>
  <c r="J1938" i="19" s="1"/>
  <c r="E1929" i="19"/>
  <c r="J1926" i="19"/>
  <c r="J1925" i="19"/>
  <c r="J1924" i="19"/>
  <c r="J1921" i="19"/>
  <c r="E1913" i="19"/>
  <c r="J1910" i="19"/>
  <c r="J1909" i="19"/>
  <c r="J1908" i="19"/>
  <c r="J1905" i="19"/>
  <c r="J1904" i="19"/>
  <c r="E1897" i="19"/>
  <c r="J1894" i="19"/>
  <c r="J1893" i="19"/>
  <c r="J1889" i="19"/>
  <c r="J1888" i="19"/>
  <c r="J1891" i="19" s="1"/>
  <c r="E1881" i="19"/>
  <c r="J1878" i="19"/>
  <c r="J1876" i="19"/>
  <c r="J1872" i="19"/>
  <c r="E1865" i="19"/>
  <c r="J1862" i="19"/>
  <c r="J1861" i="19"/>
  <c r="J1860" i="19"/>
  <c r="J1855" i="19"/>
  <c r="J1857" i="19" s="1"/>
  <c r="E1849" i="19"/>
  <c r="J1843" i="19"/>
  <c r="J1842" i="19"/>
  <c r="J1837" i="19"/>
  <c r="J1836" i="19"/>
  <c r="J1835" i="19"/>
  <c r="J1834" i="19"/>
  <c r="J1838" i="19" s="1"/>
  <c r="J1839" i="19" s="1"/>
  <c r="E1828" i="19"/>
  <c r="J1824" i="19"/>
  <c r="J1823" i="19"/>
  <c r="J1822" i="19"/>
  <c r="J1821" i="19"/>
  <c r="J1825" i="19" s="1"/>
  <c r="J1826" i="19" s="1"/>
  <c r="J1820" i="19"/>
  <c r="J1816" i="19"/>
  <c r="J1815" i="19"/>
  <c r="E1807" i="19"/>
  <c r="J1806" i="19"/>
  <c r="J1807" i="19" s="1"/>
  <c r="E1802" i="19"/>
  <c r="J1801" i="19"/>
  <c r="E1797" i="19"/>
  <c r="J1796" i="19"/>
  <c r="E1792" i="19"/>
  <c r="J1791" i="19"/>
  <c r="J1792" i="19" s="1"/>
  <c r="E1787" i="19"/>
  <c r="J1786" i="19"/>
  <c r="E1782" i="19"/>
  <c r="J1781" i="19"/>
  <c r="J1782" i="19" s="1"/>
  <c r="E1777" i="19"/>
  <c r="O1776" i="19"/>
  <c r="J1776" i="19"/>
  <c r="E1772" i="19"/>
  <c r="J1772" i="19" s="1"/>
  <c r="J1771" i="19"/>
  <c r="E1574" i="19"/>
  <c r="J1567" i="19"/>
  <c r="G1562" i="19"/>
  <c r="F1562" i="19"/>
  <c r="H1562" i="19"/>
  <c r="G1561" i="19"/>
  <c r="F1561" i="19"/>
  <c r="F1560" i="19"/>
  <c r="H1560" i="19"/>
  <c r="E1552" i="19"/>
  <c r="J1545" i="19"/>
  <c r="G1540" i="19"/>
  <c r="F1540" i="19"/>
  <c r="H1540" i="19" s="1"/>
  <c r="G1539" i="19"/>
  <c r="F1539" i="19"/>
  <c r="H1539" i="19" s="1"/>
  <c r="F1538" i="19"/>
  <c r="H1538" i="19" s="1"/>
  <c r="E1530" i="19"/>
  <c r="J1523" i="19"/>
  <c r="G1517" i="19"/>
  <c r="F1517" i="19"/>
  <c r="G1516" i="19"/>
  <c r="F1516" i="19"/>
  <c r="F1515" i="19"/>
  <c r="H1515" i="19" s="1"/>
  <c r="E1507" i="19"/>
  <c r="J1500" i="19"/>
  <c r="E1288" i="19"/>
  <c r="J1281" i="19"/>
  <c r="J1280" i="19"/>
  <c r="E1279" i="19"/>
  <c r="J1279" i="19" s="1"/>
  <c r="J1278" i="19"/>
  <c r="J1277" i="19"/>
  <c r="J1276" i="19"/>
  <c r="J1275" i="19"/>
  <c r="J1273" i="19"/>
  <c r="J1272" i="19"/>
  <c r="J1271" i="19"/>
  <c r="E1270" i="19"/>
  <c r="J1270" i="19"/>
  <c r="H1263" i="19"/>
  <c r="G1263" i="19"/>
  <c r="H1262" i="19"/>
  <c r="G1262" i="19"/>
  <c r="H1261" i="19"/>
  <c r="G1261" i="19"/>
  <c r="H1260" i="19"/>
  <c r="G1260" i="19"/>
  <c r="E1252" i="19"/>
  <c r="J1245" i="19"/>
  <c r="J1244" i="19"/>
  <c r="E1243" i="19"/>
  <c r="J1243" i="19" s="1"/>
  <c r="J1242" i="19"/>
  <c r="J1241" i="19"/>
  <c r="J1240" i="19"/>
  <c r="J1239" i="19"/>
  <c r="J1237" i="19"/>
  <c r="J1236" i="19"/>
  <c r="J1235" i="19"/>
  <c r="E1234" i="19"/>
  <c r="J1234" i="19" s="1"/>
  <c r="H1227" i="19"/>
  <c r="G1227" i="19"/>
  <c r="H1226" i="19"/>
  <c r="G1226" i="19"/>
  <c r="H1225" i="19"/>
  <c r="G1225" i="19"/>
  <c r="H1224" i="19"/>
  <c r="G1224" i="19"/>
  <c r="E1216" i="19"/>
  <c r="J1209" i="19"/>
  <c r="J1208" i="19"/>
  <c r="J1207" i="19"/>
  <c r="J1206" i="19"/>
  <c r="J1205" i="19"/>
  <c r="J1204" i="19"/>
  <c r="J1203" i="19"/>
  <c r="J1201" i="19"/>
  <c r="J1200" i="19"/>
  <c r="J1199" i="19"/>
  <c r="J1198" i="19"/>
  <c r="E1197" i="19"/>
  <c r="J1197" i="19" s="1"/>
  <c r="J1210" i="19" s="1"/>
  <c r="H1190" i="19"/>
  <c r="G1190" i="19"/>
  <c r="H1189" i="19"/>
  <c r="G1189" i="19"/>
  <c r="H1188" i="19"/>
  <c r="G1188" i="19"/>
  <c r="H1187" i="19"/>
  <c r="G1187" i="19"/>
  <c r="E1179" i="19"/>
  <c r="J1172" i="19"/>
  <c r="J1171" i="19"/>
  <c r="J1170" i="19"/>
  <c r="J1169" i="19"/>
  <c r="J1168" i="19"/>
  <c r="J1167" i="19"/>
  <c r="J1166" i="19"/>
  <c r="J1164" i="19"/>
  <c r="J1163" i="19"/>
  <c r="J1162" i="19"/>
  <c r="J1161" i="19"/>
  <c r="E1160" i="19"/>
  <c r="J1160" i="19" s="1"/>
  <c r="H1153" i="19"/>
  <c r="G1153" i="19"/>
  <c r="H1152" i="19"/>
  <c r="G1152" i="19"/>
  <c r="H1151" i="19"/>
  <c r="G1151" i="19"/>
  <c r="H1150" i="19"/>
  <c r="G1150" i="19"/>
  <c r="E1142" i="19"/>
  <c r="J1135" i="19"/>
  <c r="J1134" i="19"/>
  <c r="J1133" i="19"/>
  <c r="J1132" i="19"/>
  <c r="J1131" i="19"/>
  <c r="J1130" i="19"/>
  <c r="J1129" i="19"/>
  <c r="J1127" i="19"/>
  <c r="J1126" i="19"/>
  <c r="J1125" i="19"/>
  <c r="J1124" i="19"/>
  <c r="E1123" i="19"/>
  <c r="J1123" i="19" s="1"/>
  <c r="J1136" i="19" s="1"/>
  <c r="H1116" i="19"/>
  <c r="G1116" i="19"/>
  <c r="H1115" i="19"/>
  <c r="G1115" i="19"/>
  <c r="H1114" i="19"/>
  <c r="G1114" i="19"/>
  <c r="H1113" i="19"/>
  <c r="G1113" i="19"/>
  <c r="E1105" i="19"/>
  <c r="J1098" i="19"/>
  <c r="J1097" i="19"/>
  <c r="J1096" i="19"/>
  <c r="J1095" i="19"/>
  <c r="J1094" i="19"/>
  <c r="J1093" i="19"/>
  <c r="J1092" i="19"/>
  <c r="J1090" i="19"/>
  <c r="J1089" i="19"/>
  <c r="J1088" i="19"/>
  <c r="J1087" i="19"/>
  <c r="E1086" i="19"/>
  <c r="J1086" i="19" s="1"/>
  <c r="J1099" i="19" s="1"/>
  <c r="J1102" i="19" s="1"/>
  <c r="H1079" i="19"/>
  <c r="G1079" i="19"/>
  <c r="H1078" i="19"/>
  <c r="G1078" i="19"/>
  <c r="H1077" i="19"/>
  <c r="G1077" i="19"/>
  <c r="H1076" i="19"/>
  <c r="G1076" i="19"/>
  <c r="E1068" i="19"/>
  <c r="J1061" i="19"/>
  <c r="J1060" i="19"/>
  <c r="J1059" i="19"/>
  <c r="E1058" i="19"/>
  <c r="J1058" i="19"/>
  <c r="E1057" i="19"/>
  <c r="J1057" i="19" s="1"/>
  <c r="J1056" i="19"/>
  <c r="J1055" i="19"/>
  <c r="J1054" i="19"/>
  <c r="J1052" i="19"/>
  <c r="M1051" i="19"/>
  <c r="J1051" i="19"/>
  <c r="M1050" i="19"/>
  <c r="J1050" i="19"/>
  <c r="M1049" i="19"/>
  <c r="J1049" i="19"/>
  <c r="M1048" i="19"/>
  <c r="M1052" i="19" s="1"/>
  <c r="J1048" i="19"/>
  <c r="J1047" i="19"/>
  <c r="J1046" i="19"/>
  <c r="J1045" i="19"/>
  <c r="E1044" i="19"/>
  <c r="J1044" i="19" s="1"/>
  <c r="H1038" i="19"/>
  <c r="G1038" i="19"/>
  <c r="H1037" i="19"/>
  <c r="G1037" i="19"/>
  <c r="H1036" i="19"/>
  <c r="G1036" i="19"/>
  <c r="H1035" i="19"/>
  <c r="G1035" i="19"/>
  <c r="E1027" i="19"/>
  <c r="J1020" i="19"/>
  <c r="J1019" i="19"/>
  <c r="J1018" i="19"/>
  <c r="J1017" i="19"/>
  <c r="J1016" i="19"/>
  <c r="J1015" i="19"/>
  <c r="J1014" i="19"/>
  <c r="J1012" i="19"/>
  <c r="J1011" i="19"/>
  <c r="J1010" i="19"/>
  <c r="J1009" i="19"/>
  <c r="J1008" i="19"/>
  <c r="J1007" i="19"/>
  <c r="J1006" i="19"/>
  <c r="J1004" i="19"/>
  <c r="E1002" i="19"/>
  <c r="J1002" i="19" s="1"/>
  <c r="H996" i="19"/>
  <c r="H995" i="19"/>
  <c r="G995" i="19"/>
  <c r="H994" i="19"/>
  <c r="G994" i="19"/>
  <c r="H993" i="19"/>
  <c r="G993" i="19"/>
  <c r="H992" i="19"/>
  <c r="G992" i="19"/>
  <c r="E984" i="19"/>
  <c r="J981" i="19"/>
  <c r="J979" i="19"/>
  <c r="J978" i="19"/>
  <c r="J977" i="19"/>
  <c r="J976" i="19"/>
  <c r="J972" i="19"/>
  <c r="J971" i="19"/>
  <c r="J973" i="19"/>
  <c r="E964" i="19"/>
  <c r="J961" i="19"/>
  <c r="J960" i="19"/>
  <c r="J957" i="19"/>
  <c r="J958" i="19" s="1"/>
  <c r="J956" i="19"/>
  <c r="E948" i="19"/>
  <c r="J946" i="19"/>
  <c r="J947" i="19" s="1"/>
  <c r="E941" i="19"/>
  <c r="J938" i="19"/>
  <c r="J937" i="19"/>
  <c r="J936" i="19"/>
  <c r="J934" i="19"/>
  <c r="J935" i="19" s="1"/>
  <c r="J933" i="19"/>
  <c r="E926" i="19"/>
  <c r="J923" i="19"/>
  <c r="E918" i="19"/>
  <c r="J915" i="19"/>
  <c r="E911" i="19"/>
  <c r="I909" i="19"/>
  <c r="J909" i="19"/>
  <c r="J907" i="19"/>
  <c r="E898" i="19"/>
  <c r="J895" i="19"/>
  <c r="J896" i="19"/>
  <c r="J892" i="19"/>
  <c r="J891" i="19"/>
  <c r="J893" i="19" s="1"/>
  <c r="J897" i="19" s="1"/>
  <c r="E885" i="19"/>
  <c r="J882" i="19"/>
  <c r="J883" i="19" s="1"/>
  <c r="E873" i="19"/>
  <c r="J872" i="19"/>
  <c r="E868" i="19"/>
  <c r="J867" i="19"/>
  <c r="E862" i="19"/>
  <c r="J858" i="19"/>
  <c r="J857" i="19"/>
  <c r="J854" i="19"/>
  <c r="J853" i="19"/>
  <c r="E847" i="19"/>
  <c r="J843" i="19"/>
  <c r="J842" i="19"/>
  <c r="J839" i="19"/>
  <c r="J838" i="19"/>
  <c r="E831" i="19"/>
  <c r="J828" i="19"/>
  <c r="J827" i="19"/>
  <c r="J826" i="19"/>
  <c r="J823" i="19"/>
  <c r="E815" i="19"/>
  <c r="J812" i="19"/>
  <c r="J809" i="19"/>
  <c r="J813" i="19" s="1"/>
  <c r="J805" i="19"/>
  <c r="E799" i="19"/>
  <c r="J796" i="19"/>
  <c r="J795" i="19"/>
  <c r="J794" i="19"/>
  <c r="J793" i="19"/>
  <c r="J792" i="19"/>
  <c r="J789" i="19"/>
  <c r="J788" i="19"/>
  <c r="J787" i="19"/>
  <c r="J790" i="19" s="1"/>
  <c r="E780" i="19"/>
  <c r="J777" i="19"/>
  <c r="J776" i="19"/>
  <c r="J775" i="19"/>
  <c r="J774" i="19"/>
  <c r="J773" i="19"/>
  <c r="J770" i="19"/>
  <c r="J769" i="19"/>
  <c r="J768" i="19"/>
  <c r="J771" i="19" s="1"/>
  <c r="E761" i="19"/>
  <c r="J758" i="19"/>
  <c r="J756" i="19"/>
  <c r="J759" i="19"/>
  <c r="J753" i="19"/>
  <c r="J752" i="19"/>
  <c r="E745" i="19"/>
  <c r="J742" i="19"/>
  <c r="J741" i="19"/>
  <c r="J740" i="19"/>
  <c r="J739" i="19"/>
  <c r="J738" i="19"/>
  <c r="J743" i="19" s="1"/>
  <c r="E726" i="19"/>
  <c r="J721" i="19"/>
  <c r="J720" i="19"/>
  <c r="J716" i="19"/>
  <c r="J717" i="19" s="1"/>
  <c r="J718" i="19" s="1"/>
  <c r="E710" i="19"/>
  <c r="J705" i="19"/>
  <c r="J707" i="19" s="1"/>
  <c r="J708" i="19" s="1"/>
  <c r="J701" i="19"/>
  <c r="J700" i="19"/>
  <c r="E694" i="19"/>
  <c r="J689" i="19"/>
  <c r="J691" i="19"/>
  <c r="J692" i="19" s="1"/>
  <c r="J685" i="19"/>
  <c r="J686" i="19" s="1"/>
  <c r="J684" i="19"/>
  <c r="E678" i="19"/>
  <c r="J673" i="19"/>
  <c r="J675" i="19" s="1"/>
  <c r="J676" i="19" s="1"/>
  <c r="E662" i="19"/>
  <c r="J657" i="19"/>
  <c r="J659" i="19"/>
  <c r="J660" i="19" s="1"/>
  <c r="J653" i="19"/>
  <c r="J652" i="19"/>
  <c r="J654" i="19" s="1"/>
  <c r="J655" i="19" s="1"/>
  <c r="J661" i="19" s="1"/>
  <c r="E646" i="19"/>
  <c r="J645" i="19"/>
  <c r="E640" i="19"/>
  <c r="J639" i="19"/>
  <c r="E634" i="19"/>
  <c r="J633" i="19"/>
  <c r="E628" i="19"/>
  <c r="J621" i="19"/>
  <c r="G616" i="19"/>
  <c r="F616" i="19"/>
  <c r="H616" i="19" s="1"/>
  <c r="G615" i="19"/>
  <c r="F615" i="19"/>
  <c r="H615" i="19" s="1"/>
  <c r="F614" i="19"/>
  <c r="H614" i="19"/>
  <c r="E606" i="19"/>
  <c r="J601" i="19"/>
  <c r="E586" i="19"/>
  <c r="J581" i="19"/>
  <c r="E565" i="19"/>
  <c r="J560" i="19"/>
  <c r="J545" i="19"/>
  <c r="E56" i="23" s="1"/>
  <c r="E523" i="19"/>
  <c r="J520" i="19"/>
  <c r="J518" i="19"/>
  <c r="J517" i="19"/>
  <c r="J514" i="19"/>
  <c r="J513" i="19"/>
  <c r="J512" i="19"/>
  <c r="J515" i="19" s="1"/>
  <c r="E505" i="19"/>
  <c r="J502" i="19"/>
  <c r="J500" i="19"/>
  <c r="J496" i="19"/>
  <c r="E487" i="19"/>
  <c r="J477" i="19"/>
  <c r="J476" i="19"/>
  <c r="J475" i="19"/>
  <c r="J474" i="19"/>
  <c r="J483" i="19"/>
  <c r="J482" i="19"/>
  <c r="J481" i="19"/>
  <c r="J480" i="19"/>
  <c r="E467" i="19"/>
  <c r="J464" i="19"/>
  <c r="J462" i="19"/>
  <c r="J461" i="19"/>
  <c r="J458" i="19"/>
  <c r="J457" i="19"/>
  <c r="J456" i="19"/>
  <c r="J455" i="19"/>
  <c r="E448" i="19"/>
  <c r="J445" i="19"/>
  <c r="J444" i="19"/>
  <c r="J443" i="19"/>
  <c r="J442" i="19"/>
  <c r="J439" i="19"/>
  <c r="J437" i="19"/>
  <c r="E415" i="19"/>
  <c r="J412" i="19"/>
  <c r="J411" i="19"/>
  <c r="J410" i="19"/>
  <c r="J407" i="19"/>
  <c r="J406" i="19"/>
  <c r="J405" i="19"/>
  <c r="J408" i="19"/>
  <c r="E384" i="19"/>
  <c r="J380" i="19"/>
  <c r="J381" i="19" s="1"/>
  <c r="J382" i="19" s="1"/>
  <c r="J376" i="19"/>
  <c r="J375" i="19"/>
  <c r="E368" i="19"/>
  <c r="J364" i="19"/>
  <c r="J365" i="19" s="1"/>
  <c r="J366" i="19" s="1"/>
  <c r="J360" i="19"/>
  <c r="J359" i="19"/>
  <c r="J358" i="19"/>
  <c r="J361" i="19" s="1"/>
  <c r="J362" i="19" s="1"/>
  <c r="E352" i="19"/>
  <c r="J348" i="19"/>
  <c r="J349" i="19" s="1"/>
  <c r="J350" i="19" s="1"/>
  <c r="J343" i="19"/>
  <c r="J342" i="19"/>
  <c r="E336" i="19"/>
  <c r="J332" i="19"/>
  <c r="J333" i="19" s="1"/>
  <c r="J334" i="19" s="1"/>
  <c r="J335" i="19" s="1"/>
  <c r="J328" i="19"/>
  <c r="J326" i="19"/>
  <c r="E320" i="19"/>
  <c r="J316" i="19"/>
  <c r="J317" i="19" s="1"/>
  <c r="J318" i="19" s="1"/>
  <c r="J312" i="19"/>
  <c r="J311" i="19"/>
  <c r="E304" i="19"/>
  <c r="J300" i="19"/>
  <c r="J301" i="19" s="1"/>
  <c r="J302" i="19" s="1"/>
  <c r="J296" i="19"/>
  <c r="J295" i="19"/>
  <c r="J294" i="19"/>
  <c r="J297" i="19" s="1"/>
  <c r="J298" i="19" s="1"/>
  <c r="E288" i="19"/>
  <c r="J284" i="19"/>
  <c r="J285" i="19" s="1"/>
  <c r="J286" i="19" s="1"/>
  <c r="J279" i="19"/>
  <c r="J278" i="19"/>
  <c r="J267" i="19"/>
  <c r="J266" i="19"/>
  <c r="J265" i="19"/>
  <c r="J264" i="19"/>
  <c r="J263" i="19"/>
  <c r="J262" i="19"/>
  <c r="J268" i="19" s="1"/>
  <c r="J248" i="19"/>
  <c r="J247" i="19"/>
  <c r="J246" i="19"/>
  <c r="J245" i="19"/>
  <c r="J244" i="19"/>
  <c r="E232" i="19"/>
  <c r="J229" i="19"/>
  <c r="J228" i="19"/>
  <c r="J227" i="19"/>
  <c r="J226" i="19"/>
  <c r="J223" i="19"/>
  <c r="J212" i="19"/>
  <c r="J211" i="19"/>
  <c r="J210" i="19"/>
  <c r="J209" i="19"/>
  <c r="J206" i="19"/>
  <c r="J205" i="19"/>
  <c r="J195" i="19"/>
  <c r="J194" i="19"/>
  <c r="J193" i="19"/>
  <c r="J192" i="19"/>
  <c r="J189" i="19"/>
  <c r="J188" i="19"/>
  <c r="E180" i="19"/>
  <c r="J176" i="19"/>
  <c r="J175" i="19"/>
  <c r="J174" i="19"/>
  <c r="J171" i="19"/>
  <c r="J170" i="19"/>
  <c r="J172" i="19" s="1"/>
  <c r="E163" i="19"/>
  <c r="J160" i="19"/>
  <c r="J159" i="19"/>
  <c r="J158" i="19"/>
  <c r="J157" i="19"/>
  <c r="J153" i="19"/>
  <c r="J155" i="19"/>
  <c r="E139" i="19"/>
  <c r="J135" i="19"/>
  <c r="J134" i="19"/>
  <c r="J133" i="19"/>
  <c r="J132" i="19"/>
  <c r="J131" i="19"/>
  <c r="J130" i="19"/>
  <c r="J129" i="19"/>
  <c r="J125" i="19"/>
  <c r="J124" i="19"/>
  <c r="J123" i="19"/>
  <c r="E85" i="19"/>
  <c r="J82" i="19"/>
  <c r="J81" i="19"/>
  <c r="J83" i="19" s="1"/>
  <c r="J85" i="19" s="1"/>
  <c r="J77" i="19"/>
  <c r="J76" i="19"/>
  <c r="J78" i="19" s="1"/>
  <c r="J84" i="19" s="1"/>
  <c r="J86" i="19" s="1"/>
  <c r="J87" i="19" s="1"/>
  <c r="E70" i="19"/>
  <c r="J66" i="19"/>
  <c r="J65" i="19"/>
  <c r="J64" i="19"/>
  <c r="J63" i="19"/>
  <c r="J62" i="19"/>
  <c r="J61" i="19"/>
  <c r="J60" i="19"/>
  <c r="J56" i="19"/>
  <c r="J55" i="19"/>
  <c r="J54" i="19"/>
  <c r="J53" i="19"/>
  <c r="J57" i="19" s="1"/>
  <c r="J58" i="19" s="1"/>
  <c r="E47" i="19"/>
  <c r="J43" i="19"/>
  <c r="J41" i="19"/>
  <c r="J40" i="19"/>
  <c r="J39" i="19"/>
  <c r="J34" i="19"/>
  <c r="J36" i="19"/>
  <c r="J37" i="19" s="1"/>
  <c r="J33" i="19"/>
  <c r="E27" i="19"/>
  <c r="J23" i="19"/>
  <c r="J22" i="19"/>
  <c r="J21" i="19"/>
  <c r="J15" i="19"/>
  <c r="J18" i="19" s="1"/>
  <c r="J19" i="19" s="1"/>
  <c r="A13" i="19"/>
  <c r="E56" i="24"/>
  <c r="E50" i="2"/>
  <c r="F50" i="2" s="1"/>
  <c r="J260" i="19"/>
  <c r="J1768" i="19"/>
  <c r="J1769" i="19"/>
  <c r="E179" i="23" s="1"/>
  <c r="F179" i="23" s="1"/>
  <c r="I1656" i="19"/>
  <c r="I1622" i="19"/>
  <c r="I1654" i="19"/>
  <c r="I1620" i="19"/>
  <c r="H596" i="19"/>
  <c r="H594" i="19"/>
  <c r="J1808" i="19"/>
  <c r="J1809" i="19" s="1"/>
  <c r="H552" i="19"/>
  <c r="H574" i="19"/>
  <c r="H1561" i="19"/>
  <c r="H554" i="19"/>
  <c r="J687" i="19"/>
  <c r="J693" i="19" s="1"/>
  <c r="J1783" i="19"/>
  <c r="J1784" i="19" s="1"/>
  <c r="J1858" i="19"/>
  <c r="H1517" i="19"/>
  <c r="J377" i="19"/>
  <c r="J378" i="19" s="1"/>
  <c r="J1300" i="19"/>
  <c r="J329" i="19"/>
  <c r="J330" i="19" s="1"/>
  <c r="J1986" i="19"/>
  <c r="J1992" i="19"/>
  <c r="J1422" i="19"/>
  <c r="J1428" i="19" s="1"/>
  <c r="J807" i="19"/>
  <c r="H1516" i="19"/>
  <c r="H1518" i="19" s="1"/>
  <c r="J860" i="19"/>
  <c r="J1879" i="19"/>
  <c r="J1895" i="19"/>
  <c r="J1896" i="19" s="1"/>
  <c r="J824" i="19"/>
  <c r="J2040" i="19"/>
  <c r="J2041" i="19" s="1"/>
  <c r="J2042" i="19" s="1"/>
  <c r="J2056" i="19"/>
  <c r="J2057" i="19" s="1"/>
  <c r="J646" i="19"/>
  <c r="J647" i="19" s="1"/>
  <c r="J648" i="19"/>
  <c r="E57" i="2" s="1"/>
  <c r="F57" i="2" s="1"/>
  <c r="J1906" i="19"/>
  <c r="J1954" i="19"/>
  <c r="J2061" i="19"/>
  <c r="J2062" i="19" s="1"/>
  <c r="E220" i="24" s="1"/>
  <c r="J962" i="19"/>
  <c r="J2023" i="19"/>
  <c r="J1021" i="19"/>
  <c r="J1023" i="19" s="1"/>
  <c r="J459" i="19"/>
  <c r="J873" i="19"/>
  <c r="J874" i="19" s="1"/>
  <c r="J875" i="19" s="1"/>
  <c r="J2030" i="19"/>
  <c r="J2031" i="19" s="1"/>
  <c r="J2032" i="19" s="1"/>
  <c r="J1787" i="19"/>
  <c r="J1788" i="19" s="1"/>
  <c r="J1789" i="19" s="1"/>
  <c r="E180" i="24" s="1"/>
  <c r="F180" i="24" s="1"/>
  <c r="J2050" i="19"/>
  <c r="J2051" i="19"/>
  <c r="J2052" i="19" s="1"/>
  <c r="E219" i="23" s="1"/>
  <c r="F219" i="23" s="1"/>
  <c r="J1489" i="19"/>
  <c r="E67" i="23"/>
  <c r="F67" i="23" s="1"/>
  <c r="E187" i="23"/>
  <c r="F187" i="23" s="1"/>
  <c r="E176" i="24"/>
  <c r="F176" i="24" s="1"/>
  <c r="J814" i="19"/>
  <c r="J815" i="19" s="1"/>
  <c r="J816" i="19" s="1"/>
  <c r="J817" i="19" s="1"/>
  <c r="J1138" i="19"/>
  <c r="H1563" i="19"/>
  <c r="H1564" i="19" s="1"/>
  <c r="J1944" i="19"/>
  <c r="J1945" i="19" s="1"/>
  <c r="H1495" i="19"/>
  <c r="H1497" i="19" s="1"/>
  <c r="H1519" i="19"/>
  <c r="H1520" i="19" s="1"/>
  <c r="E1521" i="19" s="1"/>
  <c r="J1521" i="19" s="1"/>
  <c r="J1524" i="19" s="1"/>
  <c r="J1137" i="19"/>
  <c r="J1993" i="19"/>
  <c r="J1211" i="19"/>
  <c r="J1022" i="19"/>
  <c r="A8" i="2"/>
  <c r="A10" i="2" s="1"/>
  <c r="J1466" i="19"/>
  <c r="J1467" i="19" s="1"/>
  <c r="J1468" i="19" s="1"/>
  <c r="E223" i="23"/>
  <c r="F223" i="23" s="1"/>
  <c r="F220" i="24"/>
  <c r="E184" i="24"/>
  <c r="F184" i="24" s="1"/>
  <c r="J1101" i="19"/>
  <c r="E145" i="24"/>
  <c r="F145" i="24" s="1"/>
  <c r="K39" i="22"/>
  <c r="C15" i="23" s="1"/>
  <c r="N45" i="22"/>
  <c r="C86" i="23"/>
  <c r="N5" i="22"/>
  <c r="N42" i="22"/>
  <c r="N63" i="22" s="1"/>
  <c r="N67" i="22" s="1"/>
  <c r="J1946" i="19"/>
  <c r="J1947" i="19" s="1"/>
  <c r="A31" i="19"/>
  <c r="J924" i="19"/>
  <c r="J925" i="19" s="1"/>
  <c r="J926" i="19" s="1"/>
  <c r="J1213" i="19"/>
  <c r="F49" i="22"/>
  <c r="F51" i="22" s="1"/>
  <c r="E1498" i="19"/>
  <c r="J1498" i="19" s="1"/>
  <c r="J1501" i="19" s="1"/>
  <c r="J1025" i="19"/>
  <c r="H1565" i="19"/>
  <c r="E1566" i="19" s="1"/>
  <c r="J1566" i="19" s="1"/>
  <c r="J1568" i="19" s="1"/>
  <c r="J1571" i="19" s="1"/>
  <c r="I1743" i="19"/>
  <c r="J1743" i="19" s="1"/>
  <c r="J1707" i="19"/>
  <c r="J1478" i="19"/>
  <c r="J1479" i="19" s="1"/>
  <c r="J1480" i="19" s="1"/>
  <c r="J1481" i="19" s="1"/>
  <c r="J1100" i="19"/>
  <c r="J2085" i="19"/>
  <c r="J2086" i="19"/>
  <c r="J2087" i="19" s="1"/>
  <c r="E224" i="24" s="1"/>
  <c r="F224" i="24" s="1"/>
  <c r="I1747" i="19"/>
  <c r="J1747" i="19" s="1"/>
  <c r="J1711" i="19"/>
  <c r="E67" i="24"/>
  <c r="F67" i="24" s="1"/>
  <c r="J398" i="19"/>
  <c r="J1873" i="19"/>
  <c r="J1874" i="19" s="1"/>
  <c r="J1880" i="19" s="1"/>
  <c r="J1922" i="19"/>
  <c r="J2078" i="19"/>
  <c r="E225" i="23"/>
  <c r="F225" i="23" s="1"/>
  <c r="E222" i="24"/>
  <c r="F222" i="24" s="1"/>
  <c r="J1369" i="19"/>
  <c r="J1370" i="19" s="1"/>
  <c r="J1371" i="19" s="1"/>
  <c r="E115" i="23" s="1"/>
  <c r="F115" i="23" s="1"/>
  <c r="J1580" i="19"/>
  <c r="J1581" i="19" s="1"/>
  <c r="J1610" i="19"/>
  <c r="J1611" i="19" s="1"/>
  <c r="J1612" i="19" s="1"/>
  <c r="E148" i="23" s="1"/>
  <c r="F148" i="23" s="1"/>
  <c r="C119" i="24"/>
  <c r="J413" i="19"/>
  <c r="J440" i="19"/>
  <c r="J446" i="19"/>
  <c r="J465" i="19"/>
  <c r="J2018" i="19"/>
  <c r="J1793" i="19"/>
  <c r="J1794" i="19"/>
  <c r="E184" i="23" s="1"/>
  <c r="F184" i="23" s="1"/>
  <c r="J1802" i="19"/>
  <c r="J1803" i="19" s="1"/>
  <c r="J1804" i="19" s="1"/>
  <c r="I1742" i="19"/>
  <c r="J1742" i="19" s="1"/>
  <c r="J1706" i="19"/>
  <c r="J24" i="19"/>
  <c r="J25" i="19" s="1"/>
  <c r="J840" i="19"/>
  <c r="J980" i="19"/>
  <c r="J982" i="19" s="1"/>
  <c r="J983" i="19" s="1"/>
  <c r="H575" i="19"/>
  <c r="I1619" i="19"/>
  <c r="I1657" i="19"/>
  <c r="J916" i="19"/>
  <c r="J917" i="19" s="1"/>
  <c r="J918" i="19" s="1"/>
  <c r="J1672" i="19"/>
  <c r="I1708" i="19"/>
  <c r="J1708" i="19" s="1"/>
  <c r="J136" i="19"/>
  <c r="J137" i="19" s="1"/>
  <c r="J1593" i="19"/>
  <c r="J1594" i="19" s="1"/>
  <c r="I1690" i="19"/>
  <c r="J497" i="19"/>
  <c r="J249" i="19"/>
  <c r="V44" i="22"/>
  <c r="V49" i="22"/>
  <c r="V51" i="22" s="1"/>
  <c r="C8" i="24" s="1"/>
  <c r="E159" i="2"/>
  <c r="F159" i="2" s="1"/>
  <c r="N64" i="22"/>
  <c r="E181" i="24"/>
  <c r="F181" i="24" s="1"/>
  <c r="F52" i="22"/>
  <c r="J927" i="19"/>
  <c r="J928" i="19" s="1"/>
  <c r="N56" i="22"/>
  <c r="I1744" i="19"/>
  <c r="J1744" i="19" s="1"/>
  <c r="J1582" i="19"/>
  <c r="J1583" i="19" s="1"/>
  <c r="V52" i="22"/>
  <c r="C10" i="24" s="1"/>
  <c r="A17" i="23"/>
  <c r="A19" i="23" s="1"/>
  <c r="A21" i="23"/>
  <c r="E85" i="24"/>
  <c r="F85" i="24" s="1"/>
  <c r="L1579" i="19"/>
  <c r="A74" i="19"/>
  <c r="A91" i="19" s="1"/>
  <c r="C93" i="24"/>
  <c r="C95" i="24" s="1"/>
  <c r="C90" i="23"/>
  <c r="C107" i="23"/>
  <c r="C92" i="23"/>
  <c r="C94" i="23"/>
  <c r="E182" i="23" l="1"/>
  <c r="F182" i="23" s="1"/>
  <c r="E149" i="2"/>
  <c r="F149" i="2" s="1"/>
  <c r="J447" i="19"/>
  <c r="J26" i="19"/>
  <c r="J27" i="19" s="1"/>
  <c r="J44" i="19"/>
  <c r="J45" i="19" s="1"/>
  <c r="J46" i="19" s="1"/>
  <c r="J190" i="19"/>
  <c r="J466" i="19"/>
  <c r="J2024" i="19"/>
  <c r="J2025" i="19" s="1"/>
  <c r="J269" i="19"/>
  <c r="J303" i="19"/>
  <c r="J161" i="19"/>
  <c r="J162" i="19" s="1"/>
  <c r="J178" i="19"/>
  <c r="J179" i="19" s="1"/>
  <c r="J180" i="19" s="1"/>
  <c r="J181" i="19" s="1"/>
  <c r="J182" i="19" s="1"/>
  <c r="J196" i="19"/>
  <c r="J207" i="19"/>
  <c r="J213" i="19"/>
  <c r="J214" i="19" s="1"/>
  <c r="J230" i="19"/>
  <c r="J345" i="19"/>
  <c r="J346" i="19" s="1"/>
  <c r="J351" i="19" s="1"/>
  <c r="J484" i="19"/>
  <c r="J478" i="19"/>
  <c r="J634" i="19"/>
  <c r="J635" i="19" s="1"/>
  <c r="J636" i="19" s="1"/>
  <c r="J702" i="19"/>
  <c r="J703" i="19" s="1"/>
  <c r="J709" i="19" s="1"/>
  <c r="J754" i="19"/>
  <c r="J760" i="19" s="1"/>
  <c r="J797" i="19"/>
  <c r="J798" i="19" s="1"/>
  <c r="J829" i="19"/>
  <c r="J830" i="19" s="1"/>
  <c r="J845" i="19"/>
  <c r="J846" i="19" s="1"/>
  <c r="J868" i="19"/>
  <c r="J869" i="19" s="1"/>
  <c r="J870" i="19" s="1"/>
  <c r="J1062" i="19"/>
  <c r="J1797" i="19"/>
  <c r="J1798" i="19" s="1"/>
  <c r="J1799" i="19" s="1"/>
  <c r="J1863" i="19"/>
  <c r="J1864" i="19" s="1"/>
  <c r="J1865" i="19" s="1"/>
  <c r="J1866" i="19" s="1"/>
  <c r="J1867" i="19" s="1"/>
  <c r="J1970" i="19"/>
  <c r="J1976" i="19" s="1"/>
  <c r="J2035" i="19"/>
  <c r="J2036" i="19" s="1"/>
  <c r="J2037" i="19" s="1"/>
  <c r="J1328" i="19"/>
  <c r="J1329" i="19" s="1"/>
  <c r="J1333" i="19" s="1"/>
  <c r="J1409" i="19"/>
  <c r="J1413" i="19" s="1"/>
  <c r="J1437" i="19"/>
  <c r="J1441" i="19" s="1"/>
  <c r="J1442" i="19" s="1"/>
  <c r="J1443" i="19" s="1"/>
  <c r="J1444" i="19" s="1"/>
  <c r="H573" i="19"/>
  <c r="H576" i="19" s="1"/>
  <c r="H595" i="19"/>
  <c r="H597" i="19" s="1"/>
  <c r="I1621" i="19"/>
  <c r="I1626" i="19" s="1"/>
  <c r="J1760" i="19"/>
  <c r="J1761" i="19" s="1"/>
  <c r="J1762" i="19" s="1"/>
  <c r="J1602" i="19"/>
  <c r="J1603" i="19" s="1"/>
  <c r="J1604" i="19" s="1"/>
  <c r="E146" i="23" s="1"/>
  <c r="F146" i="23" s="1"/>
  <c r="I1693" i="19"/>
  <c r="I1727" i="19"/>
  <c r="I1733" i="19" s="1"/>
  <c r="J394" i="19"/>
  <c r="J399" i="19" s="1"/>
  <c r="C56" i="23"/>
  <c r="J96" i="19"/>
  <c r="J97" i="19" s="1"/>
  <c r="J108" i="19" s="1"/>
  <c r="J963" i="19"/>
  <c r="J1282" i="19"/>
  <c r="J1317" i="19"/>
  <c r="J1454" i="19"/>
  <c r="J1455" i="19" s="1"/>
  <c r="J1456" i="19" s="1"/>
  <c r="J1457" i="19" s="1"/>
  <c r="O1474" i="19"/>
  <c r="O1478" i="19" s="1"/>
  <c r="O1480" i="19" s="1"/>
  <c r="O1482" i="19" s="1"/>
  <c r="J540" i="19"/>
  <c r="J670" i="19"/>
  <c r="J671" i="19" s="1"/>
  <c r="J2002" i="19"/>
  <c r="A13" i="2"/>
  <c r="E98" i="23"/>
  <c r="F98" i="23" s="1"/>
  <c r="E83" i="2"/>
  <c r="F83" i="2" s="1"/>
  <c r="E99" i="24"/>
  <c r="F99" i="24" s="1"/>
  <c r="E133" i="23"/>
  <c r="F133" i="23" s="1"/>
  <c r="E134" i="24"/>
  <c r="F134" i="24" s="1"/>
  <c r="E212" i="24"/>
  <c r="F212" i="24" s="1"/>
  <c r="E215" i="23"/>
  <c r="F215" i="23" s="1"/>
  <c r="J353" i="19"/>
  <c r="J354" i="19" s="1"/>
  <c r="J352" i="19"/>
  <c r="E127" i="24"/>
  <c r="F127" i="24" s="1"/>
  <c r="E126" i="23"/>
  <c r="F126" i="23" s="1"/>
  <c r="J1570" i="19"/>
  <c r="J1569" i="19"/>
  <c r="J1572" i="19"/>
  <c r="E221" i="23"/>
  <c r="F221" i="23" s="1"/>
  <c r="E218" i="24"/>
  <c r="F218" i="24" s="1"/>
  <c r="J1897" i="19"/>
  <c r="J1898" i="19"/>
  <c r="J1899" i="19" s="1"/>
  <c r="J47" i="19"/>
  <c r="J48" i="19"/>
  <c r="J49" i="19" s="1"/>
  <c r="E12" i="24"/>
  <c r="E10" i="2"/>
  <c r="F10" i="2" s="1"/>
  <c r="E12" i="23"/>
  <c r="F12" i="23" s="1"/>
  <c r="J337" i="19"/>
  <c r="J338" i="19" s="1"/>
  <c r="J336" i="19"/>
  <c r="J662" i="19"/>
  <c r="J663" i="19" s="1"/>
  <c r="J664" i="19" s="1"/>
  <c r="J898" i="19"/>
  <c r="J899" i="19" s="1"/>
  <c r="J900" i="19" s="1"/>
  <c r="J1318" i="19"/>
  <c r="J1319" i="19" s="1"/>
  <c r="J1320" i="19" s="1"/>
  <c r="J2026" i="19"/>
  <c r="J2027" i="19" s="1"/>
  <c r="J677" i="19"/>
  <c r="E186" i="23"/>
  <c r="F186" i="23" s="1"/>
  <c r="E183" i="24"/>
  <c r="F183" i="24" s="1"/>
  <c r="J1504" i="19"/>
  <c r="J1502" i="19"/>
  <c r="J1506" i="19"/>
  <c r="J1528" i="19"/>
  <c r="J1527" i="19"/>
  <c r="J1525" i="19"/>
  <c r="J1526" i="19"/>
  <c r="J1529" i="19" s="1"/>
  <c r="J710" i="19"/>
  <c r="J711" i="19" s="1"/>
  <c r="J712" i="19" s="1"/>
  <c r="J1065" i="19"/>
  <c r="J1066" i="19"/>
  <c r="J1064" i="19"/>
  <c r="J1063" i="19"/>
  <c r="I1734" i="19"/>
  <c r="I1735" i="19" s="1"/>
  <c r="E1736" i="19" s="1"/>
  <c r="J1736" i="19" s="1"/>
  <c r="J1748" i="19" s="1"/>
  <c r="A114" i="19"/>
  <c r="E139" i="24"/>
  <c r="F139" i="24" s="1"/>
  <c r="E138" i="23"/>
  <c r="F138" i="23" s="1"/>
  <c r="J985" i="19"/>
  <c r="J986" i="19" s="1"/>
  <c r="J984" i="19"/>
  <c r="E203" i="23"/>
  <c r="F203" i="23" s="1"/>
  <c r="E200" i="24"/>
  <c r="F200" i="24" s="1"/>
  <c r="J163" i="19"/>
  <c r="J164" i="19" s="1"/>
  <c r="J165" i="19" s="1"/>
  <c r="J216" i="19"/>
  <c r="J217" i="19" s="1"/>
  <c r="J215" i="19"/>
  <c r="J799" i="19"/>
  <c r="J800" i="19" s="1"/>
  <c r="J801" i="19" s="1"/>
  <c r="J948" i="19"/>
  <c r="J949" i="19" s="1"/>
  <c r="J950" i="19" s="1"/>
  <c r="E185" i="23"/>
  <c r="F185" i="23" s="1"/>
  <c r="E182" i="24"/>
  <c r="F182" i="24" s="1"/>
  <c r="E110" i="2"/>
  <c r="F110" i="2" s="1"/>
  <c r="J1505" i="19"/>
  <c r="J304" i="19"/>
  <c r="J305" i="19" s="1"/>
  <c r="J306" i="19" s="1"/>
  <c r="J383" i="19"/>
  <c r="E211" i="23"/>
  <c r="F211" i="23" s="1"/>
  <c r="E208" i="24"/>
  <c r="F208" i="24" s="1"/>
  <c r="E115" i="2"/>
  <c r="F115" i="2" s="1"/>
  <c r="E142" i="23"/>
  <c r="F142" i="23" s="1"/>
  <c r="E143" i="24"/>
  <c r="F143" i="24" s="1"/>
  <c r="E116" i="24"/>
  <c r="F116" i="24" s="1"/>
  <c r="E99" i="2"/>
  <c r="F99" i="2" s="1"/>
  <c r="E213" i="23"/>
  <c r="F213" i="23" s="1"/>
  <c r="E210" i="24"/>
  <c r="F210" i="24" s="1"/>
  <c r="E84" i="23"/>
  <c r="F84" i="23" s="1"/>
  <c r="E88" i="23"/>
  <c r="F88" i="23" s="1"/>
  <c r="E74" i="2"/>
  <c r="F74" i="2" s="1"/>
  <c r="E89" i="24"/>
  <c r="F89" i="24" s="1"/>
  <c r="J270" i="19"/>
  <c r="J271" i="19" s="1"/>
  <c r="J272" i="19" s="1"/>
  <c r="J964" i="19"/>
  <c r="J965" i="19" s="1"/>
  <c r="J966" i="19" s="1"/>
  <c r="J1285" i="19"/>
  <c r="J1284" i="19"/>
  <c r="J1286" i="19"/>
  <c r="J1283" i="19"/>
  <c r="J109" i="19"/>
  <c r="J110" i="19" s="1"/>
  <c r="J111" i="19" s="1"/>
  <c r="J1503" i="19"/>
  <c r="J1881" i="19"/>
  <c r="J1882" i="19" s="1"/>
  <c r="J1883" i="19" s="1"/>
  <c r="J919" i="19"/>
  <c r="J920" i="19" s="1"/>
  <c r="J28" i="19"/>
  <c r="J29" i="19" s="1"/>
  <c r="J367" i="19"/>
  <c r="J1386" i="19"/>
  <c r="J1140" i="19"/>
  <c r="J1139" i="19"/>
  <c r="E179" i="24"/>
  <c r="F179" i="24" s="1"/>
  <c r="J67" i="19"/>
  <c r="J68" i="19" s="1"/>
  <c r="J69" i="19" s="1"/>
  <c r="J855" i="19"/>
  <c r="J861" i="19" s="1"/>
  <c r="J1927" i="19"/>
  <c r="J1928" i="19" s="1"/>
  <c r="J1960" i="19"/>
  <c r="J1396" i="19"/>
  <c r="J1400" i="19" s="1"/>
  <c r="J2071" i="19"/>
  <c r="J2072" i="19" s="1"/>
  <c r="I1691" i="19"/>
  <c r="I1697" i="19" s="1"/>
  <c r="J503" i="19"/>
  <c r="J504" i="19" s="1"/>
  <c r="J1214" i="19"/>
  <c r="A15" i="24"/>
  <c r="A12" i="24"/>
  <c r="J1414" i="19"/>
  <c r="J1415" i="19" s="1"/>
  <c r="J1416" i="19" s="1"/>
  <c r="N44" i="22"/>
  <c r="N49" i="22" s="1"/>
  <c r="E147" i="24"/>
  <c r="F147" i="24" s="1"/>
  <c r="E149" i="24"/>
  <c r="F149" i="24" s="1"/>
  <c r="J1024" i="19"/>
  <c r="J1994" i="19"/>
  <c r="J1995" i="19" s="1"/>
  <c r="I1661" i="19"/>
  <c r="J778" i="19"/>
  <c r="J779" i="19" s="1"/>
  <c r="J744" i="19"/>
  <c r="F12" i="24"/>
  <c r="F56" i="24"/>
  <c r="J879" i="19"/>
  <c r="J880" i="19" s="1"/>
  <c r="J884" i="19" s="1"/>
  <c r="I904" i="19"/>
  <c r="A23" i="23"/>
  <c r="A25" i="23" s="1"/>
  <c r="N57" i="22"/>
  <c r="C32" i="23" s="1"/>
  <c r="J1103" i="19"/>
  <c r="J1104" i="19" s="1"/>
  <c r="J1026" i="19"/>
  <c r="J1212" i="19"/>
  <c r="J1215" i="19" s="1"/>
  <c r="E216" i="24"/>
  <c r="F216" i="24" s="1"/>
  <c r="J1429" i="19"/>
  <c r="J1430" i="19" s="1"/>
  <c r="J1431" i="19" s="1"/>
  <c r="E183" i="23"/>
  <c r="F183" i="23" s="1"/>
  <c r="J431" i="19"/>
  <c r="J432" i="19" s="1"/>
  <c r="J433" i="19" s="1"/>
  <c r="H1496" i="19"/>
  <c r="J694" i="19"/>
  <c r="J695" i="19" s="1"/>
  <c r="J696" i="19" s="1"/>
  <c r="H555" i="19"/>
  <c r="J126" i="19"/>
  <c r="J127" i="19" s="1"/>
  <c r="J138" i="19" s="1"/>
  <c r="J281" i="19"/>
  <c r="J282" i="19" s="1"/>
  <c r="J287" i="19" s="1"/>
  <c r="J313" i="19"/>
  <c r="J314" i="19" s="1"/>
  <c r="J319" i="19" s="1"/>
  <c r="J521" i="19"/>
  <c r="J522" i="19" s="1"/>
  <c r="J723" i="19"/>
  <c r="J724" i="19" s="1"/>
  <c r="J725" i="19" s="1"/>
  <c r="J939" i="19"/>
  <c r="J940" i="19" s="1"/>
  <c r="J1173" i="19"/>
  <c r="J1246" i="19"/>
  <c r="H1541" i="19"/>
  <c r="J1773" i="19"/>
  <c r="J1774" i="19" s="1"/>
  <c r="J1911" i="19"/>
  <c r="J1912" i="19" s="1"/>
  <c r="J2007" i="19"/>
  <c r="J2008" i="19" s="1"/>
  <c r="J1355" i="19"/>
  <c r="J1360" i="19" s="1"/>
  <c r="J1490" i="19"/>
  <c r="J1491" i="19" s="1"/>
  <c r="J1492" i="19" s="1"/>
  <c r="J1493" i="19" s="1"/>
  <c r="J241" i="19"/>
  <c r="J250" i="19" s="1"/>
  <c r="J1817" i="19"/>
  <c r="J1818" i="19" s="1"/>
  <c r="J1827" i="19" s="1"/>
  <c r="J640" i="19"/>
  <c r="J641" i="19" s="1"/>
  <c r="J642" i="19" s="1"/>
  <c r="J2046" i="19"/>
  <c r="J2047" i="19" s="1"/>
  <c r="J2045" i="19"/>
  <c r="E117" i="2"/>
  <c r="F117" i="2" s="1"/>
  <c r="J414" i="19"/>
  <c r="H617" i="19"/>
  <c r="F42" i="22"/>
  <c r="F63" i="22" s="1"/>
  <c r="J224" i="19"/>
  <c r="J231" i="19" s="1"/>
  <c r="J1342" i="19"/>
  <c r="J1346" i="19" s="1"/>
  <c r="J1846" i="19"/>
  <c r="J1847" i="19" s="1"/>
  <c r="J1848" i="19" s="1"/>
  <c r="V42" i="22"/>
  <c r="V63" i="22" s="1"/>
  <c r="J2079" i="19"/>
  <c r="J2080" i="19" s="1"/>
  <c r="E227" i="23" s="1"/>
  <c r="F227" i="23" s="1"/>
  <c r="J1587" i="19"/>
  <c r="J1588" i="19" s="1"/>
  <c r="J1589" i="19" s="1"/>
  <c r="J1777" i="19"/>
  <c r="J1778" i="19" s="1"/>
  <c r="J1779" i="19" s="1"/>
  <c r="F56" i="23"/>
  <c r="C102" i="23"/>
  <c r="C101" i="24"/>
  <c r="E132" i="24"/>
  <c r="F132" i="24" s="1"/>
  <c r="E131" i="23"/>
  <c r="F131" i="23" s="1"/>
  <c r="E131" i="24"/>
  <c r="F131" i="24" s="1"/>
  <c r="E130" i="23"/>
  <c r="F130" i="23" s="1"/>
  <c r="J831" i="19" l="1"/>
  <c r="J832" i="19" s="1"/>
  <c r="J833" i="19" s="1"/>
  <c r="J761" i="19"/>
  <c r="J762" i="19"/>
  <c r="J763" i="19" s="1"/>
  <c r="I1627" i="19"/>
  <c r="I1628" i="19"/>
  <c r="E1629" i="19" s="1"/>
  <c r="J1629" i="19" s="1"/>
  <c r="J1640" i="19" s="1"/>
  <c r="H577" i="19"/>
  <c r="H578" i="19"/>
  <c r="E579" i="19" s="1"/>
  <c r="J579" i="19" s="1"/>
  <c r="J582" i="19" s="1"/>
  <c r="J847" i="19"/>
  <c r="J848" i="19"/>
  <c r="J849" i="19" s="1"/>
  <c r="J197" i="19"/>
  <c r="J1287" i="19"/>
  <c r="J1067" i="19"/>
  <c r="J1573" i="19"/>
  <c r="J541" i="19"/>
  <c r="J542" i="19"/>
  <c r="J543" i="19" s="1"/>
  <c r="J400" i="19"/>
  <c r="J401" i="19"/>
  <c r="J402" i="19" s="1"/>
  <c r="H598" i="19"/>
  <c r="H599" i="19"/>
  <c r="E600" i="19" s="1"/>
  <c r="J600" i="19" s="1"/>
  <c r="J602" i="19" s="1"/>
  <c r="J1334" i="19"/>
  <c r="J1335" i="19" s="1"/>
  <c r="J1336" i="19" s="1"/>
  <c r="J1977" i="19"/>
  <c r="J1978" i="19" s="1"/>
  <c r="J1979" i="19" s="1"/>
  <c r="J486" i="19"/>
  <c r="J487" i="19" s="1"/>
  <c r="J488" i="19" s="1"/>
  <c r="J489" i="19" s="1"/>
  <c r="J467" i="19"/>
  <c r="J468" i="19" s="1"/>
  <c r="J469" i="19" s="1"/>
  <c r="J448" i="19"/>
  <c r="J449" i="19" s="1"/>
  <c r="J450" i="19" s="1"/>
  <c r="A16" i="2"/>
  <c r="A18" i="2" s="1"/>
  <c r="J523" i="19"/>
  <c r="J524" i="19" s="1"/>
  <c r="J525" i="19" s="1"/>
  <c r="J1216" i="19"/>
  <c r="J1217" i="19" s="1"/>
  <c r="J1218" i="19" s="1"/>
  <c r="E178" i="24"/>
  <c r="F178" i="24" s="1"/>
  <c r="E181" i="23"/>
  <c r="F181" i="23" s="1"/>
  <c r="E148" i="2"/>
  <c r="F148" i="2" s="1"/>
  <c r="E74" i="24"/>
  <c r="F74" i="24" s="1"/>
  <c r="E73" i="23"/>
  <c r="F73" i="23" s="1"/>
  <c r="E62" i="2"/>
  <c r="F62" i="2" s="1"/>
  <c r="E82" i="23"/>
  <c r="F82" i="23" s="1"/>
  <c r="E83" i="24"/>
  <c r="F83" i="24" s="1"/>
  <c r="E70" i="2"/>
  <c r="F70" i="2" s="1"/>
  <c r="J1068" i="19"/>
  <c r="J1069" i="19" s="1"/>
  <c r="J1070" i="19" s="1"/>
  <c r="E92" i="23"/>
  <c r="F92" i="23" s="1"/>
  <c r="E78" i="2"/>
  <c r="F78" i="2" s="1"/>
  <c r="E93" i="24"/>
  <c r="F93" i="24" s="1"/>
  <c r="J1750" i="19"/>
  <c r="J1751" i="19"/>
  <c r="J1752" i="19"/>
  <c r="J1749" i="19"/>
  <c r="J1530" i="19"/>
  <c r="J1531" i="19" s="1"/>
  <c r="J1532" i="19" s="1"/>
  <c r="E107" i="23"/>
  <c r="F107" i="23" s="1"/>
  <c r="E92" i="2"/>
  <c r="F92" i="2" s="1"/>
  <c r="E108" i="24"/>
  <c r="F108" i="24" s="1"/>
  <c r="J1575" i="19"/>
  <c r="J1576" i="19" s="1"/>
  <c r="J1574" i="19"/>
  <c r="E140" i="23"/>
  <c r="F140" i="23" s="1"/>
  <c r="E141" i="24"/>
  <c r="F141" i="24" s="1"/>
  <c r="E113" i="2"/>
  <c r="F113" i="2" s="1"/>
  <c r="E65" i="24"/>
  <c r="F65" i="24" s="1"/>
  <c r="E55" i="2"/>
  <c r="F55" i="2" s="1"/>
  <c r="E65" i="23"/>
  <c r="F65" i="23" s="1"/>
  <c r="E122" i="23"/>
  <c r="F122" i="23" s="1"/>
  <c r="E106" i="2"/>
  <c r="F106" i="2" s="1"/>
  <c r="E123" i="24"/>
  <c r="F123" i="24" s="1"/>
  <c r="E116" i="19"/>
  <c r="J116" i="19" s="1"/>
  <c r="J118" i="19" s="1"/>
  <c r="D116" i="19"/>
  <c r="E15" i="23"/>
  <c r="F15" i="23" s="1"/>
  <c r="E13" i="2"/>
  <c r="F13" i="2" s="1"/>
  <c r="E15" i="24"/>
  <c r="F15" i="24" s="1"/>
  <c r="E27" i="24"/>
  <c r="F27" i="24" s="1"/>
  <c r="E24" i="2"/>
  <c r="F24" i="2" s="1"/>
  <c r="E27" i="23"/>
  <c r="F27" i="23" s="1"/>
  <c r="E16" i="2"/>
  <c r="F16" i="2" s="1"/>
  <c r="E19" i="24"/>
  <c r="F19" i="24" s="1"/>
  <c r="E19" i="23"/>
  <c r="F19" i="23" s="1"/>
  <c r="E194" i="23"/>
  <c r="F194" i="23" s="1"/>
  <c r="E191" i="24"/>
  <c r="F191" i="24" s="1"/>
  <c r="E45" i="24"/>
  <c r="F45" i="24" s="1"/>
  <c r="E42" i="2"/>
  <c r="F42" i="2" s="1"/>
  <c r="E45" i="23"/>
  <c r="F45" i="23" s="1"/>
  <c r="E103" i="24"/>
  <c r="E102" i="23"/>
  <c r="E87" i="2"/>
  <c r="F87" i="2" s="1"/>
  <c r="J1849" i="19"/>
  <c r="J1850" i="19" s="1"/>
  <c r="J1851" i="19" s="1"/>
  <c r="J941" i="19"/>
  <c r="J942" i="19" s="1"/>
  <c r="J943" i="19" s="1"/>
  <c r="E124" i="23"/>
  <c r="F124" i="23" s="1"/>
  <c r="E125" i="24"/>
  <c r="F125" i="24" s="1"/>
  <c r="E108" i="2"/>
  <c r="F108" i="2" s="1"/>
  <c r="J1105" i="19"/>
  <c r="J1106" i="19" s="1"/>
  <c r="J1107" i="19" s="1"/>
  <c r="J70" i="19"/>
  <c r="J71" i="19" s="1"/>
  <c r="J72" i="19" s="1"/>
  <c r="J1289" i="19"/>
  <c r="J1290" i="19" s="1"/>
  <c r="J1288" i="19"/>
  <c r="E18" i="2"/>
  <c r="F18" i="2" s="1"/>
  <c r="E21" i="23"/>
  <c r="F21" i="23" s="1"/>
  <c r="E21" i="24"/>
  <c r="F21" i="24" s="1"/>
  <c r="E51" i="24"/>
  <c r="F51" i="24" s="1"/>
  <c r="E47" i="2"/>
  <c r="F47" i="2" s="1"/>
  <c r="E51" i="23"/>
  <c r="F51" i="23" s="1"/>
  <c r="E70" i="24"/>
  <c r="F70" i="24" s="1"/>
  <c r="E69" i="23"/>
  <c r="F69" i="23" s="1"/>
  <c r="E59" i="2"/>
  <c r="F59" i="2" s="1"/>
  <c r="E135" i="23"/>
  <c r="F135" i="23" s="1"/>
  <c r="E136" i="24"/>
  <c r="F136" i="24" s="1"/>
  <c r="J885" i="19"/>
  <c r="J886" i="19" s="1"/>
  <c r="J887" i="19" s="1"/>
  <c r="I1662" i="19"/>
  <c r="I1663" i="19" s="1"/>
  <c r="E1664" i="19" s="1"/>
  <c r="J1664" i="19" s="1"/>
  <c r="J1676" i="19" s="1"/>
  <c r="J1929" i="19"/>
  <c r="J1930" i="19" s="1"/>
  <c r="J1931" i="19" s="1"/>
  <c r="E8" i="24"/>
  <c r="F8" i="24" s="1"/>
  <c r="E8" i="23"/>
  <c r="E7" i="2"/>
  <c r="F7" i="2" s="1"/>
  <c r="E81" i="24"/>
  <c r="F81" i="24" s="1"/>
  <c r="E80" i="23"/>
  <c r="F80" i="23" s="1"/>
  <c r="E68" i="2"/>
  <c r="F68" i="2" s="1"/>
  <c r="J384" i="19"/>
  <c r="J385" i="19" s="1"/>
  <c r="J386" i="19" s="1"/>
  <c r="J584" i="19"/>
  <c r="J583" i="19"/>
  <c r="E31" i="2"/>
  <c r="F31" i="2" s="1"/>
  <c r="E34" i="23"/>
  <c r="F34" i="23" s="1"/>
  <c r="E34" i="24"/>
  <c r="F34" i="24" s="1"/>
  <c r="E8" i="2"/>
  <c r="F8" i="2" s="1"/>
  <c r="E10" i="23"/>
  <c r="E10" i="24"/>
  <c r="F10" i="24" s="1"/>
  <c r="J1642" i="19"/>
  <c r="J1643" i="19"/>
  <c r="J1641" i="19"/>
  <c r="J1645" i="19" s="1"/>
  <c r="J1644" i="19"/>
  <c r="E36" i="23"/>
  <c r="F36" i="23" s="1"/>
  <c r="E36" i="24"/>
  <c r="F36" i="24" s="1"/>
  <c r="E33" i="2"/>
  <c r="F33" i="2" s="1"/>
  <c r="J1347" i="19"/>
  <c r="J1348" i="19"/>
  <c r="J1349" i="19" s="1"/>
  <c r="J415" i="19"/>
  <c r="J416" i="19" s="1"/>
  <c r="J417" i="19" s="1"/>
  <c r="J251" i="19"/>
  <c r="J252" i="19" s="1"/>
  <c r="J253" i="19" s="1"/>
  <c r="J1913" i="19"/>
  <c r="J1914" i="19" s="1"/>
  <c r="J1915" i="19" s="1"/>
  <c r="J1175" i="19"/>
  <c r="J1174" i="19"/>
  <c r="J1177" i="19"/>
  <c r="J1176" i="19"/>
  <c r="J320" i="19"/>
  <c r="J321" i="19" s="1"/>
  <c r="J322" i="19" s="1"/>
  <c r="J1027" i="19"/>
  <c r="J1028" i="19" s="1"/>
  <c r="J1029" i="19" s="1"/>
  <c r="J904" i="19"/>
  <c r="J905" i="19" s="1"/>
  <c r="J908" i="19" s="1"/>
  <c r="I1294" i="19"/>
  <c r="J1294" i="19" s="1"/>
  <c r="J1295" i="19" s="1"/>
  <c r="J1301" i="19" s="1"/>
  <c r="J780" i="19"/>
  <c r="J781" i="19" s="1"/>
  <c r="J782" i="19" s="1"/>
  <c r="I1698" i="19"/>
  <c r="I1699" i="19" s="1"/>
  <c r="E1700" i="19" s="1"/>
  <c r="J1700" i="19" s="1"/>
  <c r="J1712" i="19" s="1"/>
  <c r="J1961" i="19"/>
  <c r="J1962" i="19" s="1"/>
  <c r="J1963" i="19" s="1"/>
  <c r="J1387" i="19"/>
  <c r="J1388" i="19" s="1"/>
  <c r="J1389" i="19" s="1"/>
  <c r="J368" i="19"/>
  <c r="J369" i="19" s="1"/>
  <c r="J370" i="19" s="1"/>
  <c r="J678" i="19"/>
  <c r="J679" i="19" s="1"/>
  <c r="J680" i="19" s="1"/>
  <c r="E205" i="24"/>
  <c r="F205" i="24" s="1"/>
  <c r="E208" i="23"/>
  <c r="F208" i="23" s="1"/>
  <c r="J232" i="19"/>
  <c r="J233" i="19" s="1"/>
  <c r="J234" i="19" s="1"/>
  <c r="E177" i="24"/>
  <c r="F177" i="24" s="1"/>
  <c r="E180" i="23"/>
  <c r="F180" i="23" s="1"/>
  <c r="J288" i="19"/>
  <c r="J289" i="19" s="1"/>
  <c r="J290" i="19" s="1"/>
  <c r="J745" i="19"/>
  <c r="J746" i="19" s="1"/>
  <c r="J747" i="19" s="1"/>
  <c r="H618" i="19"/>
  <c r="H619" i="19" s="1"/>
  <c r="E620" i="19" s="1"/>
  <c r="J620" i="19" s="1"/>
  <c r="J622" i="19" s="1"/>
  <c r="E214" i="24"/>
  <c r="F214" i="24" s="1"/>
  <c r="E217" i="23"/>
  <c r="F217" i="23" s="1"/>
  <c r="J1828" i="19"/>
  <c r="J1829" i="19"/>
  <c r="J1830" i="19" s="1"/>
  <c r="J2009" i="19"/>
  <c r="J2010" i="19" s="1"/>
  <c r="J2011" i="19" s="1"/>
  <c r="J1249" i="19"/>
  <c r="J1248" i="19"/>
  <c r="J1247" i="19"/>
  <c r="J1251" i="19" s="1"/>
  <c r="J1250" i="19"/>
  <c r="H557" i="19"/>
  <c r="E558" i="19" s="1"/>
  <c r="J558" i="19" s="1"/>
  <c r="J561" i="19" s="1"/>
  <c r="H556" i="19"/>
  <c r="E203" i="24"/>
  <c r="F203" i="24" s="1"/>
  <c r="E206" i="23"/>
  <c r="F206" i="23" s="1"/>
  <c r="N51" i="22"/>
  <c r="C8" i="23" s="1"/>
  <c r="F8" i="23" s="1"/>
  <c r="N52" i="22"/>
  <c r="C10" i="23" s="1"/>
  <c r="J1402" i="19"/>
  <c r="J1403" i="19" s="1"/>
  <c r="J1401" i="19"/>
  <c r="J862" i="19"/>
  <c r="J863" i="19" s="1"/>
  <c r="J864" i="19" s="1"/>
  <c r="J726" i="19"/>
  <c r="J727" i="19" s="1"/>
  <c r="J728" i="19" s="1"/>
  <c r="E96" i="23"/>
  <c r="F96" i="23" s="1"/>
  <c r="E97" i="24"/>
  <c r="F97" i="24" s="1"/>
  <c r="E193" i="24"/>
  <c r="F193" i="24" s="1"/>
  <c r="E154" i="2"/>
  <c r="F154" i="2" s="1"/>
  <c r="E196" i="23"/>
  <c r="F196" i="23" s="1"/>
  <c r="A151" i="19"/>
  <c r="J505" i="19"/>
  <c r="J506" i="19" s="1"/>
  <c r="J507" i="19" s="1"/>
  <c r="E197" i="24"/>
  <c r="F197" i="24" s="1"/>
  <c r="E200" i="23"/>
  <c r="F200" i="23" s="1"/>
  <c r="V64" i="22"/>
  <c r="V67" i="22"/>
  <c r="F64" i="22"/>
  <c r="F67" i="22"/>
  <c r="J1361" i="19"/>
  <c r="J1362" i="19" s="1"/>
  <c r="J1363" i="19" s="1"/>
  <c r="H1543" i="19"/>
  <c r="E1544" i="19" s="1"/>
  <c r="J1544" i="19" s="1"/>
  <c r="J1546" i="19" s="1"/>
  <c r="H1542" i="19"/>
  <c r="J139" i="19"/>
  <c r="J140" i="19" s="1"/>
  <c r="J141" i="19" s="1"/>
  <c r="A17" i="24"/>
  <c r="A19" i="24" s="1"/>
  <c r="J1507" i="19"/>
  <c r="J1508" i="19"/>
  <c r="J1509" i="19" s="1"/>
  <c r="F102" i="23"/>
  <c r="J1141" i="19"/>
  <c r="A27" i="23"/>
  <c r="C103" i="24"/>
  <c r="F103" i="24" s="1"/>
  <c r="E47" i="24" l="1"/>
  <c r="F47" i="24" s="1"/>
  <c r="E47" i="23"/>
  <c r="F47" i="23" s="1"/>
  <c r="E94" i="2"/>
  <c r="F94" i="2" s="1"/>
  <c r="E109" i="23"/>
  <c r="F109" i="23" s="1"/>
  <c r="E110" i="24"/>
  <c r="F110" i="24" s="1"/>
  <c r="E45" i="2"/>
  <c r="F45" i="2" s="1"/>
  <c r="E49" i="24"/>
  <c r="F49" i="24" s="1"/>
  <c r="E49" i="23"/>
  <c r="F49" i="23" s="1"/>
  <c r="E202" i="24"/>
  <c r="F202" i="24" s="1"/>
  <c r="E205" i="23"/>
  <c r="F205" i="23" s="1"/>
  <c r="E87" i="24"/>
  <c r="F87" i="24" s="1"/>
  <c r="E86" i="23"/>
  <c r="F86" i="23" s="1"/>
  <c r="J603" i="19"/>
  <c r="J605" i="19" s="1"/>
  <c r="J604" i="19"/>
  <c r="E40" i="2"/>
  <c r="F40" i="2" s="1"/>
  <c r="E43" i="24"/>
  <c r="F43" i="24" s="1"/>
  <c r="E43" i="23"/>
  <c r="F43" i="23" s="1"/>
  <c r="E55" i="23"/>
  <c r="F55" i="23" s="1"/>
  <c r="E55" i="24"/>
  <c r="F55" i="24" s="1"/>
  <c r="E49" i="2"/>
  <c r="F49" i="2" s="1"/>
  <c r="F10" i="23"/>
  <c r="J1178" i="19"/>
  <c r="J585" i="19"/>
  <c r="J1753" i="19"/>
  <c r="J198" i="19"/>
  <c r="J199" i="19"/>
  <c r="J200" i="19" s="1"/>
  <c r="E146" i="19"/>
  <c r="J146" i="19" s="1"/>
  <c r="J148" i="19" s="1"/>
  <c r="D146" i="19"/>
  <c r="E53" i="23"/>
  <c r="F53" i="23" s="1"/>
  <c r="E53" i="24"/>
  <c r="F53" i="24" s="1"/>
  <c r="E79" i="24"/>
  <c r="F79" i="24" s="1"/>
  <c r="E78" i="23"/>
  <c r="F78" i="23" s="1"/>
  <c r="E66" i="2"/>
  <c r="F66" i="2" s="1"/>
  <c r="E118" i="23"/>
  <c r="F118" i="23" s="1"/>
  <c r="E119" i="24"/>
  <c r="F119" i="24" s="1"/>
  <c r="E102" i="2"/>
  <c r="F102" i="2" s="1"/>
  <c r="J1179" i="19"/>
  <c r="J1180" i="19" s="1"/>
  <c r="J1181" i="19" s="1"/>
  <c r="E40" i="23"/>
  <c r="F40" i="23" s="1"/>
  <c r="E37" i="2"/>
  <c r="F37" i="2" s="1"/>
  <c r="E40" i="24"/>
  <c r="F40" i="24" s="1"/>
  <c r="J1754" i="19"/>
  <c r="J1755" i="19"/>
  <c r="J1756" i="19" s="1"/>
  <c r="J625" i="19"/>
  <c r="J624" i="19"/>
  <c r="J623" i="19"/>
  <c r="J627" i="19"/>
  <c r="J626" i="19"/>
  <c r="E38" i="23"/>
  <c r="F38" i="23" s="1"/>
  <c r="E35" i="2"/>
  <c r="F35" i="2" s="1"/>
  <c r="E38" i="24"/>
  <c r="F38" i="24" s="1"/>
  <c r="J1252" i="19"/>
  <c r="J1253" i="19"/>
  <c r="J1254" i="19" s="1"/>
  <c r="E23" i="24"/>
  <c r="F23" i="24" s="1"/>
  <c r="E20" i="2"/>
  <c r="F20" i="2" s="1"/>
  <c r="E23" i="23"/>
  <c r="F23" i="23" s="1"/>
  <c r="E72" i="24"/>
  <c r="F72" i="24" s="1"/>
  <c r="E71" i="23"/>
  <c r="F71" i="23" s="1"/>
  <c r="J586" i="19"/>
  <c r="J587" i="19" s="1"/>
  <c r="J588" i="19" s="1"/>
  <c r="E204" i="24"/>
  <c r="F204" i="24" s="1"/>
  <c r="E207" i="23"/>
  <c r="F207" i="23" s="1"/>
  <c r="E32" i="23"/>
  <c r="F32" i="23" s="1"/>
  <c r="E29" i="2"/>
  <c r="F29" i="2" s="1"/>
  <c r="E32" i="24"/>
  <c r="F32" i="24" s="1"/>
  <c r="J1646" i="19"/>
  <c r="J1647" i="19" s="1"/>
  <c r="J1648" i="19" s="1"/>
  <c r="E120" i="23"/>
  <c r="F120" i="23" s="1"/>
  <c r="E121" i="24"/>
  <c r="F121" i="24" s="1"/>
  <c r="E104" i="2"/>
  <c r="F104" i="2" s="1"/>
  <c r="E204" i="23"/>
  <c r="F204" i="23" s="1"/>
  <c r="E201" i="24"/>
  <c r="F201" i="24" s="1"/>
  <c r="E101" i="24"/>
  <c r="F101" i="24" s="1"/>
  <c r="E85" i="2"/>
  <c r="F85" i="2" s="1"/>
  <c r="E100" i="23"/>
  <c r="F100" i="23" s="1"/>
  <c r="E113" i="23"/>
  <c r="F113" i="23" s="1"/>
  <c r="E114" i="24"/>
  <c r="F114" i="24" s="1"/>
  <c r="E97" i="2"/>
  <c r="F97" i="2" s="1"/>
  <c r="J1302" i="19"/>
  <c r="J1303" i="19" s="1"/>
  <c r="J1304" i="19" s="1"/>
  <c r="E17" i="23"/>
  <c r="F17" i="23" s="1"/>
  <c r="E17" i="24"/>
  <c r="F17" i="24" s="1"/>
  <c r="A21" i="24"/>
  <c r="J1143" i="19"/>
  <c r="J1144" i="19" s="1"/>
  <c r="J1142" i="19"/>
  <c r="J1550" i="19"/>
  <c r="J1548" i="19"/>
  <c r="J1549" i="19"/>
  <c r="J1547" i="19"/>
  <c r="E75" i="23"/>
  <c r="F75" i="23" s="1"/>
  <c r="E76" i="24"/>
  <c r="F76" i="24" s="1"/>
  <c r="E30" i="24"/>
  <c r="F30" i="24" s="1"/>
  <c r="E27" i="2"/>
  <c r="F27" i="2" s="1"/>
  <c r="E30" i="23"/>
  <c r="F30" i="23" s="1"/>
  <c r="E198" i="24"/>
  <c r="F198" i="24" s="1"/>
  <c r="E201" i="23"/>
  <c r="F201" i="23" s="1"/>
  <c r="J1678" i="19"/>
  <c r="J1679" i="19"/>
  <c r="J1680" i="19"/>
  <c r="J1677" i="19"/>
  <c r="J1681" i="19" s="1"/>
  <c r="A168" i="19"/>
  <c r="J562" i="19"/>
  <c r="J564" i="19" s="1"/>
  <c r="J563" i="19"/>
  <c r="E190" i="23"/>
  <c r="F190" i="23" s="1"/>
  <c r="E187" i="24"/>
  <c r="F187" i="24" s="1"/>
  <c r="E152" i="2"/>
  <c r="F152" i="2" s="1"/>
  <c r="J1716" i="19"/>
  <c r="J1715" i="19"/>
  <c r="J1713" i="19"/>
  <c r="J1714" i="19"/>
  <c r="J910" i="19"/>
  <c r="J911" i="19"/>
  <c r="E22" i="2"/>
  <c r="F22" i="2" s="1"/>
  <c r="E25" i="23"/>
  <c r="F25" i="23" s="1"/>
  <c r="E25" i="24"/>
  <c r="F25" i="24" s="1"/>
  <c r="E112" i="24"/>
  <c r="F112" i="24" s="1"/>
  <c r="E111" i="23"/>
  <c r="F111" i="23" s="1"/>
  <c r="E199" i="24"/>
  <c r="F199" i="24" s="1"/>
  <c r="E202" i="23"/>
  <c r="F202" i="23" s="1"/>
  <c r="E158" i="2"/>
  <c r="F158" i="2" s="1"/>
  <c r="E76" i="2"/>
  <c r="F76" i="2" s="1"/>
  <c r="E90" i="23"/>
  <c r="F90" i="23" s="1"/>
  <c r="E91" i="24"/>
  <c r="F91" i="24" s="1"/>
  <c r="E192" i="23"/>
  <c r="F192" i="23" s="1"/>
  <c r="E189" i="24"/>
  <c r="F189" i="24" s="1"/>
  <c r="A30" i="23"/>
  <c r="A20" i="2"/>
  <c r="J606" i="19" l="1"/>
  <c r="J607" i="19" s="1"/>
  <c r="J608" i="19" s="1"/>
  <c r="J912" i="19"/>
  <c r="J913" i="19" s="1"/>
  <c r="J1551" i="19"/>
  <c r="J1717" i="19"/>
  <c r="J1682" i="19"/>
  <c r="J1683" i="19" s="1"/>
  <c r="J1684" i="19" s="1"/>
  <c r="J565" i="19"/>
  <c r="J566" i="19"/>
  <c r="J567" i="19" s="1"/>
  <c r="J1552" i="19"/>
  <c r="J1553" i="19" s="1"/>
  <c r="J1554" i="19" s="1"/>
  <c r="J1718" i="19"/>
  <c r="J1719" i="19"/>
  <c r="J1720" i="19" s="1"/>
  <c r="E60" i="23"/>
  <c r="F60" i="23" s="1"/>
  <c r="E53" i="2"/>
  <c r="F53" i="2" s="1"/>
  <c r="E60" i="24"/>
  <c r="F60" i="24" s="1"/>
  <c r="E80" i="2"/>
  <c r="F80" i="2" s="1"/>
  <c r="E95" i="24"/>
  <c r="F95" i="24" s="1"/>
  <c r="E94" i="23"/>
  <c r="F94" i="23" s="1"/>
  <c r="A220" i="19"/>
  <c r="A237" i="19"/>
  <c r="A32" i="23"/>
  <c r="A23" i="24"/>
  <c r="M1638" i="19"/>
  <c r="E151" i="23"/>
  <c r="F151" i="23" s="1"/>
  <c r="E152" i="24"/>
  <c r="F152" i="24" s="1"/>
  <c r="E120" i="2"/>
  <c r="F120" i="2" s="1"/>
  <c r="J628" i="19"/>
  <c r="J629" i="19" s="1"/>
  <c r="J630" i="19" s="1"/>
  <c r="A22" i="2"/>
  <c r="E106" i="24"/>
  <c r="F106" i="24" s="1"/>
  <c r="E105" i="23"/>
  <c r="F105" i="23" s="1"/>
  <c r="E90" i="2"/>
  <c r="F90" i="2" s="1"/>
  <c r="E62" i="23" l="1"/>
  <c r="F62" i="23" s="1"/>
  <c r="E62" i="24"/>
  <c r="F62" i="24" s="1"/>
  <c r="E133" i="2"/>
  <c r="F133" i="2" s="1"/>
  <c r="E164" i="24"/>
  <c r="F164" i="24" s="1"/>
  <c r="E164" i="23"/>
  <c r="F164" i="23" s="1"/>
  <c r="A34" i="23"/>
  <c r="A255" i="19"/>
  <c r="A25" i="24"/>
  <c r="A27" i="24"/>
  <c r="E58" i="23"/>
  <c r="F58" i="23" s="1"/>
  <c r="F233" i="23" s="1"/>
  <c r="C6" i="13" s="1"/>
  <c r="E58" i="24"/>
  <c r="F58" i="24" s="1"/>
  <c r="E51" i="2"/>
  <c r="F51" i="2" s="1"/>
  <c r="A30" i="24"/>
  <c r="A24" i="2"/>
  <c r="A276" i="19"/>
  <c r="F162" i="2" l="1"/>
  <c r="C5" i="13" s="1"/>
  <c r="C8" i="13" s="1"/>
  <c r="A32" i="24"/>
  <c r="A308" i="19"/>
  <c r="A27" i="2"/>
  <c r="F230" i="24"/>
  <c r="C7" i="13" s="1"/>
  <c r="A34" i="24"/>
  <c r="A36" i="23"/>
  <c r="A29" i="2" l="1"/>
  <c r="A31" i="2" s="1"/>
  <c r="A36" i="24"/>
  <c r="A38" i="24" s="1"/>
  <c r="A40" i="24" s="1"/>
  <c r="A38" i="23"/>
  <c r="A340" i="19"/>
  <c r="A356" i="19" s="1"/>
  <c r="A324" i="19"/>
  <c r="A40" i="23" l="1"/>
  <c r="A43" i="24"/>
  <c r="A45" i="24" s="1"/>
  <c r="A47" i="24" s="1"/>
  <c r="A49" i="24" s="1"/>
  <c r="A51" i="24" s="1"/>
  <c r="A53" i="24" s="1"/>
  <c r="A372" i="19"/>
  <c r="A55" i="24"/>
  <c r="A33" i="2"/>
  <c r="A35" i="2" s="1"/>
  <c r="A37" i="2" s="1"/>
  <c r="A40" i="2" s="1"/>
  <c r="A42" i="2" s="1"/>
  <c r="A45" i="2" s="1"/>
  <c r="A47" i="2" s="1"/>
  <c r="A56" i="24"/>
  <c r="A58" i="24" s="1"/>
  <c r="A60" i="24" s="1"/>
  <c r="A62" i="24" s="1"/>
  <c r="A65" i="24" s="1"/>
  <c r="A67" i="24" s="1"/>
  <c r="A70" i="24" s="1"/>
  <c r="A72" i="24" s="1"/>
  <c r="A74" i="24" s="1"/>
  <c r="A76" i="24" s="1"/>
  <c r="A79" i="24" s="1"/>
  <c r="A81" i="24" s="1"/>
  <c r="A83" i="24" s="1"/>
  <c r="A85" i="24" s="1"/>
  <c r="A87" i="24" s="1"/>
  <c r="A89" i="24" s="1"/>
  <c r="A91" i="24" s="1"/>
  <c r="A93" i="24" s="1"/>
  <c r="A95" i="24" s="1"/>
  <c r="A97" i="24" s="1"/>
  <c r="A99" i="24" s="1"/>
  <c r="A101" i="24" s="1"/>
  <c r="A103" i="24" s="1"/>
  <c r="A106" i="24" s="1"/>
  <c r="A108" i="24" s="1"/>
  <c r="A110" i="24" s="1"/>
  <c r="A112" i="24" s="1"/>
  <c r="A114" i="24" s="1"/>
  <c r="A116" i="24" s="1"/>
  <c r="A119" i="24" s="1"/>
  <c r="A121" i="24" s="1"/>
  <c r="A123" i="24" s="1"/>
  <c r="A125" i="24" s="1"/>
  <c r="A127" i="24" s="1"/>
  <c r="A130" i="24" s="1"/>
  <c r="A134" i="24" s="1"/>
  <c r="A136" i="24" s="1"/>
  <c r="A139" i="24" s="1"/>
  <c r="A141" i="24" s="1"/>
  <c r="A143" i="24" s="1"/>
  <c r="A145" i="24" s="1"/>
  <c r="A147" i="24" s="1"/>
  <c r="A149" i="24" s="1"/>
  <c r="A152" i="24" s="1"/>
  <c r="A164" i="24" s="1"/>
  <c r="A175" i="24" s="1"/>
  <c r="A187" i="24" s="1"/>
  <c r="A189" i="24" s="1"/>
  <c r="A191" i="24" s="1"/>
  <c r="A193" i="24" s="1"/>
  <c r="A196" i="24" s="1"/>
  <c r="A208" i="24" s="1"/>
  <c r="A210" i="24" s="1"/>
  <c r="A212" i="24" s="1"/>
  <c r="A214" i="24" s="1"/>
  <c r="A216" i="24" s="1"/>
  <c r="A218" i="24" s="1"/>
  <c r="A220" i="24" s="1"/>
  <c r="A222" i="24" s="1"/>
  <c r="A224" i="24" s="1"/>
  <c r="A43" i="23" l="1"/>
  <c r="A45" i="23" s="1"/>
  <c r="A49" i="2"/>
  <c r="A50" i="2"/>
  <c r="A389" i="19"/>
  <c r="A47" i="23" l="1"/>
  <c r="A49" i="23" s="1"/>
  <c r="A51" i="23" s="1"/>
  <c r="A53" i="23" s="1"/>
  <c r="A55" i="23" s="1"/>
  <c r="A419" i="19"/>
  <c r="A435" i="19" s="1"/>
  <c r="A453" i="19" s="1"/>
  <c r="A472" i="19" s="1"/>
  <c r="A492" i="19" s="1"/>
  <c r="A51" i="2"/>
  <c r="A53" i="2" s="1"/>
  <c r="A55" i="2" s="1"/>
  <c r="A57" i="2" s="1"/>
  <c r="A59" i="2" s="1"/>
  <c r="A62" i="2" s="1"/>
  <c r="A66" i="2" s="1"/>
  <c r="A68" i="2" s="1"/>
  <c r="A70" i="2" s="1"/>
  <c r="A74" i="2" s="1"/>
  <c r="A76" i="2" s="1"/>
  <c r="A78" i="2" s="1"/>
  <c r="A80" i="2" s="1"/>
  <c r="A83" i="2" s="1"/>
  <c r="A85" i="2" s="1"/>
  <c r="A87" i="2" s="1"/>
  <c r="A90" i="2" s="1"/>
  <c r="A92" i="2" s="1"/>
  <c r="A94" i="2" s="1"/>
  <c r="A97" i="2" s="1"/>
  <c r="A99" i="2" s="1"/>
  <c r="A102" i="2" s="1"/>
  <c r="A104" i="2" s="1"/>
  <c r="A106" i="2" s="1"/>
  <c r="A108" i="2" s="1"/>
  <c r="A110" i="2" s="1"/>
  <c r="A113" i="2" s="1"/>
  <c r="A115" i="2" s="1"/>
  <c r="A117" i="2" s="1"/>
  <c r="A120" i="2" s="1"/>
  <c r="A133" i="2" s="1"/>
  <c r="A147" i="2" s="1"/>
  <c r="A152" i="2" s="1"/>
  <c r="A154" i="2" s="1"/>
  <c r="A157" i="2" s="1"/>
  <c r="A56" i="23" l="1"/>
  <c r="A58" i="23" s="1"/>
  <c r="A60" i="23" s="1"/>
  <c r="A62" i="23" s="1"/>
  <c r="A65" i="23" s="1"/>
  <c r="A67" i="23" s="1"/>
  <c r="A69" i="23" s="1"/>
  <c r="A71" i="23" s="1"/>
  <c r="A73" i="23" s="1"/>
  <c r="A75" i="23" s="1"/>
  <c r="A78" i="23" s="1"/>
  <c r="A80" i="23" s="1"/>
  <c r="A82" i="23" s="1"/>
  <c r="A84" i="23" s="1"/>
  <c r="A86" i="23" s="1"/>
  <c r="A88" i="23" s="1"/>
  <c r="A90" i="23" s="1"/>
  <c r="A92" i="23" s="1"/>
  <c r="A94" i="23" s="1"/>
  <c r="A96" i="23" s="1"/>
  <c r="A98" i="23" s="1"/>
  <c r="A100" i="23" s="1"/>
  <c r="A102" i="23" s="1"/>
  <c r="A105" i="23" s="1"/>
  <c r="A107" i="23" s="1"/>
  <c r="A109" i="23" s="1"/>
  <c r="A111" i="23" s="1"/>
  <c r="A113" i="23" s="1"/>
  <c r="A115" i="23" s="1"/>
  <c r="A118" i="23" s="1"/>
  <c r="A120" i="23" s="1"/>
  <c r="A122" i="23" s="1"/>
  <c r="A124" i="23" s="1"/>
  <c r="A126" i="23" s="1"/>
  <c r="A129" i="23" s="1"/>
  <c r="A133" i="23" s="1"/>
  <c r="A135" i="23" s="1"/>
  <c r="A138" i="23" s="1"/>
  <c r="A140" i="23" s="1"/>
  <c r="A142" i="23" s="1"/>
  <c r="A144" i="23" s="1"/>
  <c r="A146" i="23" s="1"/>
  <c r="A148" i="23" s="1"/>
  <c r="A151" i="23" s="1"/>
  <c r="A164" i="23" s="1"/>
  <c r="A178" i="23" s="1"/>
  <c r="A190" i="23" s="1"/>
  <c r="A192" i="23" s="1"/>
  <c r="A194" i="23" s="1"/>
  <c r="A196" i="23" s="1"/>
  <c r="A199" i="23" s="1"/>
  <c r="A211" i="23" s="1"/>
  <c r="A213" i="23" s="1"/>
  <c r="A215" i="23" s="1"/>
  <c r="A217" i="23" s="1"/>
  <c r="A219" i="23" s="1"/>
  <c r="A221" i="23" s="1"/>
  <c r="A223" i="23" s="1"/>
  <c r="A225" i="23" s="1"/>
  <c r="A227" i="23" s="1"/>
  <c r="A545" i="19"/>
  <c r="A548" i="19" s="1"/>
  <c r="A570" i="19" s="1"/>
  <c r="A591" i="19" s="1"/>
  <c r="A638" i="19" s="1"/>
  <c r="A644" i="19" s="1"/>
  <c r="A650" i="19" s="1"/>
  <c r="A666" i="19" s="1"/>
  <c r="A682" i="19" s="1"/>
  <c r="A714" i="19" s="1"/>
  <c r="A731" i="19" s="1"/>
  <c r="A750" i="19" s="1"/>
  <c r="A785" i="19" s="1"/>
  <c r="A803" i="19" s="1"/>
  <c r="A820" i="19" s="1"/>
  <c r="A867" i="19" s="1"/>
  <c r="A877" i="19" s="1"/>
  <c r="A889" i="19" s="1"/>
  <c r="A902" i="19" s="1"/>
  <c r="A915" i="19" s="1"/>
  <c r="A922" i="19" s="1"/>
  <c r="A930" i="19" s="1"/>
  <c r="A945" i="19" s="1"/>
  <c r="A528" i="19"/>
  <c r="A1292" i="19" l="1"/>
  <c r="A1306" i="19" s="1"/>
  <c r="A1323" i="19" s="1"/>
  <c r="A1338" i="19" s="1"/>
  <c r="A1351" i="19" s="1"/>
  <c r="A1367" i="19" s="1"/>
  <c r="A1375" i="19" s="1"/>
  <c r="A1391" i="19" s="1"/>
  <c r="A1405" i="19" s="1"/>
  <c r="A1418" i="19" s="1"/>
  <c r="A1433" i="19" s="1"/>
  <c r="A969" i="19"/>
  <c r="A989" i="19" s="1"/>
  <c r="A1032" i="19" s="1"/>
  <c r="A1073" i="19" s="1"/>
  <c r="A1110" i="19" s="1"/>
  <c r="A1147" i="19" s="1"/>
  <c r="A1184" i="19" s="1"/>
  <c r="A1221" i="19" s="1"/>
  <c r="A1257" i="19" s="1"/>
  <c r="A1447" i="19" l="1"/>
  <c r="A1471" i="19" s="1"/>
  <c r="A1483" i="19" s="1"/>
  <c r="A1579" i="19" s="1"/>
  <c r="A1585" i="19" s="1"/>
  <c r="A1591" i="19" s="1"/>
  <c r="A1596" i="19" s="1"/>
  <c r="A1601" i="19" s="1"/>
  <c r="A1606" i="19" s="1"/>
  <c r="A1616" i="19" s="1"/>
  <c r="A1651" i="19" s="1"/>
  <c r="A1687" i="19" s="1"/>
  <c r="A1723" i="19" s="1"/>
  <c r="A1759" i="19" s="1"/>
  <c r="A1765" i="19" s="1"/>
  <c r="A1811" i="19" s="1"/>
  <c r="A1832" i="19" s="1"/>
  <c r="A1853" i="19" s="1"/>
  <c r="A1869" i="19" s="1"/>
  <c r="A1885" i="19" s="1"/>
  <c r="A2029" i="19" s="1"/>
  <c r="A2034" i="19" s="1"/>
  <c r="A2039" i="19" s="1"/>
  <c r="A2044" i="19" s="1"/>
  <c r="A2049" i="19" s="1"/>
  <c r="A2054" i="19" s="1"/>
  <c r="A2059" i="19" s="1"/>
  <c r="A2064" i="19" s="1"/>
  <c r="A2066" i="19" s="1"/>
</calcChain>
</file>

<file path=xl/sharedStrings.xml><?xml version="1.0" encoding="utf-8"?>
<sst xmlns="http://schemas.openxmlformats.org/spreadsheetml/2006/main" count="4792" uniqueCount="883">
  <si>
    <t>Skilled Electrician.</t>
  </si>
  <si>
    <t xml:space="preserve">Lineman Electric / Telephone </t>
  </si>
  <si>
    <t xml:space="preserve">Helper (Electrical). </t>
  </si>
  <si>
    <t xml:space="preserve">Mason Cl- I / Brick layer Cl- I </t>
  </si>
  <si>
    <t>Man Mazdoor</t>
  </si>
  <si>
    <t>Contractor Profit</t>
  </si>
  <si>
    <t xml:space="preserve">Electrical Datas </t>
  </si>
  <si>
    <t>(SSR Based on SSR 2022-23)</t>
  </si>
  <si>
    <t>S.No</t>
  </si>
  <si>
    <t>SSR Item No</t>
  </si>
  <si>
    <t>Item Code</t>
  </si>
  <si>
    <t>Description</t>
  </si>
  <si>
    <t>Qty</t>
  </si>
  <si>
    <t>Unit</t>
  </si>
  <si>
    <t>Rate</t>
  </si>
  <si>
    <t>Amount</t>
  </si>
  <si>
    <t>I</t>
  </si>
  <si>
    <t>CONDUIT PIPE</t>
  </si>
  <si>
    <t>b</t>
  </si>
  <si>
    <t>a) Labour charges :</t>
  </si>
  <si>
    <t>day</t>
  </si>
  <si>
    <t>Labour Rate Per 100 Rm</t>
  </si>
  <si>
    <t>Labour Rate for  1 Mtr</t>
  </si>
  <si>
    <t>b) Material</t>
  </si>
  <si>
    <t xml:space="preserve">Supply of PVC Junction Boxes Deep size 25mm. </t>
  </si>
  <si>
    <t>Nos</t>
  </si>
  <si>
    <t xml:space="preserve">Supply of 25mm dia 1.5mm thick PVC Bends. </t>
  </si>
  <si>
    <t xml:space="preserve">Supply of ISI 25mm outer dia heavy  grade FRLS with IS:9537 part 3 regid PVC pipe. </t>
  </si>
  <si>
    <t>Mtr</t>
  </si>
  <si>
    <t>Material Rate for 100 Mtrs</t>
  </si>
  <si>
    <t>Material Rate for  1 Mtr</t>
  </si>
  <si>
    <t>Total Cost of Material + Labour Charges</t>
  </si>
  <si>
    <t>Add Contractors Profit</t>
  </si>
  <si>
    <t>Rate per Meter</t>
  </si>
  <si>
    <t xml:space="preserve">Cement. </t>
  </si>
  <si>
    <t>kg</t>
  </si>
  <si>
    <t>Kg</t>
  </si>
  <si>
    <t>U Nails.</t>
  </si>
  <si>
    <t>Supply of 25mm PVC Junction Boxes Normal.</t>
  </si>
  <si>
    <t xml:space="preserve">Supply of ISI 25mm outer dia medium grade FRLS with IS:9537 part 3 regid PVC pipe. </t>
  </si>
  <si>
    <t>9.1.2</t>
  </si>
  <si>
    <t>ELEC-1.4.4</t>
  </si>
  <si>
    <t>d</t>
  </si>
  <si>
    <t>1.2.8</t>
  </si>
  <si>
    <t xml:space="preserve">Supply and erecting PVC / GI / MS Galvanished fan hook box with hook in  RCC slab including all Labour charges etc., complete. </t>
  </si>
  <si>
    <t>a) Material</t>
  </si>
  <si>
    <t xml:space="preserve">PVC/ MS with hook in  RCC Fan hook  </t>
  </si>
  <si>
    <t>each</t>
  </si>
  <si>
    <t xml:space="preserve">Rate </t>
  </si>
  <si>
    <t>Rate per Each</t>
  </si>
  <si>
    <t>Labour for 6 Points</t>
  </si>
  <si>
    <t>Labour for 1 Point</t>
  </si>
  <si>
    <t>ELEC-1.3.1</t>
  </si>
  <si>
    <t xml:space="preserve">Supply of 3 Module box. </t>
  </si>
  <si>
    <t>No</t>
  </si>
  <si>
    <t>ELEC-1.3.2</t>
  </si>
  <si>
    <t xml:space="preserve">Supply of 3 Modular Cover Frame. </t>
  </si>
  <si>
    <t>ELEC-1.9.1</t>
  </si>
  <si>
    <t>a</t>
  </si>
  <si>
    <t>ELEC-1.7.1</t>
  </si>
  <si>
    <t>m</t>
  </si>
  <si>
    <t xml:space="preserve">Supply of  3 Plate Jumbo Ceiling Rose. </t>
  </si>
  <si>
    <t>ELEC-1.5.1</t>
  </si>
  <si>
    <t>Supply of 22/0.3mm (1.5 Sqmm) FRLS / HFFR  PVC insulated 1100V grade as perIS:694/1990 specification for Copper cable.</t>
  </si>
  <si>
    <t>Mtrs</t>
  </si>
  <si>
    <t>Cost of Material Rate per 1 Point</t>
  </si>
  <si>
    <t>Point wiring in Residential Building</t>
  </si>
  <si>
    <t>c</t>
  </si>
  <si>
    <t xml:space="preserve">Supply of 4 Module box. </t>
  </si>
  <si>
    <t xml:space="preserve">Supply of 4 Modular Cover Frame. </t>
  </si>
  <si>
    <t>Cost of Material for 7 Points</t>
  </si>
  <si>
    <t>Stair case point wiring Point wiring in Residential Building</t>
  </si>
  <si>
    <t>Common Socket</t>
  </si>
  <si>
    <t>Supply of 3 Module box.</t>
  </si>
  <si>
    <t xml:space="preserve">Supply of 22/0.3mm (1.5 Sqmm) FRLS / HFFR  PVC insulated 1100V grade as perIS:694/1990 specification for Copper cable. </t>
  </si>
  <si>
    <t>Labour for 1 No</t>
  </si>
  <si>
    <t>e</t>
  </si>
  <si>
    <t>Cost of Material for 1 No</t>
  </si>
  <si>
    <t xml:space="preserve">16 A Socket </t>
  </si>
  <si>
    <t>h</t>
  </si>
  <si>
    <t xml:space="preserve">Supply of 16A/20A 1 Way 1 Module Modular Switch. </t>
  </si>
  <si>
    <t>L</t>
  </si>
  <si>
    <t>III</t>
  </si>
  <si>
    <t xml:space="preserve">Run of Mains </t>
  </si>
  <si>
    <t>Labour for 100 Mtr</t>
  </si>
  <si>
    <t>Labour for 1 Mtr</t>
  </si>
  <si>
    <t>Cost of Material for 100 Metres</t>
  </si>
  <si>
    <t>Cost of Material Rate per Mtr= C/100</t>
  </si>
  <si>
    <t xml:space="preserve">Supply of 36/0.3mm (2.5 Sqmm) FRLS / HFFR  PVC insulated 1100V grade as perIS:694/1990 specification for Copper cable. </t>
  </si>
  <si>
    <t xml:space="preserve">Supply of 56/0.3mm (4.0 Sqmm) FRLS / HFFR  PVC insulated 1100V grade as perIS:694/1990 specification for Copper cable. </t>
  </si>
  <si>
    <t xml:space="preserve">Supply of 84/0.3mm (6.0 Sqmm) FRLS / HFFR  PVC insulated 1100V grade as perIS:694/1990 specification for Copper cable. </t>
  </si>
  <si>
    <t xml:space="preserve">Supply of 140/0.3mm (10.0 Sqmm) PVC FRLS / HFFR insulated flexible Copper cable. </t>
  </si>
  <si>
    <t>IV</t>
  </si>
  <si>
    <t>Distribution Boards</t>
  </si>
  <si>
    <t>LABOUR</t>
  </si>
  <si>
    <t>COST OF LABOUR FOR FULSH MOUNTING</t>
  </si>
  <si>
    <t>MATERIAL</t>
  </si>
  <si>
    <t>Supply of DP/TP/FP Metal Enclosure with IP 20 Protection.</t>
  </si>
  <si>
    <t>ELEC-2.14.1</t>
  </si>
  <si>
    <t>9.4.11</t>
  </si>
  <si>
    <t>COST OF MATERIAL FOR FULSH MOUNTING</t>
  </si>
  <si>
    <t>TOTAL COST OF MATERIAL + LABOUR FOR FULSH MOUNTING</t>
  </si>
  <si>
    <t>TOTAL COST OF MATERIAL + LABOUR FOR FLUSH MOUNTING</t>
  </si>
  <si>
    <t>FLUSH</t>
  </si>
  <si>
    <t>4 Way TPNDB (LDB)</t>
  </si>
  <si>
    <t>f</t>
  </si>
  <si>
    <t xml:space="preserve">Supply of 6-32A 10KA SP MCB, C/D Curve ISI Mark. </t>
  </si>
  <si>
    <t>4 Way TPNDB (PDB)</t>
  </si>
  <si>
    <t xml:space="preserve">Supply of 4 Way TPN DB Horizontal with IP 43 Protection as per IS:13032 and suitable for 12 Nos S.P. out goings and for 1 No 4 pole  Incommer etc complete. </t>
  </si>
  <si>
    <t>g</t>
  </si>
  <si>
    <t>Supply of 6-32A 10KA SP MCB, C/D Curve ISI Mark.</t>
  </si>
  <si>
    <t>COST OF LABOUR FOR SURFACE MOUNTING</t>
  </si>
  <si>
    <t>2.17.3</t>
  </si>
  <si>
    <t xml:space="preserve">Supply of 40-63A 10KA TP MCB, </t>
  </si>
  <si>
    <t xml:space="preserve">Supply of  125A 4P MCCB, </t>
  </si>
  <si>
    <t>Makes : L&amp;T- D shine / Schneider-NS NSX/Legrand -DP X3/ Siemens-3VL / Hager- h3/C&amp;S -Winbreak.</t>
  </si>
  <si>
    <t>COST OF MATERIAL FOR SURFACE MOUNTING</t>
  </si>
  <si>
    <t>TOTAL COST OF MATERIAL + LABOUR FOR SURFACE MOUNTING</t>
  </si>
  <si>
    <t>SURFACE</t>
  </si>
  <si>
    <t>4 Way VTPN  DB</t>
  </si>
  <si>
    <t xml:space="preserve">Supply of 4 Way VTPN DB </t>
  </si>
  <si>
    <t xml:space="preserve">Supply of  63A 4P MCCB, </t>
  </si>
  <si>
    <t>AR</t>
  </si>
  <si>
    <t>Supply and fixing of cable  adopteres box with cover for DBs including, massanory work etc., complete.,
Makes : Legrand / Schneider.</t>
  </si>
  <si>
    <t xml:space="preserve">No </t>
  </si>
  <si>
    <t>V</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</si>
  <si>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</si>
  <si>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 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</si>
  <si>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Earthing Cost</t>
  </si>
  <si>
    <t>Supply and Run of  25mm x 6mm G.I Strip including cost of all accessories and labour charges etc., complete. (1.18Kgs/1Mtr)</t>
  </si>
  <si>
    <t xml:space="preserve">Skilled Electrician. </t>
  </si>
  <si>
    <t>Labour for 100 Mtrs</t>
  </si>
  <si>
    <t>9.3.6</t>
  </si>
  <si>
    <t xml:space="preserve">G.I. Strip / Plate / Wire (per K. G). </t>
  </si>
  <si>
    <t>Kgs</t>
  </si>
  <si>
    <t>Sundries.</t>
  </si>
  <si>
    <t>Supply and Run of  50mm x 6mm G.I Strip including cost of all accessories and labour charges etc., complete. (2.36 Kg / Mtr)</t>
  </si>
  <si>
    <t xml:space="preserve"> </t>
  </si>
  <si>
    <t>Supply and Run of  25mm x 3mm copper strip (Cuurrent Carrying Capacity 270A) including cost of all accessories and labour charges etc., complete. (0.663Kgs/1Mtr)</t>
  </si>
  <si>
    <t>ELEC-9.3.1</t>
  </si>
  <si>
    <t xml:space="preserve">Copper plate / Copper strip (Per K.G). </t>
  </si>
  <si>
    <t xml:space="preserve">Supply and Run of  No.8 SWG G.I wire including cost of all accessories and labour charges etc., complete. (0.104Kgs/1Mtr) </t>
  </si>
  <si>
    <t>9.1.4</t>
  </si>
  <si>
    <t xml:space="preserve">U Nails. </t>
  </si>
  <si>
    <t>VI</t>
  </si>
  <si>
    <t>FIXTURES</t>
  </si>
  <si>
    <t xml:space="preserve">a) Labour charges  </t>
  </si>
  <si>
    <t>ELEC-1.5.5</t>
  </si>
  <si>
    <t>Supply of 23 / 0060 twin core twisted / flat heavy Copper wire.</t>
  </si>
  <si>
    <t>Makes  :  Finolex  /  RR  Kabel  /  Havells  /  Polycab  /  GM  / Million  /  V-Guard  /  Gold  Medal  /  Kundancab  /  HPL  / RPG / Nandicab / Nakoda / Payal / Finecab / Gemini / Vimal / Suncab</t>
  </si>
  <si>
    <t xml:space="preserve">Supply of No.8 Screws of 35/38mm. </t>
  </si>
  <si>
    <t xml:space="preserve">Rawl Plugs. </t>
  </si>
  <si>
    <t xml:space="preserve">Fixing arrangements on wall with required support on wall </t>
  </si>
  <si>
    <t>Cost of Material for fixing luminaire</t>
  </si>
  <si>
    <t>22W, +/ 10% , &gt;/   2300    lumens, 1200mm length LED light</t>
  </si>
  <si>
    <t>Cost of Material</t>
  </si>
  <si>
    <t xml:space="preserve">36W, 2' x2'   (600mm x 600mm) Recessed / Surface mounted LED luminaire </t>
  </si>
  <si>
    <t xml:space="preserve">Supply of 23 / 0060 twin core twisted / flat heavy Copper wire. </t>
  </si>
  <si>
    <t>Alluminium Flat (As per requirement)</t>
  </si>
  <si>
    <t xml:space="preserve">Supply and Transportation of  36W Edge lit,  2' x 2' (600mm x 600mm) slim panel LED luminaire  </t>
  </si>
  <si>
    <t>3.5.4</t>
  </si>
  <si>
    <t>18W  Down lighter Recessed / Surface Mounting</t>
  </si>
  <si>
    <t>Rate per each</t>
  </si>
  <si>
    <t xml:space="preserve">BH/SBH  </t>
  </si>
  <si>
    <t>1.7.1</t>
  </si>
  <si>
    <t>n</t>
  </si>
  <si>
    <t>Supply of  BH / SBH of Makes : GM G Home / Gold Medal Olive / Million Zoom / Anchor Penta Cherry / Great white Omega / HPL / Vimal / CPL.</t>
  </si>
  <si>
    <t xml:space="preserve">Supply of 5 W LED Lamp  </t>
  </si>
  <si>
    <t xml:space="preserve">Less Cost of 3 Plate Jumbo Ceiling Rose Makes : Anchor / Gold Medal Olive / Million Zoom. </t>
  </si>
  <si>
    <t>VII</t>
  </si>
  <si>
    <t>Ceiling Fans</t>
  </si>
  <si>
    <t>Each</t>
  </si>
  <si>
    <t xml:space="preserve">Transportation </t>
  </si>
  <si>
    <t>Sub total</t>
  </si>
  <si>
    <t>Supply and fixing of Modular type Stepped  electronic  regulator  for sweep AC ceiling fans of 1200mm / 1400mm complete with connections.
Makes : Legrand Arteor / Schneider Zen celo / Honeywell Blenge Plus / Crabtree Amare / Logus Platina / Gold Medal GIFA / GM-Zenova/ L&amp;T Englaze.</t>
  </si>
  <si>
    <t xml:space="preserve">b) Material </t>
  </si>
  <si>
    <t>1.9.1</t>
  </si>
  <si>
    <t>Electronic Fan Regulator</t>
  </si>
  <si>
    <t>Labour charges for fixing of ceiling fan and regulator including transportation and giving connections with twin core wire etc., complete. 
Makes  :  Finolex  /  RR  Kabel  /  Havells  /  Polycab  /  GM  / Million  /  V-Guard  /  Gold  Medal  /  HPL  / RPG.</t>
  </si>
  <si>
    <t>Cost of Material for fixing fan</t>
  </si>
  <si>
    <t>Supply and erecting 19/20mm steel tube down rod of one meter length with bolts &amp; nuts duly painted with matching colour of  fan complete</t>
  </si>
  <si>
    <t>19/20mm steel tube down rod with bolts &amp; nuts for  fan with maching colour.</t>
  </si>
  <si>
    <t>Less cost of fan down rod supplied with new fan of about 9" in length equal to  0.23 Metre at above rate</t>
  </si>
  <si>
    <t>Supply  of  12" (300mm)  Light  duty  exhaust fan with metal blades etc complete Makes   :   Crompton     /   Havells   Ventilair-DB  /Orient hill air.</t>
  </si>
  <si>
    <t>Supply,Transportation  of 12" (300mm) ISI, 900 RPM Heavy duty exhaust fan with metallic blades   wiremesh with all accessories etc complete   Makes : Crompton  / Almonard / Havells Turbo Force SP.</t>
  </si>
  <si>
    <t>Supply of 12" (300mm) ISI, 900 RPM Heavy duty exhaust fan</t>
  </si>
  <si>
    <t>Transportation</t>
  </si>
  <si>
    <t xml:space="preserve">Supply of 23 / 0060 twin core twisted / flat heavy Copper wire.  </t>
  </si>
  <si>
    <t>Cement.</t>
  </si>
  <si>
    <t>Sundries such as Sand, Bolt, Nuts etc.</t>
  </si>
  <si>
    <t>Job</t>
  </si>
  <si>
    <t>Supply and fixing of GI louver shutter including GI mesh to avoid birds entry with necessary materials suitable for 300mm(12 inches) Exhaust fan.</t>
  </si>
  <si>
    <t xml:space="preserve"> louver shutter including GI mesh to avoid birds entry with necessary materials suitable for 300mm</t>
  </si>
  <si>
    <t>Fabrication:</t>
  </si>
  <si>
    <t>H</t>
  </si>
  <si>
    <t>D</t>
  </si>
  <si>
    <t>Size of panel : in Mtr</t>
  </si>
  <si>
    <t xml:space="preserve">Front and back faces  </t>
  </si>
  <si>
    <t xml:space="preserve">Top and bottom faces  </t>
  </si>
  <si>
    <t xml:space="preserve">Side faces  </t>
  </si>
  <si>
    <t>Vertical sheets</t>
  </si>
  <si>
    <t>Horizontal sheets</t>
  </si>
  <si>
    <t>Add extra 10 % for wastage</t>
  </si>
  <si>
    <t>Total</t>
  </si>
  <si>
    <t>7.13.1</t>
  </si>
  <si>
    <t>a+b/2</t>
  </si>
  <si>
    <t>Fabrication and erection of 14 / 16 SWG CRCA sheet steel enclosure for power control  cubicle panel / boxes etc., including cutting, bending drilling, welding and reveting  etc., complete with cleaning with 7 tank process and painting with powder coating including cost and conveyance of all materials and labour charges.</t>
  </si>
  <si>
    <t>Sqmtr</t>
  </si>
  <si>
    <t>2.8.1</t>
  </si>
  <si>
    <t>k</t>
  </si>
  <si>
    <t>i</t>
  </si>
  <si>
    <t>Metering</t>
  </si>
  <si>
    <t>ELEC-7.14.1</t>
  </si>
  <si>
    <t>a)</t>
  </si>
  <si>
    <t>ELEC-7.14.2</t>
  </si>
  <si>
    <t>ELEC-7.14.6</t>
  </si>
  <si>
    <t>b)</t>
  </si>
  <si>
    <t>2.6.1</t>
  </si>
  <si>
    <t>7.14.7</t>
  </si>
  <si>
    <t xml:space="preserve">Bus bar arrangement with insulators </t>
  </si>
  <si>
    <t>Hard ware such as base channel etc.</t>
  </si>
  <si>
    <t>Control wiring with flexible wires and MCBs including commissioning and testing etc</t>
  </si>
  <si>
    <t xml:space="preserve">TOTAL COST OF MATERIAL AND LABOUR </t>
  </si>
  <si>
    <t>3*25</t>
  </si>
  <si>
    <t>2.14.1</t>
  </si>
  <si>
    <t>Supply of 63A 10KA TP MCB, C/D Curve ISI Mark Makes  : Legrand-DX3  / Schneider-Acti9 / Siemens / L&amp;T Exora / Cabtree.</t>
  </si>
  <si>
    <t>Supply and fixing of 15KVAR Rating capacitor duty contactor
Makes : L&amp;T / Siemens /  Meher.</t>
  </si>
  <si>
    <t>Supply and fixing of 5KVAR Rating capacitor duty contactor
Makes : L&amp;T / Siemens /  Meher.</t>
  </si>
  <si>
    <t>Supply of MPP type heavy duty capacitor of operating voltage
Makes:L&amp;T/Siemens/Schneider/Epcos.</t>
  </si>
  <si>
    <t>7.14.2</t>
  </si>
  <si>
    <t>7.14.9</t>
  </si>
  <si>
    <t>j</t>
  </si>
  <si>
    <t>Incomer &amp; Out goings</t>
  </si>
  <si>
    <t>Control wiring with flexible wires and connections to MCBs with required lugs including commissioning and testing etc</t>
  </si>
  <si>
    <t>125A MCCB Switch</t>
  </si>
  <si>
    <t>Supply of 125A 4Pole MCCB, Adjustable, Confirms to IS/IEC 60947-2 having Breaking Capacity 25 KA with thermal magnetic release Panel Mounted.</t>
  </si>
  <si>
    <t>400A 4Pole MCCB</t>
  </si>
  <si>
    <t>Supply of 400A 4Pole MCCB, Adjustable, Confirms to IS/IEC 60947-2 having Breaking Capacity 35/36 KA with thermal magnetic release Panel Mounted.</t>
  </si>
  <si>
    <t>RMS</t>
  </si>
  <si>
    <t>One Rmt</t>
  </si>
  <si>
    <t>U.G Cables</t>
  </si>
  <si>
    <t>l</t>
  </si>
  <si>
    <t>o</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</si>
  <si>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</si>
  <si>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 xml:space="preserve">b) Labour charges  </t>
  </si>
  <si>
    <t>Man Mazdoor for spreading the sand and back filling of the exacavated soils.</t>
  </si>
  <si>
    <t>Man Mazdoor for concreating and embedding of cable route indicators.</t>
  </si>
  <si>
    <t>Labour Charges for 100 Mtrs</t>
  </si>
  <si>
    <t>Labour Charges for 1 Mtr</t>
  </si>
  <si>
    <t xml:space="preserve">Earth work excacvation </t>
  </si>
  <si>
    <t>Cum</t>
  </si>
  <si>
    <t xml:space="preserve">Cost of Sand. </t>
  </si>
  <si>
    <t>Cost of Bricks.</t>
  </si>
  <si>
    <t xml:space="preserve">Cable root Indicators. </t>
  </si>
  <si>
    <t>Cost of Material for laying of cable in trench for</t>
  </si>
  <si>
    <t>Earth work excavation of Trench in hard ground soil and Sand filling shall be provided at the bottom of trench before laying the cable and laying of U.G cables up to 70 sqmm covering the cable with back filling of Trench duly providing route indicator  embedded in C.C including  cost and conveyance of materials and labour charges etc., complete.</t>
  </si>
  <si>
    <t xml:space="preserve">Earth work excacvation including all soils for trench, </t>
  </si>
  <si>
    <t xml:space="preserve">Cost of Bricks. </t>
  </si>
  <si>
    <t>Laying of PVC armoured under ground cable from 95 Sq.mm to 400 Sqmm fixing on chromium plated metallic base saddles on wall  as per IS 1255 and as directed by the department including cost and conveyance of all materials and labour charges etc., complete.</t>
  </si>
  <si>
    <t>Rawl Plugs.</t>
  </si>
  <si>
    <t xml:space="preserve">Supply of No.8 Screws of 63/75mm. </t>
  </si>
  <si>
    <t>Laying of PVC armoured under ground cable up to 70 Sqmm fixing on chromium plated metallic base saddles on wall  as per IS 1255 and as directed by the department including cost and conveyance of all materials and labour charges etc., complete.</t>
  </si>
  <si>
    <t xml:space="preserve">Supply of Saddle / Clamps suitable for fixing 3.5 Core 50 Sqmm Cable. </t>
  </si>
  <si>
    <t xml:space="preserve">Cost of Material for Laying on wall for </t>
  </si>
  <si>
    <t>Cable Terminations:</t>
  </si>
  <si>
    <t>Labour Charges for each</t>
  </si>
  <si>
    <t>ELEC-4.4.2</t>
  </si>
  <si>
    <t>aluminium lugs  for cable upto  16 Sq.mm</t>
  </si>
  <si>
    <t>aluminium lugs  for cable of 35 Sq.mm</t>
  </si>
  <si>
    <t>aluminium lugs  for cable of 25 Sq.mm</t>
  </si>
  <si>
    <t>aluminium lugs  for cable of 50 Sq.mm</t>
  </si>
  <si>
    <t xml:space="preserve">aluminium lugs confirming to I.S specifications for cable of 70 Sq.mm </t>
  </si>
  <si>
    <t>aluminium lugs  for cable of 70 Sq.mm</t>
  </si>
  <si>
    <t xml:space="preserve">aluminium lugs  for cable of 120 Sq.mm </t>
  </si>
  <si>
    <t>aluminium lugs confirming to I.S specifications for cable of 120 Sq.mm.</t>
  </si>
  <si>
    <t xml:space="preserve"> aluminium lugs confirming to I.S specifications for cable of 240 Sq.mm</t>
  </si>
  <si>
    <t>EACH</t>
  </si>
  <si>
    <t xml:space="preserve">Mild Steel Items </t>
  </si>
  <si>
    <t>Labour charges for fabricating steel works  TBSC-T.I-16</t>
  </si>
  <si>
    <t>TOTAL</t>
  </si>
  <si>
    <t>Supply of Rubber hand gloves suitable for 11 KV.</t>
  </si>
  <si>
    <t>Supply and fixing of PVC synthetic elastomer electrically insulated mat with Class B insulation conforming to IS: 15652-2006 having 2.5mm thickness upto 11KV.</t>
  </si>
  <si>
    <t>Providing &amp; Fixing of Shock instrution chart in English / Hindi / Telugu duly framed with front glass</t>
  </si>
  <si>
    <t xml:space="preserve">Providing &amp; Fixing of Danger Notice Plates of size 250x200mm, shall comply with IS:2551-1982.  </t>
  </si>
  <si>
    <t>Providing floor mounting stand for keeping 4No of fire bucket 1500mm  length, 900mm  height made out of 40x40x6mm angle iron welded with 4 hooks and duly painted with one coat of red lead and two coats of enamel paint.</t>
  </si>
  <si>
    <t xml:space="preserve">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 </t>
  </si>
  <si>
    <t xml:space="preserve">First Aid box 18" x 12" x 8" containing material as prescribed by St. John Ambulance brigade OR Indian Red Cross complete as required. </t>
  </si>
  <si>
    <t>Preparation of Drawings of existing or new installations and obtaining approval from the CEIG complete as per the requirement at site.(AR)</t>
  </si>
  <si>
    <t>Cost of Material for 100 Mtrs</t>
  </si>
  <si>
    <t>VIII</t>
  </si>
  <si>
    <t>Telephone</t>
  </si>
  <si>
    <t>Supply of 1 or 2 Module box.</t>
  </si>
  <si>
    <t>Supply of  1 or 2 Modular Cover Frame</t>
  </si>
  <si>
    <t xml:space="preserve">Supply of Modular socket type Telephone jack with Connector. </t>
  </si>
  <si>
    <t xml:space="preserve">b) Labour charges </t>
  </si>
  <si>
    <t xml:space="preserve">Supply of 2 Pair, 0.5mm telephone copper </t>
  </si>
  <si>
    <t>Cost of Material for 1 Mtrs</t>
  </si>
  <si>
    <t>Supply of 20 Pair telephone Copper wire .(ELEC-8.1.16)</t>
  </si>
  <si>
    <t>Supply, Transportation and Fixing of 20 pair Telephone distribution box with back mount frame, krone connector, powder coated metal body with lock and key arrangement including all accessories and labour charges etc., complete.</t>
  </si>
  <si>
    <t>Supply of  20 pair Telephone distribution box with back mount frame, krone connector, powder coated metal body with lock and key arrangement.</t>
  </si>
  <si>
    <t>sundries</t>
  </si>
  <si>
    <t>IX</t>
  </si>
  <si>
    <t>LAN Networking System</t>
  </si>
  <si>
    <t>Supply of LAN Cable cat - 6 UTP cable.</t>
  </si>
  <si>
    <t>Makes : D Link / AMP / Molex / Legrand / Krone.</t>
  </si>
  <si>
    <t>Supply of Cat 6 RJ-45 information outlets including duel face plate.</t>
  </si>
  <si>
    <t>Cost of Material for 1</t>
  </si>
  <si>
    <t>Supply of 24 Port manageble switches.</t>
  </si>
  <si>
    <t>Supply of 24 port patch panels.</t>
  </si>
  <si>
    <t xml:space="preserve"> Airconditioners</t>
  </si>
  <si>
    <t>( 1.5 TR 3 STAR)</t>
  </si>
  <si>
    <t>1.5 Ton ( 3 star rates)</t>
  </si>
  <si>
    <t>Installation charges</t>
  </si>
  <si>
    <t>Transportation @ 2%</t>
  </si>
  <si>
    <t>LS for Hard ware etc.,</t>
  </si>
  <si>
    <t>( 1.8 / 2.0 TR 3 STAR)</t>
  </si>
  <si>
    <t>1.8 / 2.0 Ton ( 2-3 star rates)</t>
  </si>
  <si>
    <t xml:space="preserve">Stabilizers </t>
  </si>
  <si>
    <t xml:space="preserve">4 KVA  Stabilizer </t>
  </si>
  <si>
    <t>Skilled Electrician</t>
  </si>
  <si>
    <t xml:space="preserve">Helper </t>
  </si>
  <si>
    <t>Transportation Charges on Unit Cost</t>
  </si>
  <si>
    <t xml:space="preserve">Rate per Each </t>
  </si>
  <si>
    <t xml:space="preserve">5 KVA  Stabilizer </t>
  </si>
  <si>
    <t>ELECTRICAL ESTIMATE</t>
  </si>
  <si>
    <t>Quantity</t>
  </si>
  <si>
    <t>Description of Work</t>
  </si>
  <si>
    <t>ONE RM</t>
  </si>
  <si>
    <t>WIRING</t>
  </si>
  <si>
    <t>EACH POINT</t>
  </si>
  <si>
    <t>RUN of MAINS</t>
  </si>
  <si>
    <t>DISTRIBUTION BOARDS</t>
  </si>
  <si>
    <t>Supply and fixing of cable  adopteres box with cover for DBs including, massanory work etc., complete.,
Makes : Legrand / Schneider / Siemens / L&amp;T / Hager / Cabtree Xpro</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</si>
  <si>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</si>
  <si>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</si>
  <si>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</si>
  <si>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Supply and run of No. 8SWG GI wire including cost of all accessories and labour charges etc complete.</t>
  </si>
  <si>
    <t>Labour charges for Fixing of Ceiling fan  including  giving connections  with twin core wire etc., complete.</t>
  </si>
  <si>
    <t>Supply and erecting 19/20mm steel tube down rod of one meter length with bolts &amp; nuts duly painted with matching colour of  fan complete.</t>
  </si>
  <si>
    <t>Labour charges for fixing of Exhaust fan in wall with necessary connections and masonary work including material of making hole, finishing etc., complete.</t>
  </si>
  <si>
    <t>Labour charges etc complete with connections for Finished item of work.</t>
  </si>
  <si>
    <t>LT Cable laying</t>
  </si>
  <si>
    <t>Laying of PVC armoured under ground cable from 95 Sq.mm to 400 Sqmm fixing on chromium plated metallic base saddles on wall / cable tray as per IS 1255 and as directed by the department including cost and conveyance of all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</si>
  <si>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</si>
  <si>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</si>
  <si>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Safety equipments</t>
  </si>
  <si>
    <t xml:space="preserve">Supply and fixing of PVC synthetic elastomer electrically insulated mat with Class B insulation conforming to IS: 15652-2006 having 2.5mm thickness upto 11KV. </t>
  </si>
  <si>
    <t xml:space="preserve">Providing &amp; Fixing of Shock instrution chart in English / Hindi / Telugu duly framed with front glass. </t>
  </si>
  <si>
    <t xml:space="preserve">Providing floor mounting stand for keeping 4No of fire bucket 1500mm  length, 900mm  height made out of 40x40x6mm angle iron welded with 4 hooks and duly painted with one coat of red lead and two coats of enamel paint.  </t>
  </si>
  <si>
    <t>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t>
  </si>
  <si>
    <t>LAN</t>
  </si>
  <si>
    <t>One RM</t>
  </si>
  <si>
    <t>Air Conditioners</t>
  </si>
  <si>
    <t>1.5 TR 3 Star capable of delivering 18000 BTU/hr 
Makes:  Carrier / Daikin / Blue Star / Hitachi.</t>
  </si>
  <si>
    <t xml:space="preserve">6A Switches - 2 Nos &amp; 6A Sockets - 2 Nos </t>
  </si>
  <si>
    <t xml:space="preserve">Supply of 6 Module box </t>
  </si>
  <si>
    <t>Supply of 6 Modular Cover Frame.</t>
  </si>
  <si>
    <t>Taking Output = 15 Points</t>
  </si>
  <si>
    <t>6 Module cover frame</t>
  </si>
  <si>
    <t>6 Module box</t>
  </si>
  <si>
    <t>Helpers</t>
  </si>
  <si>
    <t>12 Module cover frame</t>
  </si>
  <si>
    <t>12 Module box</t>
  </si>
  <si>
    <t>Supply,transpotation,installation,testing and commissioning of HT OUTDOOR type single panel switchgear with VCB of  floor mounted, metal clad 11KV, 630A, not less than 16 -KA (350 / 500 MVA) VCB Panel, with 1No VCBs totally enclosed and horizantal drawout type, horizontal isolation type breaker as per IS 13118 as amended upto date and additional specifications having capacities as mentioned below , single break trip free mechanism, motorised/manually charged and auto manually closing breaker suitable for use on 12KV , 3phase, 50HZ AC supply  with self contained fully interlocked rackin and rackout mechanism air insulated allumium Busbars of 630A capacity, Breaker featured with ON/OFF indicator with hand trip device, spring relief coil, shunt trip coil and auxillary switch of 6NO + 6NC and equiped with following switchgears and accessories incomming connections suitable for 3x95Sqmm XLPE 11KV Cable as required etc complete with adaptor box for outgoing termination.</t>
  </si>
  <si>
    <t>Single VCB PANEL</t>
  </si>
  <si>
    <t>63A MCCB Switch</t>
  </si>
  <si>
    <t>Sqmt</t>
  </si>
  <si>
    <t>c)</t>
  </si>
  <si>
    <t>ELEC-7.14.10</t>
  </si>
  <si>
    <t>ELEC-7.14.12</t>
  </si>
  <si>
    <t>Supply of 16A / 6A 2 Module Combi Socket Modular Socket with shutter</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</si>
  <si>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in N.R.B. / R.B.  
Makes of switches : Legrand Arteor / Schneider Zen celo / Honeywell Blenge Plus / Cabtree
Amare / Logus Platina / Gold Medal GIFA / GM-Zenova/ L&amp;T- Englaze.</t>
  </si>
  <si>
    <t>6 / 10A 1 Way 1 Module Modular Switch</t>
  </si>
  <si>
    <t>10A 3/2 Pin 2 Module Modular Socket with shutter</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</si>
  <si>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</si>
  <si>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</si>
  <si>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2.17.11</t>
  </si>
  <si>
    <t>Supply of 32A FP MCB</t>
  </si>
  <si>
    <t>Supply of 63A FP MCB.</t>
  </si>
  <si>
    <t>1.5.5</t>
  </si>
  <si>
    <t>1.4.4</t>
  </si>
  <si>
    <t>18 W +/-10% (&gt;= 1800 Lumens)</t>
  </si>
  <si>
    <t>5.1.4</t>
  </si>
  <si>
    <t xml:space="preserve">Supply, Transportation of energy
efficient decorative fan, 1400 mm sweep, aluminium body, consuming 35 W, BEE 5 star rated, ceiling fan with Brush Less Direct Current (BLDC) motor, class of insulation: B, 3 no's blades, 30 cm long down rod, 2 no's canopies, shackle kit, safety rope, copper winding, Power
Factor greater than 0.90, Service Value (CMM/W) greater than 7.8, Air delivery minimum 270 CMM, 275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
Makes : Atomberg (Efficio + ) / Havells / Orient / RR / Halonix
</t>
  </si>
  <si>
    <t>Supply of 400A 3Pole MCCB, Adjustable, Confirms to IS/IEC 60947-2 having Breaking Capacity 36 KA with thermal magnetic release Panel Mounted. Makes : L&amp;T- D sine / Schneider-NS NSX/Legrand -DP X3/ Siemens-3V / Hager-h3/C&amp;S -Winbreak.</t>
  </si>
  <si>
    <t>Supply of 250A 3Pole MCCB, Adjustable, Confirms to IS/IEC 60947-2 having Breaking Capacity 36 KA with thermal magnetic release Panel Mounted. Makes : L&amp;T- D sine / Schneider-NS NSX/Legrand -DP X3/ Siemens-3V / Hager-h3/C&amp;S -Winbreak.</t>
  </si>
  <si>
    <t>Supply of 125A 3Pole MCCB, Adjustable, Confirms to IS/IEC 60947-2 having Breaking Capacity 25 KA with thermal magnetic release Panel Mounted. Makes : L&amp;T- D sine / Schneider-NS NSX/Legrand -DP X3/ Siemens-3V / Hager-h3/C&amp;S -Winbreak.</t>
  </si>
  <si>
    <t>Supply of 250A 4 Pole MCCB, , Adjustable, Confirms to IS/IEC 60947-2 having Breaking Capacity 35/36KA with thermal magnetic release Panel Mounted. Makes : L&amp;T- D sine / Schneider-NS NSX/Legrand -DP X3/ Siemens-3V / Hager-h3/C&amp;S -Winbreak.</t>
  </si>
  <si>
    <t>Supply of 400A 4Pole MCCB, Adjustable, Confirms to IS/IEC 60947-2 having Breaking Capacity 36 KA with thermal magnetic release Panel Mounted. Makes : L&amp;T- D sine / Schneider-NS NSX/Legrand -DP X3/ Siemens-3V / Hager-h3/C&amp;S -Winbreak.</t>
  </si>
  <si>
    <t>Supply of 250A 3 Pole MCCB, Adjustable, Confirms to IS/IEC 60947-2 having Breaking Capacity 36 KA with thermal magnetic release Panel Mounted. Makes : L&amp;T- D sine / Schneider-NS NSX/Legrand -DP X3/ Siemens-3V / Hager-h3/C&amp;S -Winbreak.</t>
  </si>
  <si>
    <t>Supply of  63A / 60A 4 Pole MCCB, Adjustable, Confirms to IS/IEC 60947-2 having Breaking Capacity 16 KA with thermal magnetic release  Panel Mounted.  Makes : L&amp;T- D sine / Schneider-NS NSX/Legrand -DP X3/ Siemens-3V / Hager-h3/C&amp;S -Winbreak.</t>
  </si>
  <si>
    <t>Supply and erection of 0-415V volt Digital meter of size 96x96mm on existing box / panel board including connections etc., complete of MAKES : CONZERVE / ELMEASURE / L&amp;T / SEIMENS</t>
  </si>
  <si>
    <t>Supply and erection of 0-100 / 200 / 400 / 600 /1000  CT Digital Ammeter of size 96x96mm on existing box / panel board including connections etc., complete MAKES : CONZERVE / ELMEASURE / L&amp;T / SEIMENS</t>
  </si>
  <si>
    <t>Multifunction energy meter Class I RS 485 with LED display. MAKES : CONZERVE / ELMEASURE / L&amp;T /
SEIMENS.</t>
  </si>
  <si>
    <t>Supply and erection of Analog selector switch for voltmeter / Ammeter on the existing box / panel including connections etc., complete. Makes : L&amp;T / C&amp;S / SALZAR / HPL
/ Siemens.</t>
  </si>
  <si>
    <t>Supply and erection of Analog LED indicator lamps on the existing box / panel board.
Makes : L&amp;T / C&amp;S / SALZAR / HPL / Siemens</t>
  </si>
  <si>
    <t xml:space="preserve">32A fuse bases with 2A control fuses. 
Makes : C&amp;S / GM / Million / Gold Medal. </t>
  </si>
  <si>
    <t>Supply and erection of Analog LT current transformer with bar primary 100/5A to 1000 / 5A ratio in the existing box / panel including connections etc., complete. KAPPA MAKE. MAKE : KAPPA</t>
  </si>
  <si>
    <t>Supply and fixing of   12 Stage  APFC Relay with connection etc complete.
Makes : L&amp;T / Siemens / EPCOS /
Schneider / Elmeasure</t>
  </si>
  <si>
    <t>4.1.1</t>
  </si>
  <si>
    <t xml:space="preserve">Supply of Saddle / Clamps suitable for fixing 3.5 Core 300 Sqmm Cable. </t>
  </si>
  <si>
    <t>9.4.25</t>
  </si>
  <si>
    <t>4.4.2</t>
  </si>
  <si>
    <t>9.1.27</t>
  </si>
  <si>
    <t>Supply , fabrication and  transportation of   MS channel iron/ angle iron /flats  including two coats of aluminium paint and one coat of red oxide paint including all labour charges etc complete.</t>
  </si>
  <si>
    <t>Rate Per Pair</t>
  </si>
  <si>
    <t>Rate Per Job</t>
  </si>
  <si>
    <t>1.3.1</t>
  </si>
  <si>
    <t>1.3.2</t>
  </si>
  <si>
    <t>8.1.1</t>
  </si>
  <si>
    <t xml:space="preserve">Supply, Transportation and Run of 1 of  20 Pair telephone copper cable in the existing cable tray/ conduit pipe and labour charges etc., complete. 
Makes :Finolex / Delton / Surabi / Polycab </t>
  </si>
  <si>
    <t>Supply, Transportation and Run of 1 of  2 Pair 0.5mm  telephone copper cable in the existing  conduit pipe and labour charges etc., complete.  
Makes : Finolex / Delton / Surabi / Polycab.</t>
  </si>
  <si>
    <t>8.1.2</t>
  </si>
  <si>
    <t>Supply, Transportation and Run of  Cat - 6 UTP cable for LAN   in the existing  conduit pipe and labour charges etc., complete.  Makes : D Link / AMP / Molex / Legrand / Krone.</t>
  </si>
  <si>
    <t>Supply, Transportation and Fixing of Cat 6 RJ-45 information outlets including duel face plate with all accessories and labour charges etc., complete.  
Makes : D Link / AMP / Molex / Legrand / Krone.</t>
  </si>
  <si>
    <t>8.1.10</t>
  </si>
  <si>
    <t>Supply, Transportation and Fixing of 24 port patch panels including all accessories and labour charges etc., complete.  Makes : D Link / AMP / Molex / Legrand / Krone</t>
  </si>
  <si>
    <t xml:space="preserve">Supply of 3 Core 2.5 Sqmm Flat Copper cable </t>
  </si>
  <si>
    <t>1.6.3</t>
  </si>
  <si>
    <t>6.1.1</t>
  </si>
  <si>
    <t>6.7.28</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</si>
  <si>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</si>
  <si>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6.10.1</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</si>
  <si>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</si>
  <si>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5.1.11</t>
  </si>
  <si>
    <t>7.16.15</t>
  </si>
  <si>
    <t>Rate per One Kg</t>
  </si>
  <si>
    <t>Sqmtrs</t>
  </si>
  <si>
    <t>One Sqmtrs</t>
  </si>
  <si>
    <t>Rate Per Meter</t>
  </si>
  <si>
    <t>Supply and  Run of 3 of 1.5 sq.mm (phase, neutral and earth) FRLSH / HFFR PVC insulated 1100V grade as per IS:694/1990, IS 17048 specifications for Copper cable  of in existing pipe.  
Makes of wires : Finolex / RR kabel / Havells / Polycab / Finecab Gold (HFFR) / GM(HFFR) / Gold Medal(HFFR) / Million (HFFR) / KEI (HFFR) / V-Guard (HFFR)/ DEC (HFFR).</t>
  </si>
  <si>
    <t>Supply and fixing of 4 Way VTPN DB with IP 43 Protection as per IS:13032 with 1 No., of               63A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t>
  </si>
  <si>
    <t>Termination of UG cables for 3.5 core 35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</si>
  <si>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50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</si>
  <si>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70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</si>
  <si>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120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</si>
  <si>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Termination of UG cables for 3.5 core 240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</si>
  <si>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4.3.2</t>
  </si>
  <si>
    <t>Double compression weather proof type brass cable glands for 3.5 core XLPE armoured  cable from  50.0 Sq.mm</t>
  </si>
  <si>
    <t>Double compression weather proof type brass cable glands for 3.5 core XLPE armoured  cable from 35 Sqmm</t>
  </si>
  <si>
    <t xml:space="preserve">Double compression weather proof type brass cable  glands  for 3.5 core XLPE armoured  cable from 70 Sqmm </t>
  </si>
  <si>
    <t>Double compression weather proof type brass cable  glands for 3.5 core XLPE armoured  cable from 120 Sqmm to 150.0 Sq.mm</t>
  </si>
  <si>
    <t>Double compression weather proof type brass cable glands  for 3.5 core XLPE armoured  cable for 240 Sqmm</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</si>
  <si>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</si>
  <si>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</si>
  <si>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Honeywell Blenge Plus / Cabtree Amare / Logus Platina / Gold Medal GIFA / GM-Zenova/ L&amp;T- Englaze.</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</si>
  <si>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</si>
  <si>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</si>
  <si>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</si>
  <si>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</si>
  <si>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Honeywell Blenge Plus / Cabtree Amare / Logus Platina / Gold Medal GIFA / GM-Zenova/ L&amp;T- Englaze.</t>
  </si>
  <si>
    <t xml:space="preserve">Supply,Transportation  of 12" (300mm) ISI, 900 RPM Heavy duty exhaust fan with metallic blades   wiremesh with all accessories etc complete.   
Makes : Crompton  / Almounard / Havells Turbo Force. </t>
  </si>
  <si>
    <t>d)</t>
  </si>
  <si>
    <t>e)</t>
  </si>
  <si>
    <t>f)</t>
  </si>
  <si>
    <t>g)</t>
  </si>
  <si>
    <t xml:space="preserve">35 Sqmm 3.5 Core </t>
  </si>
  <si>
    <t>50 Sqmm  3.5 Core</t>
  </si>
  <si>
    <t>70 Sqmm 3.5 Core</t>
  </si>
  <si>
    <t xml:space="preserve">120 Sqmm 3.5 Core </t>
  </si>
  <si>
    <t>240 Sqmm  3.5 Core</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</si>
  <si>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</si>
  <si>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Preparation of Drawings of existing or new installations and obtaining approval from the CEIG complete as per the requirement at site.</t>
  </si>
  <si>
    <t>2.17.1</t>
  </si>
  <si>
    <t>1.2.7</t>
  </si>
  <si>
    <t>1.2.1</t>
  </si>
  <si>
    <t>1.2.6</t>
  </si>
  <si>
    <t>1.2.2</t>
  </si>
  <si>
    <t>One Sqmtr</t>
  </si>
  <si>
    <t>Each Pair</t>
  </si>
  <si>
    <t>Electrical  Total :</t>
  </si>
  <si>
    <t>7.14.10</t>
  </si>
  <si>
    <t>Supply and fixing of 10 KVAR Rating capacitor duty contactor
Makes : L&amp;T / Siemens /  Meher.</t>
  </si>
  <si>
    <t>Telephone System</t>
  </si>
  <si>
    <t>Description of Works</t>
  </si>
  <si>
    <t>Grand Total :</t>
  </si>
  <si>
    <t>240 Sqmm 3.5 Core</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</si>
  <si>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</si>
  <si>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</si>
  <si>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</si>
  <si>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</si>
  <si>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LT current transformer with bar primary 100/5A to 1000 / 5A ratio in the existing box / panel including connections etc., complete. KAPPA MAKE.  - 3 Nos.</t>
  </si>
  <si>
    <t>Supply and fixing of 25KVAR Rating capacitor duty contactor
Makes : L&amp;T / Siemens /  Meher.</t>
  </si>
  <si>
    <t>300 Sqmm 3.5 Core</t>
  </si>
  <si>
    <t>p</t>
  </si>
  <si>
    <t>300 Sqmm  3.5 Core</t>
  </si>
  <si>
    <t>Termination of UG cables for 3.5 Core 300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</si>
  <si>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glands for 3.5 core XLPE armoured  cable for 300 Sqmm</t>
  </si>
  <si>
    <t>aluminium lugs confirming to I.S specifications for cable of 150 Sq.mm.</t>
  </si>
  <si>
    <t xml:space="preserve"> aluminium lugs confirming to I.S specifications for cable of 300 Sq.mm</t>
  </si>
  <si>
    <t xml:space="preserve">Supply of 40-63A FP MCB, C/D Curve ISI Mark. </t>
  </si>
  <si>
    <t>Analog LED indicator lamps on the existing box / panel board.L&amp;T / C&amp;S / SALZAR / HPL MAKE. - 3 Nos.</t>
  </si>
  <si>
    <t>Supply of 160A 3Pole MCCB, Adjustable, Confirms to IS/IEC 60947-2 having Breaking Capacity 25 KA with thermal magnetic release Panel Mounted. Makes : L&amp;T- D sine / Schneider-NS NSX/Legrand -DP X3/ Siemens-3V / Hager-h3/C&amp;S -Winbreak.</t>
  </si>
  <si>
    <t>h)</t>
  </si>
  <si>
    <t>8 Way SPNDB</t>
  </si>
  <si>
    <t>Supply and fixing of 8 Way SPN DB with IP 43 Protection as per IS:13032   with 1 No 40A DP MCB as Incommer, and 6 Nos of 20A SP MCB 10KA, C/D Curve ISI Mark  as out goings, concealing in wall  etc complete.  
DB Makes : Legrand / Schneider / Siemens / L&amp;T / Cabtree Xpro.
MCB Makes : Legrand-DX3 / Schneider-Acti9 / Siemens / L&amp;T Exora / Cabtree.</t>
  </si>
  <si>
    <t>Supply of 8 Way SPN DB</t>
  </si>
  <si>
    <t xml:space="preserve">Supply of 20A 10KA SP MCB, C/D Curve ISI Mark. </t>
  </si>
  <si>
    <t xml:space="preserve">16 Sqmm 4 Core </t>
  </si>
  <si>
    <t>185 Sqmm 3.5 Core</t>
  </si>
  <si>
    <t>i)</t>
  </si>
  <si>
    <t>95 Sqmm 3.5 Core</t>
  </si>
  <si>
    <t xml:space="preserve">95 Sqmm 3.5 Core </t>
  </si>
  <si>
    <t xml:space="preserve">185 Sqmm 3.5 Core </t>
  </si>
  <si>
    <t>Termination of UG cables for 4 core 10 sq.mm &amp; 4 core 16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</si>
  <si>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4 core XLPE armoured  cable up to 16.0 Sq.mm  </t>
  </si>
  <si>
    <t xml:space="preserve">aluminium lugs  for cable upto  16 Sq.mm </t>
  </si>
  <si>
    <t>Termination of UG cables for 3.5 core 95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</si>
  <si>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95 Sqmm </t>
  </si>
  <si>
    <t>Termination of UG cables for 3.5 core 185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</si>
  <si>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185 Sqmm</t>
  </si>
  <si>
    <t>aluminium lugs confirming to I.S specifications for cable of 95 Sq.mm.</t>
  </si>
  <si>
    <t xml:space="preserve"> aluminium lugs confirming to I.S specifications for cable of 185 Sq.mm</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</si>
  <si>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</si>
  <si>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Spl. MS Clamps with required fixing arrangements as directed.</t>
  </si>
  <si>
    <t>LS</t>
  </si>
  <si>
    <t>M.S flat and welding charges</t>
  </si>
  <si>
    <t>Supply of  60W LED energy saving envoironment friendly &amp; Robust open type vertical Highbay/ Mediumbay with high powerCOB LED as light source</t>
  </si>
  <si>
    <t>Amount
(in Rs.)</t>
  </si>
  <si>
    <t>Rate 
(in Rs.)</t>
  </si>
  <si>
    <t>Sl. No.</t>
  </si>
  <si>
    <t>Supply and Run of  50mm x 6mm G.I Strip including cost of all accessories and labour charges etc., complete.</t>
  </si>
  <si>
    <t xml:space="preserve">Supply and Installation of 250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</si>
  <si>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Supply and fixing of Modular telephone Jack with connector on modular box with cover frame  in existing  consealed pipe wiring including cost and coveyance of all material and all labour charges etc., complete.
Makes : Legrand Arteor / Schneider Zen celo / Honeywell Blenge Plus / Cabtree Amare / Logus Platina / Gold Medal GIFA / GM-Zenova/ L&amp;T- Englaze</t>
  </si>
  <si>
    <t>Supply of 125A 3 Pole MCCB, Adjustable, Confirms to IS/IEC 60947-2 having Breaking Capacity 25 KA with thermal magnetic release Panel Mounted. Makes : L&amp;T- D sine / Schneider-NS NSX/Legrand -DP X3/ Siemens-3V / Hager-h3/C&amp;S -Winbreak.</t>
  </si>
  <si>
    <t>Supply of  63A / 60A 3 Pole MCCB, Adjustable, Confirms to IS/IEC 60947-2 having Breaking Capacity 16 KA with thermal magnetic release  Panel Mounted. Makes : L&amp;T- D sine / Schneider-NS NSX/Legrand -DP X3/ Siemens-3V / Hager-h3/C&amp;S -Winbreak.</t>
  </si>
  <si>
    <t>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&gt; 8 Analog Trunks    
&gt; 8 Digital Extensions  
&gt; 96 Analog Extensions    
&gt; 1 Digital Key Phone with minimum 16 Keys   (Must work only on 2 wires)   &gt; Expandable to 220 Ports wired or more at extra cost
Approved Brands: NEC/ Alcatel/ Karel / Unify</t>
  </si>
  <si>
    <t>Supply, Transportation and Fixing of 100 pair Telephone distribution box with back mount frame, krone connector, powder coated metal body with lock and key arrangement including all accessories and labour charges etc., complete.</t>
  </si>
  <si>
    <t>100 pair Telephone distribution box</t>
  </si>
  <si>
    <t xml:space="preserve">Supply, Transportation, Installation and Commissioning of 11 KV, 630A, 25 KA Outdoor type Load Break Switch as detailed below with suitable CC foundation and 2 Nos GI pipe earthing with brick massonry chambers etc complete for finished item of work.
a) Load break switch: 11KV,630A, 25 KA with fuse trip, earth switch, manually operated spring chargesd mechanis with 2 no + 2 NC.
b) HT HRC fuse upto 63A - 3 nos.
c) Bus bar connection.
d) Indication lamps.
e) Manual trip Push buttion.
Make : Megawin / Pentagon /
Venkateshwara / Jyothi. 
</t>
  </si>
  <si>
    <t>Load Break Switch</t>
  </si>
  <si>
    <t>Supply and Fixing of ISI 25mm  outer dia medium grade, with IS:9537 part 3 rigid PVC with all accessories fixing on chromium plated metallic base saddles including all labour charges etc., complete for run of mains.
Makes:-   Sudhakar / Finolex / Modi / VIP / Precision / Universal / Million Plast / Gold /  Polycab / DEC.</t>
  </si>
  <si>
    <t>Rawl Plugs</t>
  </si>
  <si>
    <t>35mm Screws</t>
  </si>
  <si>
    <t>1.1.11</t>
  </si>
  <si>
    <t>Chromium Plated saddles with base</t>
  </si>
  <si>
    <t xml:space="preserve">6A Sockets - 3 Nos  &amp;  6A Switches - 2 Nos  </t>
  </si>
  <si>
    <t xml:space="preserve">Supply of 8 Module box </t>
  </si>
  <si>
    <t>Supply of 8  Modular Cover Frame.</t>
  </si>
  <si>
    <t xml:space="preserve">6A Switches - 4 Nos &amp; 6A Sockets - 4 Nos </t>
  </si>
  <si>
    <t>Supply and fixing of  6 / 10A 1 Way 1 Module Modular Switches - 4 Nos  and 10A 3/2 Pin 2 Module Modular Socket with shutter - 4 Nos Modular type with cover plate  and GI switch box   fixing on separate board including all labour charges etc., complete.
Makes of switches : Legrand Arteor / Schneider Zen celo / Honeywell Blenge Plus / Cabtree
Amare / Logus Platina / Gold Medal GIFA / GM-Zenova/ L&amp;T- Englaze.</t>
  </si>
  <si>
    <t xml:space="preserve">Supply of 12 Module box </t>
  </si>
  <si>
    <t>Supply of 12  Modular Cover Frame.</t>
  </si>
  <si>
    <t xml:space="preserve">Supply and fixing of DP/FP Metal Enclosure with IP 20 Protection DB Make with 1 No 20A, 10 KA DP MCB   including internal connection and labour charges for Flush Mounting etc.,complete. 
Makes of Enclousure : Legrand / Schneider / Siemens / L&amp;T / Crabtree Xpro / ABB / C&amp;S  
MCB Makes : Legrand-DX3 / Schneider-Acti9 / Siemens / L&amp;T Exora. 
</t>
  </si>
  <si>
    <t xml:space="preserve">Supply of 6-32A 10KA DP MCB, C/D Curve ISI Mark. </t>
  </si>
  <si>
    <t>250A 4Pole MCCB</t>
  </si>
  <si>
    <t>Supply of 250A 4Pole MCCB, Adjustable, Confirms to IS/IEC 60947-2 having Breaking Capacity 35/36 KA with thermal magnetic release Panel Mounted.</t>
  </si>
  <si>
    <t xml:space="preserve">Supply and Run of  25mm x 6mm copper strip (Cuurrent Carrying Capacity 270A) including cost of all accessories and labour charges etc., complete. (1.34 Kg / Mtr) </t>
  </si>
  <si>
    <t>12W  Down lighter Recessed / Surface Mounting</t>
  </si>
  <si>
    <t>12W  Down lighter with system lumens of  1000lm,  suitable  for    Recessed  /  Surface</t>
  </si>
  <si>
    <t>Supply and fixing of  Buzzer Calling Bell of  Makes : GM / Million / Gold Medal on 4"x7" decolam block including giving connections, cost of all accessories and labour charges etc., complete.</t>
  </si>
  <si>
    <t>1.4.2</t>
  </si>
  <si>
    <t xml:space="preserve">Supply of Decolam Board of Size 4" x 7". </t>
  </si>
  <si>
    <t>1.7.2</t>
  </si>
  <si>
    <t>Supply of Buzzer.  Makes : GM / Million / Gold Medal / Anchor / Great white.</t>
  </si>
  <si>
    <t>Supply and fixing of Electronic Musical bell Makes : GM / Million / Gold Medal on 4"x7" decolam block including giving connections, cost of all accessories and labour charges etc., complete.</t>
  </si>
  <si>
    <t>Supply of Decolam Board of Size 4" x 7"</t>
  </si>
  <si>
    <t>Supply of  Electronic Musical Bell.  Makes  :  GM  /  Million  /  Gold  Medal  /  Anchor  /  Great white.</t>
  </si>
  <si>
    <t>Mirror Lights</t>
  </si>
  <si>
    <t>Supply, transportation and fixing Supply of 1  x 11W Mirror light with all standard accessories diffuser in lieu of ceiling rose of light point complete with all connections and all labour charges 
Makes:G.E.  Venture  /  Phillips  /  Crompton  / Bajaj.</t>
  </si>
  <si>
    <t>ELEC-3.6.1</t>
  </si>
  <si>
    <t>Supply of 1  x 11W Mirror light with all standard accessories diffuser</t>
  </si>
  <si>
    <t>21-22 Rate</t>
  </si>
  <si>
    <t>2 feet Tube Lights</t>
  </si>
  <si>
    <t>Supply, transportation and fixing of 10W, 1000 lumens, 600mm length LED batten tube light, housing made with PC body, wide operating voltage with Single / double side connection, PF≥0.9, Surge protection: &gt; 2KV, THD&lt;15%, with inbuilt driver and frosted cover CCT: 3000K - 6500K as desired by the department and as per IS specifications, minimum CRI≥80,.etc complete with 5
years warranty with BIS Certification.  
LUMINAIRE MAKE:   Phillips / OSRAM / GE Venture / Wipro / Crompton / Bajaj / Havells / Jaquar /
Panasonic / Halonix / HPL.
LED  MAKE  :  PHILIPS  LUMILEDS  /  CREE  /  NICHIA  / OSRAM / SAMSUNG / LG LEDs.</t>
  </si>
  <si>
    <t>3.5.15</t>
  </si>
  <si>
    <t>10W, +/ 10% , &gt;/   1000    lumens, 600mm length LED light</t>
  </si>
  <si>
    <t>MPCC IN ESS</t>
  </si>
  <si>
    <t>Incomer</t>
  </si>
  <si>
    <t>ELEC-2.11.1</t>
  </si>
  <si>
    <t>800A 4 Pole, 50kA, electrically drawout Air Circuit Breaker Confirms to IS 13947-2, IEC 60947-2 and BS-EN 60947 with Micro processer based having over load, shot circuit and earth fault Protection.-3Nos
Makes : Siemens (Sentron- 3W) / L&amp;T U Power / Schneider Master Pact / ABB Emax / C&amp;S.Winmaster2 / Legrand DMX</t>
  </si>
  <si>
    <t>Out goings</t>
  </si>
  <si>
    <t>Supply of 800A 3Pole MCCB, Adjustable, Confirms to IS/IEC 60947-2 having Breaking Capacity 50 KA with thermal magnetic release Panel Mounted. Makes : L&amp;T- D sine / Schneider-NS NSX/Legrand -DP X3/ Siemens-3V / Hager-h3/C&amp;S -Winbreak.</t>
  </si>
  <si>
    <t>Supply of 630A 3Pole MCCB, Adjustable, Confirms to IS/IEC 60947-2 having Breaking Capacity 50 KA with thermal magnetic release Panel Mounted.Makes : L&amp;T- D sine / Schneider-NS NSX/Legrand -DP X3/ Siemens-3V / Hager-h3/C&amp;S -Winbreak.</t>
  </si>
  <si>
    <t>Supply of 160A 3Pole MCCB, Adjustable, Confirms to IS/IEC 60947-2 having Breaking Capacity 25 KA with thermal magnetic release Panel Mounted.Makes : L&amp;T- D sine / Schneider-NS NSX/Legrand -DP X3/ Siemens-3V / Hager-h3/C&amp;S -Winbreak.</t>
  </si>
  <si>
    <t>7.14.5</t>
  </si>
  <si>
    <t>APFCR panel for 165KVAR in sub-station</t>
  </si>
  <si>
    <t>Supply of  63A / 60A 4 Pole MCCB, Adjustable, Confirms to IS/IEC 60947-2 having Breaking Capacity 25 KA with thermal magnetic release  Panel Mounted. Makes : L&amp;T- D sine / Schneider-NS NSX/Legrand -DP X3/ Siemens-3V / Hager-h3/C&amp;S -Winbreak.</t>
  </si>
  <si>
    <t>Power panel In Hospital</t>
  </si>
  <si>
    <t>Supply of 630A 4Pole MCCB, Adjustable, Confirms to IS/IEC 60947-2 having Breaking Capacity 50 KA with thermal magnetic release Panel Mounted. Makes : L&amp;T- D sine / Schneider-NS NSX/Legrand -DP X3/ Siemens-3V / Hager-h3/C&amp;S -Winbreak.</t>
  </si>
  <si>
    <t>Lighting  panel  Hospital Building</t>
  </si>
  <si>
    <t>Sub power Panel-1 / Floor power panel</t>
  </si>
  <si>
    <t>Supply of 250A 4Pole MCCB, Adjustable, Confirms to IS/IEC 60947-2 having Breaking Capacity 36 KA with thermal magnetic release Panel Mounted. Makes : L&amp;T- D sine / Schneider-NS NSX/Legrand -DP X3/ Siemens-3V / Hager-h3/C&amp;S -Winbreak.</t>
  </si>
  <si>
    <t xml:space="preserve">40-63A 10KA TP MCB, C/D Curve ISI Mark of Makes : Makes : Legrand-DX3 / Schneider-Acti9 /
Siemens / L&amp;T Exora / Cabtree </t>
  </si>
  <si>
    <t>Sub Lighting Panel-1</t>
  </si>
  <si>
    <t>Supply of 160A 4Pole MCCB, Adjustable, Confirms to IS/IEC 60947-2 having Breaking Capacity 25 KA with thermal magnetic release Panel Mounted. Makes : L&amp;T- D sine / Schneider-NS NSX/Legrand -DP X3/ Siemens-3V / Hager-h3/C&amp;S -Winbreak.</t>
  </si>
  <si>
    <t>Supply of 125A 3Pole MCCB, Adjustable, Confirms to IS/IEC 60947-2 having Breaking Capacity 25 KA with thermal magnetic release Panel Mounted. MMakes : L&amp;T- D sine / Schneider-NS NSX/Legrand -DP X3/ Siemens-3V / Hager-h3/C&amp;S -Winbreak.</t>
  </si>
  <si>
    <t>40-63A 10KA TP MCB, C/D Curve ISI Mark of Makes : Legrand-DX3 / Schneider-Acti9.</t>
  </si>
  <si>
    <t>Utility Panel</t>
  </si>
  <si>
    <t>HVAC Panel</t>
  </si>
  <si>
    <t xml:space="preserve">aluminium lugs confirming to I.S specifications for cable of 95 Sq.mm </t>
  </si>
  <si>
    <t>Large (EPABX) System</t>
  </si>
  <si>
    <t>&gt; 8 Analog Trunks
&gt; 8 Digital Extensions
&gt; 96 Analog Extensions
&gt; Expandable
to 220 Ports wired or more at extra cost</t>
  </si>
  <si>
    <t>roud</t>
  </si>
  <si>
    <t>Supply and Laying of ISI 25mm outer dia heavy grade with IS:9537 part 3 rigid PVC pipe concealed in Roof Slabs with all required PVC / Metallic Deep Boxes including masonary work and labour carges etc., complete. 
Makes : Sudhakar / Finolex / Modi / VIP / Precision / Universal / Million Plast / Gold / Polycab / DEC</t>
  </si>
  <si>
    <t xml:space="preserve">Deduct Supply of PVC Junction Boxes Deep size 25mm. </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</si>
  <si>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Honeywell Blenge Plus / Cabtree Amare / Logus Platina / Gold Medal GIFA / GM-Zenova/ L&amp;T- Englaze.</t>
  </si>
  <si>
    <t>Makes : L&amp;T- D sine / Schneider-NS NSX/Legrand -DP X3/ Siemens-3VL / Hager- h3/C&amp;S -Winbreak.</t>
  </si>
  <si>
    <t>Supply, transportation and fixing 12 W +/-10% (&gt;= 1200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</si>
  <si>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 xml:space="preserve">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t>
  </si>
  <si>
    <t xml:space="preserve">Supply, Transportation and Fixing of 24 Port - 10 / 100 / 1000 Gigabit Ethernet switches including all accessories and labour charges etc., complete.  Makes :  Digisol / TP Link / D link. </t>
  </si>
  <si>
    <t xml:space="preserve">Supply, Transportation and Fixing of 24 Port  10 / 100 / 1000 Gigabit Ethernet switches including all accessories and labour charges etc., complete.  Makes :  Digisol / TP Link / D link. </t>
  </si>
  <si>
    <r>
      <t xml:space="preserve">Supply of </t>
    </r>
    <r>
      <rPr>
        <b/>
        <sz val="10"/>
        <rFont val="Arial"/>
        <family val="2"/>
      </rPr>
      <t>6A/ 10A</t>
    </r>
    <r>
      <rPr>
        <sz val="10"/>
        <rFont val="Arial"/>
        <family val="2"/>
      </rPr>
      <t xml:space="preserve"> 1 Way 1 Module Modular Switch.</t>
    </r>
  </si>
  <si>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t>
    </r>
    <r>
      <rPr>
        <b/>
        <sz val="10"/>
        <rFont val="Arial"/>
        <family val="2"/>
      </rPr>
      <t xml:space="preserve"> </t>
    </r>
    <r>
      <rPr>
        <sz val="10"/>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</si>
  <si>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t>
    </r>
    <r>
      <rPr>
        <b/>
        <sz val="10"/>
        <rFont val="Arial"/>
        <family val="2"/>
      </rPr>
      <t xml:space="preserve"> </t>
    </r>
    <r>
      <rPr>
        <sz val="10"/>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</si>
  <si>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r>
      <t xml:space="preserve">Supply and fixing of 6 / 10A 1 Way 1 Module Modular Switch - 2 Nos  and 10A 3/2 Pin 2 Module Modular Socket with shutter - 3 Nos Modular type with cover plate  and GI switch box   fixing on separate board including all labour charges with connections etc., complete.
</t>
    </r>
    <r>
      <rPr>
        <b/>
        <sz val="10"/>
        <rFont val="Arial"/>
        <family val="2"/>
      </rPr>
      <t xml:space="preserve">Makes of switches : </t>
    </r>
    <r>
      <rPr>
        <sz val="10"/>
        <rFont val="Arial"/>
        <family val="2"/>
      </rPr>
      <t>Legrand Arteor / Schneider Zen celo / Honeywell Blenge Plus / Cabtree
Amare / Logus Platina / Gold Medal GIFA / GM-Zenova/ L&amp;T- Englaze.</t>
    </r>
  </si>
  <si>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t>
    </r>
    <r>
      <rPr>
        <b/>
        <sz val="10"/>
        <rFont val="Arial"/>
        <family val="2"/>
      </rPr>
      <t xml:space="preserve"> Computer, LAB and OTs Use 
</t>
    </r>
    <r>
      <rPr>
        <sz val="10"/>
        <rFont val="Arial"/>
        <family val="2"/>
      </rPr>
      <t>Makes of switches : Legrand Arteor / Schneider Zen celo / Honeywell Blenge Plus / Cabtree Amare / Logus Platina / Gold Medal GIFA / GM-Zenova/ L&amp;T- Englaze.</t>
    </r>
  </si>
  <si>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t>
    </r>
    <r>
      <rPr>
        <b/>
        <sz val="10"/>
        <rFont val="Arial"/>
        <family val="2"/>
      </rPr>
      <t xml:space="preserve"> LAB,ICU's and OTs Use  
</t>
    </r>
    <r>
      <rPr>
        <sz val="10"/>
        <rFont val="Arial"/>
        <family val="2"/>
      </rPr>
      <t>Makes of switches : Legrand Arteor / Schneider Zen celo / Honeywell Blenge Plus / Cabtree Amare / Logus Platina / Gold Medal GIFA / GM-Zenova/ L&amp;T- Englaze.</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</si>
  <si>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 xml:space="preserve">made out of No.16/14 gauge CRCA sheet steel after 7 tank process and painting with powder coating.  The panel shall consists of 63A 4P 25 KA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
</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</si>
  <si>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125A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</si>
  <si>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250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</si>
  <si>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made out of No.16/14 gauge CRCA sheet steel after 7 tank process and painting with powder coating.  The panel shall consists of 400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</si>
  <si>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r>
      <t>Supply installation testing and commissioning of 3 phase and neutral 415V free standing floor mounted</t>
    </r>
    <r>
      <rPr>
        <b/>
        <sz val="10"/>
        <rFont val="Arial"/>
        <family val="2"/>
      </rPr>
      <t xml:space="preserve"> indoor</t>
    </r>
    <r>
      <rPr>
        <sz val="10"/>
        <rFont val="Arial"/>
        <family val="2"/>
      </rPr>
      <t xml:space="preserve"> LT </t>
    </r>
    <r>
      <rPr>
        <b/>
        <sz val="10"/>
        <rFont val="Arial"/>
        <family val="2"/>
      </rPr>
      <t xml:space="preserve">panel </t>
    </r>
    <r>
      <rPr>
        <sz val="10"/>
        <rFont val="Arial"/>
        <family val="2"/>
      </rPr>
      <t xml:space="preserve">made out of No.16/14 gauge CRCA sheet steel after 7 tank process and painting with powder coating.  The panel shall consists of suitable rating TPN Aluminium  bus bar ( with rating of 0.8A/ Sqmm)supported with DMC /SMC barriers and colour coaded with heat shrinkable sleeves,  flexibility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r>
  </si>
  <si>
    <r>
      <t xml:space="preserve">Supply and fixing of Modular telephone Jack with connector on modular box with cover frame
 in existing  consealed pipe wiring including cost and coveyance of all material and all labour charges etc., complete in </t>
    </r>
    <r>
      <rPr>
        <b/>
        <sz val="10"/>
        <rFont val="Arial"/>
        <family val="2"/>
      </rPr>
      <t>N.R.B. / R.B.  
Makes :</t>
    </r>
    <r>
      <rPr>
        <sz val="10"/>
        <rFont val="Arial"/>
        <family val="2"/>
      </rPr>
      <t xml:space="preserve"> Legrand Arteor / Schneider Zen celo / Honeywell Blenge Plus / Cabtree Amare / Logus Platina / Gold Medal GIFA / GM-Zenova/ L&amp;T- Englaze</t>
    </r>
  </si>
  <si>
    <r>
      <t xml:space="preserve">1.5 TR 3 Star capable of delivering 18000 BTU/hr
</t>
    </r>
    <r>
      <rPr>
        <b/>
        <sz val="10"/>
        <rFont val="Arial"/>
        <family val="2"/>
      </rPr>
      <t>Make: Carrier / Daikin / Blue Star / Hitachi</t>
    </r>
  </si>
  <si>
    <t>Supply of 20A Plug and Socket with SS enclosure.</t>
  </si>
  <si>
    <t xml:space="preserve">COST OF LABOUR </t>
  </si>
  <si>
    <t>Supply and fixing of 20A SP Plug and Socket with 20A SP MCB  with SS enclosure including connections for Flush Mounting etc.,complete  for AC's. 
Makes : Legrand / Schneider / Siemens / L&amp;T.</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</si>
  <si>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</si>
  <si>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pipe.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</si>
  <si>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</si>
  <si>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</si>
  <si>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</si>
  <si>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</si>
  <si>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 in N.R.B.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</si>
  <si>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</si>
  <si>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</si>
  <si>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</si>
  <si>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</si>
  <si>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</si>
  <si>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 xml:space="preserve">Supply and fixing of 20A SP Plug and Socket with 20A SP MCB  with SS enclosure including connections for Flush Mounting etc.,complete  for AC's. 
Makes : Legrand-DX3 / Schneider-Acti9 / Siemens / L&amp;T Exora / Cabtree. </t>
  </si>
  <si>
    <t xml:space="preserve">Supply and fixing of 8 Way SPN DB with IP 43 Protection as per IS:13032   with 1 No 40A DP MCB as Incommer, and 6 Nos of 20A SP MCB 10KA, C/D Curve ISI Mark  as out goings, concealing in wall  etc complete.  
DB Makes : Legrand / Schneider / Siemens / L&amp;T / Hager / Cabtree Xpro / ABB / C&amp;S
MCB Makes : Legrand-DX3 / Schneider-Acti9 / Siemens / L&amp;T Exora / Cabtree. </t>
  </si>
  <si>
    <t>Supply and fixing of 4 Way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</si>
  <si>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</si>
  <si>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4 Way TPN DB Horizontal with IP 43 Protection as per IS:13032  with 1 No., of 63A FP MCB 10KA, C/D Curve ISI Mark as incomer and 12 Nos 6-32 A 10 KA SP MCBs  10KA, C/D Curve ISI Mark as out goings including internal connections and labour charges for FLUSH Mounting etc., complete. (For Power  DBs)  
DB Makes :Legrand / Schneider / Siemens / L&amp;T / Hager / Cabtree Xpro / ABB / C&amp;S
MCB Makes : Legrand-DX3 / Schneider-Acti9 / Siemens / L&amp;T Exora / Cabtree.</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</si>
  <si>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</si>
  <si>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</si>
  <si>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 Goldmedal..
LED  MAKE  :  PHILIPS  LUMILEDS  /  CREE  /  NICHIA  / OSRAM / SAMSUNG / LG LEDs.</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</si>
  <si>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</si>
  <si>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</si>
  <si>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 Goldmedal..
LED  MAKE  :  PHILIPS  LUMILEDS  /  CREE  /  NICHIA  / OSRAM / SAMSUNG / LG LEDs.</t>
  </si>
  <si>
    <t>5.1.1</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</si>
  <si>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</si>
  <si>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</si>
  <si>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Gold Medal / Million.</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</si>
  <si>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rise=75 degree C(max), insulation resistance more than 2 mega ohm, suitable for 230V, 50 HZ, single phase AC supply, earthing etc., including all standard accessories etc., complete. 
Makes : Atomberg (Efficio ) / Havells / Orient / Halonix </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</si>
  <si>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</si>
  <si>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 xml:space="preserve">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Gold Medal / Million. 
</t>
  </si>
  <si>
    <r>
      <t>Supply,Transportation  of light duty exhaust fan 12"(300 mm) size 900 rpm  with metal blades  wiremesh with all accessories etc complete.   
Makes</t>
    </r>
    <r>
      <rPr>
        <b/>
        <sz val="10"/>
        <rFont val="Arial"/>
        <family val="2"/>
      </rPr>
      <t xml:space="preserve"> :</t>
    </r>
    <r>
      <rPr>
        <sz val="10"/>
        <rFont val="Arial"/>
        <family val="2"/>
      </rPr>
      <t xml:space="preserve"> Crompton  / Havells Ventil Air-DB / Orient hill air.</t>
    </r>
  </si>
  <si>
    <t>Labour charges for fixing the  exhaust fan in wall with necessary connections and masonary work of making hole, finishing etc., complete. 
Makes  : Finolex / RR Kabel / Havells / Polycab / GM / Million / V-Guard / Gold Medal / Kundancab / HPL / RPG / Nakoda / Payal / Finecab</t>
  </si>
  <si>
    <t>Supply of  6U Wall mounting net work rack with power spike including all accessories.</t>
  </si>
  <si>
    <t>Supply, Transportation and Fixing of 19" 6U  Wall mounting net work rack with power spike including all accessories and labour charges etc., complete.  Makes : HCL / VAL / Rittal / APW</t>
  </si>
  <si>
    <t>a) Labour Charges</t>
  </si>
  <si>
    <r>
      <t xml:space="preserve">Supply of 16 Sqmm 4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</si>
  <si>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35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</si>
  <si>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50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</si>
  <si>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70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</si>
  <si>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95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</si>
  <si>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185 Sqmm 3.5 Core XLPE insulated, 1100V grade armoured alluminium cable as per specification confirming to IS:7098 
</t>
    </r>
    <r>
      <rPr>
        <b/>
        <sz val="10"/>
        <rFont val="Arial"/>
        <family val="2"/>
      </rPr>
      <t xml:space="preserve">Makes :Torrent / Unicab / Universal / Polycab / Havells / Gloster / KEI / Finolex /  RR kable / Finecab / RPG. </t>
    </r>
  </si>
  <si>
    <r>
      <t xml:space="preserve">Supply of 240 Sqmm 3.5 Core XLPE insulated, 1100V grade armoured alluminium cable as per specification confirming to IS:7098 
</t>
    </r>
    <r>
      <rPr>
        <b/>
        <sz val="10"/>
        <rFont val="Arial"/>
        <family val="2"/>
      </rPr>
      <t xml:space="preserve">Makes :Torrent / Unicab / Universal / Polycab / Havells / Gloster / KEI / Finolex /  RR kable / Finecab / RPG. </t>
    </r>
  </si>
  <si>
    <r>
      <t xml:space="preserve">Supply of 300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</si>
  <si>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r>
      <t xml:space="preserve">Supply of 120 Sqmm 3.5 Core XLPE insulated, 1100V grade armoured alluminium cable as per specification confirming to IS:7098 
</t>
    </r>
    <r>
      <rPr>
        <b/>
        <sz val="10"/>
        <rFont val="Arial"/>
        <family val="2"/>
      </rPr>
      <t xml:space="preserve">Makes : Torrent / Unicab / Universal / Polycab / Havells / Gloster / KEI / Finolex /  RR kable / Finecab / RPG. </t>
    </r>
  </si>
  <si>
    <t xml:space="preserve">Supply of  the Following  XLPE insulated, 1100V grade armoured alluminium cable with ISI mark as per specification confirming to IS:7098 (Part - I) 
Makes : Torrent / Unicab / Universal / Polycab / Havells / Gloster / KEI / Finolex /  RR kable / Finecab / RPG. </t>
  </si>
  <si>
    <t>2.0 / 1.8 TR 3 Star capable of delivering 21600 BTU/hr and above
Makes: Daikin  /  Thoshiba  /  O  General  / Carrier / Blue Star / Hitachi</t>
  </si>
  <si>
    <t>Supply and erecting fully automatic line voltage stabilizer for operation on input voltage 200 to 250V. rated  for 4 KVA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Makes : V-Guard / Real Guard / Uni Stab / ITL.</t>
  </si>
  <si>
    <t>Supply and erecting fully automatic line voltage stabilizer for operation on input voltage 200 to 250V. rated  for 5 KVA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Makes : V-Guard / Real Guard / Uni Stab / ITL.</t>
  </si>
  <si>
    <r>
      <t xml:space="preserve">Supply and erecting fully automatic line voltage stabilizer for operation on input voltage 200 to 250V. rated  </t>
    </r>
    <r>
      <rPr>
        <b/>
        <sz val="10"/>
        <rFont val="Arial"/>
        <family val="2"/>
      </rPr>
      <t>for 4 KVA</t>
    </r>
    <r>
      <rPr>
        <sz val="10"/>
        <rFont val="Arial"/>
        <family val="2"/>
      </rPr>
      <t xml:space="preserve">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t>
    </r>
    <r>
      <rPr>
        <b/>
        <sz val="10"/>
        <rFont val="Arial"/>
        <family val="2"/>
      </rPr>
      <t xml:space="preserve">Makes : </t>
    </r>
    <r>
      <rPr>
        <sz val="10"/>
        <rFont val="Arial"/>
        <family val="2"/>
      </rPr>
      <t>V-Guard / Real Guard / Uni Stab / ITL.</t>
    </r>
  </si>
  <si>
    <r>
      <t xml:space="preserve">Supply and erecting fully automatic line voltage stabilizer for operation on input voltage 200 to 250V. rated </t>
    </r>
    <r>
      <rPr>
        <b/>
        <sz val="10"/>
        <rFont val="Arial"/>
        <family val="2"/>
      </rPr>
      <t xml:space="preserve"> for 5 KVA</t>
    </r>
    <r>
      <rPr>
        <sz val="10"/>
        <rFont val="Arial"/>
        <family val="2"/>
      </rPr>
      <t xml:space="preserve"> maximum load and time delay model with  Volt meter, selector switch, 6A / 16A flush type, 5 pin socket for out put and with 3 core flexible chord and 3 pin 6/16A plug top suitable for AC for continuous operation including cost and conveyance of all mateials and all labour charges etc., complete. </t>
    </r>
    <r>
      <rPr>
        <b/>
        <sz val="10"/>
        <rFont val="Arial"/>
        <family val="2"/>
      </rPr>
      <t xml:space="preserve">Makes : </t>
    </r>
    <r>
      <rPr>
        <sz val="10"/>
        <rFont val="Arial"/>
        <family val="2"/>
      </rPr>
      <t>V-Guard / Real Guard / Uni Stab / ITL.</t>
    </r>
  </si>
  <si>
    <r>
      <t>2.0 / 1.8 TR 3 Star capable of
delivering 21600 BTU/hr and above
M</t>
    </r>
    <r>
      <rPr>
        <b/>
        <sz val="10"/>
        <rFont val="Arial"/>
        <family val="2"/>
      </rPr>
      <t>akes : Daikin / Thoshiba / O General / Carrier / Blue Star / Hitachi</t>
    </r>
  </si>
  <si>
    <t>S.NO</t>
  </si>
  <si>
    <t>ELECTRICAL FIXTURE</t>
  </si>
  <si>
    <t>QUANTITY</t>
  </si>
  <si>
    <t>UNITS</t>
  </si>
  <si>
    <t>LOAD ( W )</t>
  </si>
  <si>
    <t xml:space="preserve">TOTAL LOAD IN (W) </t>
  </si>
  <si>
    <t>TUBE LIGHT</t>
  </si>
  <si>
    <t>Pt</t>
  </si>
  <si>
    <t>FAN 48"</t>
  </si>
  <si>
    <t>SBH 5W</t>
  </si>
  <si>
    <t>BULK HEAD</t>
  </si>
  <si>
    <t xml:space="preserve">MIRROR LIGHT </t>
  </si>
  <si>
    <t>EXHAUST FAN LD</t>
  </si>
  <si>
    <t>EXHAUST FAN hD</t>
  </si>
  <si>
    <t>2'x2' LED DOWN LIGHT</t>
  </si>
  <si>
    <t>12W LED LIGHT</t>
  </si>
  <si>
    <t>18W LED LIGHT</t>
  </si>
  <si>
    <t>CELLING POINT</t>
  </si>
  <si>
    <t>CALLING BELL</t>
  </si>
  <si>
    <t xml:space="preserve">6A COMMON </t>
  </si>
  <si>
    <t>6A SEPARATE</t>
  </si>
  <si>
    <t>16A SOCKET</t>
  </si>
  <si>
    <t>COMPUTER SOCKET ( 4x(6A Soc+Switch) )</t>
  </si>
  <si>
    <t>COMPUTER SOCKET ( 3x(6A Soc+Switch) )</t>
  </si>
  <si>
    <t>CP-1 (2x(6A Soc+Switch) )</t>
  </si>
  <si>
    <t>TELEPHONE</t>
  </si>
  <si>
    <t>TELEVISION</t>
  </si>
  <si>
    <t>LAN POINT</t>
  </si>
  <si>
    <t>AC</t>
  </si>
  <si>
    <t>GEYSER</t>
  </si>
  <si>
    <t>BHP - 3 (3x(6A Soc+Switch)1x(16A Soc+Switch) )</t>
  </si>
  <si>
    <t>CCTV - DOME CAMERA</t>
  </si>
  <si>
    <t>CCTV - BULLET CAMERA</t>
  </si>
  <si>
    <t>O.T LIGHT</t>
  </si>
  <si>
    <t>63A MCCB</t>
  </si>
  <si>
    <t>125A MCCB</t>
  </si>
  <si>
    <t>DB's FOR LIGHTING( 3-PHASE)</t>
  </si>
  <si>
    <t>DB's FOR LIGHTING( 1-PHASE)</t>
  </si>
  <si>
    <t>DB's FOR POWER</t>
  </si>
  <si>
    <t>TOTAL LIGHT POINT'S</t>
  </si>
  <si>
    <t>TOTAL FAN'S &amp; EXHAUST FAN</t>
  </si>
  <si>
    <t>TOTAL POINTS</t>
  </si>
  <si>
    <t>TOTAL 16A OCKETS , AC's POINTS &amp; DB'S POINTS</t>
  </si>
  <si>
    <t>TOTAL COMPUTER , TELEPHONE &amp; LAN POINTS</t>
  </si>
  <si>
    <t>TOTAL LOAD</t>
  </si>
  <si>
    <t>ASSESSMENT OF CONDUIT</t>
  </si>
  <si>
    <t xml:space="preserve">FOR LIGHT POINTS </t>
  </si>
  <si>
    <t>FOR CIRCUIT</t>
  </si>
  <si>
    <t>FOR 16A SOC , DB's &amp; AC's</t>
  </si>
  <si>
    <t>FOR TELEPHONE &amp; LAN</t>
  </si>
  <si>
    <t>TOTAL LENGHT OF CONDUIT</t>
  </si>
  <si>
    <t>CONDUIT IN SLAB</t>
  </si>
  <si>
    <t>CONDUIT IN WALL</t>
  </si>
  <si>
    <t>RUN OF MAINS</t>
  </si>
  <si>
    <t>1OF 1.5SQ MM FOR SWITCH BOARD CIRCUIT</t>
  </si>
  <si>
    <t>3 OF 1.5SQ MM FOR SWITCH BOARD CIRCUIT</t>
  </si>
  <si>
    <t>3 OF 2.5 SQ MM FOR SWITCH BOARD CIRCUIT</t>
  </si>
  <si>
    <t>3 OF 4.0 SQ MM FOR 16 SOCKET'S</t>
  </si>
  <si>
    <t>3 OF 6.0 SQ MM FOR AC's &amp; SINGLE PHASE DB's</t>
  </si>
  <si>
    <t>5 OF 6.0 SQ MM FOR LDB's</t>
  </si>
  <si>
    <t>5 OF 10.0 SQ MM FOR PDB's</t>
  </si>
  <si>
    <t>TOTAL CURRENT</t>
  </si>
  <si>
    <t>DIVERSITY FACTOR</t>
  </si>
  <si>
    <t>TOTAL LOAD AFTER DIVERSITY FACTOR IN KW</t>
  </si>
  <si>
    <t>BHP - 2 (2x(6A Soc+Switch)2x(16A Soc+Switch) )</t>
  </si>
  <si>
    <t>Supply and fixing of 4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</si>
  <si>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</si>
  <si>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ONE MTR</t>
  </si>
  <si>
    <t>ELEC-4.10.1</t>
  </si>
  <si>
    <t>Supply and Installation of 100mm x 25mm x 2mm thick GI perforated cable tray with out cover along with required angle supports, with coupler plates, Anchor bolts and nuts etc complete and the tray should be fitted on the  wall / Ceiling etc. complete. Makes: DEC/MNR/ H FAB or equivalent</t>
  </si>
  <si>
    <t>Add 30% Extra for Perforated cable
tray with cover on below rates.</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</si>
  <si>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</si>
  <si>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450mm x 50mm x 2mm thick GI perforated cable tray with out cover along with required angle supports, with coupler plates, Anchor bolts and nuts etc complete and the tray should be fitted on the  wall / Ceiling etc. complete. Makes: DEC/MNR/ H FAB or equivalent</t>
  </si>
  <si>
    <t>ELEC-4.10.2</t>
  </si>
  <si>
    <t>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equivalent</t>
  </si>
  <si>
    <t>CABLE TRAYS PERFORATED</t>
  </si>
  <si>
    <t xml:space="preserve">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t>
  </si>
  <si>
    <t xml:space="preserve">UG Cable </t>
  </si>
  <si>
    <t>1KG</t>
  </si>
  <si>
    <t>8 Way VTPN  DB</t>
  </si>
  <si>
    <t xml:space="preserve">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
</t>
  </si>
  <si>
    <t xml:space="preserve">Supply of 8 Way VTPN DB </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</si>
  <si>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</si>
  <si>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 xml:space="preserve">Out goings : 125A 3 Pole MCCB, Adjustable, Confirms to IS/IEC 60947-2 having Breaking Capacity 25 KA with thermal magnetic release Panel Mounted - 5 Nos
Makes : L&amp;T- D shine / Schneider-NS NSX / Legrand -DP X3 / Siemens-3VL / Hagerh3 / C&amp;S -Winbreak  </t>
  </si>
  <si>
    <t xml:space="preserve">63A / 60A 3 Pole MCCB, Adjustable, Confirms to IS/IEC 60947-2 having Breaking Capacity 16 KA with thermal magnetic release  Panel Mounted.- 4 Nos.
Makes : L&amp;T- D shine / Schneider-NS NSX / Legrand -DP X3 / Siemens-3VL / Hagerh3 / C&amp;S -Winbreak   </t>
  </si>
  <si>
    <t>Power Panel For Hospital</t>
  </si>
  <si>
    <t>Lighting  Panel For Hospital</t>
  </si>
  <si>
    <t>Supply of 250 A 4 Pole MCCB, Adjustable, Confirms to IS/IEC 60947-2 having Breaking Capacity 36 KA with thermal magnetic release Panel Mounted. Makes : L&amp;T- D sine / Schneider-NS NSX/Legrand -DP X3/ Siemens-3V / Hager-h3/C&amp;S -Winbreak.</t>
  </si>
  <si>
    <t>BHP (1x(6A Soc+Switch) 1x(16A Soc+Switch))</t>
  </si>
  <si>
    <t>NO</t>
  </si>
  <si>
    <t>Supply of 400A 4 Pole MCCB, Adjustable, Confirms to IS/IEC 60947-2 having Breaking Capacity 35/36 KA with thermal magnetic release Panel Mounted. Makes : L&amp;T- D sine / Schneider-NS NSX/Legrand -DP X3/ Siemens-3V / Hager-h3/C&amp;S -Winbreak.</t>
  </si>
  <si>
    <t>Supply of 250A 3 Pole MCCB, Adjustable, Confirms to IS/IEC 60947-2 having Breaking Capacity 35/36 KA with thermal magnetic release Panel Mounted. Makes : L&amp;T- D sine / Schneider-NS NSX/Legrand -DP X3/ Siemens-3V / Hager-h3/C&amp;S -Winbreak.</t>
  </si>
  <si>
    <t>Electrical Datas  2024-25</t>
  </si>
  <si>
    <t>10.4.10</t>
  </si>
  <si>
    <t>10.1.4</t>
  </si>
  <si>
    <t>10.1.23</t>
  </si>
  <si>
    <t xml:space="preserve">2.16.8 </t>
  </si>
  <si>
    <t xml:space="preserve">2.13.1  </t>
  </si>
  <si>
    <t>2.16.11</t>
  </si>
  <si>
    <t>ELEC-2.13.1</t>
  </si>
  <si>
    <t>2.15.1</t>
  </si>
  <si>
    <t>ELEC-10.4.10</t>
  </si>
  <si>
    <t>ELEC-2.16.1</t>
  </si>
  <si>
    <t>2.13.1</t>
  </si>
  <si>
    <t>2.7.1</t>
  </si>
  <si>
    <t>8.16.7</t>
  </si>
  <si>
    <t>8.16.8</t>
  </si>
  <si>
    <t>10.3.6</t>
  </si>
  <si>
    <t>10.3.1</t>
  </si>
  <si>
    <t>1.5.4</t>
  </si>
  <si>
    <t>10.1.2</t>
  </si>
  <si>
    <t>3.3.16</t>
  </si>
  <si>
    <t>ELEC-1.5.4</t>
  </si>
  <si>
    <t>ELEC-3.3.17</t>
  </si>
  <si>
    <t>3.3.4</t>
  </si>
  <si>
    <t>3.5.7</t>
  </si>
  <si>
    <t>3.4.1</t>
  </si>
  <si>
    <t>10.1.21</t>
  </si>
  <si>
    <t>5.1.14</t>
  </si>
  <si>
    <t>10.4.11</t>
  </si>
  <si>
    <t>5.1.17</t>
  </si>
  <si>
    <t>9.1.1</t>
  </si>
  <si>
    <t>9.4.1</t>
  </si>
  <si>
    <t>9.1.3</t>
  </si>
  <si>
    <t>9.1.5</t>
  </si>
  <si>
    <t>9.1.7</t>
  </si>
  <si>
    <t>9.1.11</t>
  </si>
  <si>
    <t>6.12.1</t>
  </si>
  <si>
    <t>8.13.1</t>
  </si>
  <si>
    <t>ELEC-8.14.1</t>
  </si>
  <si>
    <t>ELEC-8.14.2</t>
  </si>
  <si>
    <t>ELEC-8.14.6</t>
  </si>
  <si>
    <t>8.14.7</t>
  </si>
  <si>
    <t>8.16.12</t>
  </si>
  <si>
    <t>10.4.15</t>
  </si>
  <si>
    <t>10.4.12</t>
  </si>
  <si>
    <t>10.1.25</t>
  </si>
  <si>
    <t>10.1.33</t>
  </si>
  <si>
    <t>10.4.26</t>
  </si>
  <si>
    <t>10.2.7</t>
  </si>
  <si>
    <t>10.2.1</t>
  </si>
  <si>
    <t>10.4.28</t>
  </si>
  <si>
    <t>10.4.27</t>
  </si>
  <si>
    <t>10.1.32</t>
  </si>
  <si>
    <t>ABSTRACT - ELECTRICAL WORKS (SSR 2024-25)</t>
  </si>
  <si>
    <t>BOYS HOSTEL</t>
  </si>
  <si>
    <t>GIRLS HOSTEL</t>
  </si>
  <si>
    <t>Sub  Power Panel</t>
  </si>
  <si>
    <t>Sub  Lighting Panel</t>
  </si>
  <si>
    <r>
      <rPr>
        <b/>
        <sz val="10"/>
        <rFont val="Arial"/>
        <family val="2"/>
      </rPr>
      <t xml:space="preserve">Incomer : </t>
    </r>
    <r>
      <rPr>
        <sz val="10"/>
        <rFont val="Arial"/>
        <family val="2"/>
      </rPr>
      <t>125 A 4 Pole MCCB, Adjustable, Confirms to IS/IEC 60947-2 having Breaking Capacity 25 KA with thermal magnetic release Panel Mounted as incomer.Makes : L&amp;T- D shine / Schneider-NS NSX / Legrand -DP X3 / Siemens-3VL / Hagerh3 / C&amp;S -Winbreak  - 1 No.</t>
    </r>
  </si>
  <si>
    <t xml:space="preserve">63A / 60A 3 Pole MCCB, Adjustable, Confirms to IS/IEC 60947-2 having Breaking Capacity 16 KA with thermal magnetic release  Panel Mounted.- 6 Nos.
Makes : L&amp;T- D shine / Schneider-NS NSX / Legrand -DP X3 / Siemens-3VL / Hagerh3 / C&amp;S -Winbreak   </t>
  </si>
  <si>
    <t>Incomer : 160 A 4 Pole MCCB, Adjustable, Confirms to IS/IEC 60947-2 having Breaking Capacity 36/35 KA with thermal magnetic release Panel Mounted as incomer.Makes : L&amp;T- D shine / Schneider-NS NSX / Legrand -DP X3 / Siemens-3VL / Hagerh3 / C&amp;S -Winbreak  - 1 No.</t>
  </si>
  <si>
    <t xml:space="preserve">                          </t>
  </si>
  <si>
    <t xml:space="preserve">NAME OF THE WORK : CONSTRUCTION OF BOYS HOSTEL &amp; FEMALE INTERNS HOSTEL  AT OSMANIA MEDICAL COLLEGE
</t>
  </si>
  <si>
    <t>EXHAUST FAN HD</t>
  </si>
  <si>
    <t>NAME OF THE WORK : PROPOSED GANDHI MEDICAL  COLLEGE &amp; HOSPITAL COMPLEX MUSHEERABAD, SECUNDERABAD</t>
  </si>
  <si>
    <t>SR. RESIDENTS HOSTEL</t>
  </si>
  <si>
    <t xml:space="preserve">NAME OF THE WORK : CONSTRUCTION OF BOYS HOSTEL &amp; FEMALE INTERNS HOSTEL  AT OSMANIA MEDICAL COLLEGE
</t>
  </si>
  <si>
    <t>SUB ESTIMATE : PROPOSED SR. RESIDENTS HOSTEL (G+9)</t>
  </si>
  <si>
    <t>Lighting Panel</t>
  </si>
  <si>
    <t>Lighting  Panel</t>
  </si>
  <si>
    <t>Supply and erection of Analog selector switch for voltmeter / Ammeter on the existing box / panel including connections etc., complete. Makes : LK (L&amp;T)  / C&amp;S / SALZAR / HPL
/ Siemens.</t>
  </si>
  <si>
    <t>Power  Panel</t>
  </si>
  <si>
    <t>Supply and erection of Analog LED indicator lamps on the existing box / panel board.
Makes : LK (L&amp;T) / C&amp;S / SALZAR / HPL / Siemens</t>
  </si>
  <si>
    <t>Supply and erection of 0-100 / 200 / 400 / 600 /1000 Digital Ammeter of size 96x96mm on existing panel board including connections etc.,
complete.
MAKES : CONZERVE / ELMEASURE / LK (L&amp;T) / SEIMENS.</t>
  </si>
  <si>
    <t>Supply and erection of Analog selector switch for voltmeter / Ammeter on the existing box / panel including connections etc., complete. Makes : LK (L&amp;T) / C&amp;S / SALZAR / HPL
/ Siemens.</t>
  </si>
  <si>
    <t>Supply of 160A 4-pole MCCB  Adjustable, Confirms to IS/IEC 60947-2 having 
Breaking Capacity 25 kA with thermal 
magnetic release Panel Mounted.
Makes : LK (L&amp;T) - D sine / Schneider-NS  NSX/Legrand -DP X3/ Siemens-3V / Hager-h3 
/ C&amp;S -Winbreak / BCH</t>
  </si>
  <si>
    <t>Supply of 125 A 3-pole  MCCB Adjustable, Confirms to IS/IEC 60947-2 having 
Breaking Capacity 25 kA with thermal 
magnetic release Panel Mounted.
Makes : LK (L&amp;T) - D sine / Schneider-NS  NSX/Legrand -DP X3/ Siemens-3V / Hager-h3 
/ C&amp;S -Winbreak / BCH</t>
  </si>
  <si>
    <t>Supply of 63 A 3-pole  MCCB Adjustable, Confirms to IS/IEC 60947-2 having 
Breaking Capacity 16 kA with thermal 
magnetic release Panel Mounted.
Makes : LK (L&amp;T) - D sine / Schneider-NS  NSX/Legrand -DP X3/ Siemens-3V / Hager-h3 
/ C&amp;S -Winbreak / BCH</t>
  </si>
  <si>
    <t>Supply of 250A 4-pole  MCCB Adjustable, Confirms to IS/IEC 60947-2 having 
Breaking Capacity 36 kA with thermal 
magnetic release Panel Mounted.
Makes : LK (L&amp;T) - D sine / Schneider-NS  NSX/Legrand -DP X3/ Siemens-3V / Hager-h3 
/ C&amp;S -Winbreak / BCH</t>
  </si>
  <si>
    <t>Supply of 160A 3-pole  MCCB Adjustable, Confirms to IS/IEC 60947-2 having 
Breaking Capacity 25 kA with thermal 
magnetic release Panel Mounted.
Makes : LK (L&amp;T) - D sine / Schneider-NS  NSX/Legrand -DP X3/ Siemens-3V / Hager-h3 
/ C&amp;S -Winbreak / BCH</t>
  </si>
  <si>
    <t>Supply of 125 A 3-pole MCCB  Adjustable, Confirms to IS/IEC 60947-2 having 
Breaking Capacity 25 kA with thermal 
magnetic release Panel Mounted.
Makes : LK (L&amp;T) - D sine / Schneider-NS  NSX/Legrand -DP X3/ Siemens-3V / Hager-h3 
/ C&amp;S -Winbreak / BCH</t>
  </si>
  <si>
    <t>Supply and erection of 0-415V Digital Volt meter size 96x96mm on exisiting panel board including connections etc., complete.
MAKES : CONZERVE / ELMEASURE / LK (L&amp;T) / SEIMENS</t>
  </si>
  <si>
    <r>
      <rPr>
        <b/>
        <sz val="10"/>
        <rFont val="Arial"/>
        <family val="2"/>
      </rPr>
      <t xml:space="preserve">Outgoing: </t>
    </r>
    <r>
      <rPr>
        <sz val="10"/>
        <rFont val="Arial"/>
        <family val="2"/>
      </rPr>
      <t>Supply of 125 A 3-pole  MCCB Adjustable, Confirms to IS/IEC 60947-2 having 
Breaking Capacity 25 kA with thermal 
magnetic release Panel Mounted-6 Nos
Makes : LK (L&amp;T) - D sine / Schneider-NS  NSX/Legrand -DP X3/ Siemens-3V / Hager-h3 
/ C&amp;S -Winbreak / BCH</t>
    </r>
  </si>
  <si>
    <t>Supply of 63 A 3-pole  MCCB Adjustable, Confirms to IS/IEC 60947-2 having 
Breaking Capacity 16 kA with thermal 
magnetic release Panel Mounted-4 Nos
Makes : LK (L&amp;T) - D sine / Schneider-NS  NSX/Legrand -DP X3/ Siemens-3V / Hager-h3 
/ C&amp;S -Winbreak / BCH</t>
  </si>
  <si>
    <t xml:space="preserve">32A fuse bases with 2A control fuses. 
Makes : C&amp;S / GM / Million / Gold Medal-3 Nos </t>
  </si>
  <si>
    <t>Power Panel</t>
  </si>
  <si>
    <r>
      <rPr>
        <b/>
        <sz val="10"/>
        <rFont val="Arial"/>
        <family val="2"/>
      </rPr>
      <t xml:space="preserve">Incomer: </t>
    </r>
    <r>
      <rPr>
        <sz val="10"/>
        <rFont val="Arial"/>
        <family val="2"/>
      </rPr>
      <t>Supply of 250A 4-pole  MCCB Adjustable, Confirms to IS/IEC 60947-2 having 
Breaking Capacity 36 kA with thermal 
magnetic release Panel Mounted.
Makes : LK (L&amp;T) - D sine / Schneider-NS  NSX/Legrand -DP X3/ Siemens-3V / Hager-h3 
/ C&amp;S -Winbreak / BCH</t>
    </r>
  </si>
  <si>
    <r>
      <rPr>
        <b/>
        <sz val="10"/>
        <rFont val="Arial"/>
        <family val="2"/>
      </rPr>
      <t xml:space="preserve">Outgoings: </t>
    </r>
    <r>
      <rPr>
        <sz val="10"/>
        <rFont val="Arial"/>
        <family val="2"/>
      </rPr>
      <t>Supply of 160A 3-pole  MCCB Adjustable, Confirms to IS/IEC 60947-2 having 
Breaking Capacity 25 kA with thermal 
magnetic release Panel Mounted.
Makes : LK (L&amp;T) - D sine / Schneider-NS  NSX/Legrand -DP X3/ Siemens-3V / Hager-h3 
/ C&amp;S -Winbreak / BCH -4 Nos</t>
    </r>
  </si>
  <si>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</si>
  <si>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</si>
  <si>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</si>
  <si>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r>
      <rPr>
        <b/>
        <sz val="10"/>
        <rFont val="Arial"/>
        <family val="2"/>
      </rPr>
      <t>Incomer:</t>
    </r>
    <r>
      <rPr>
        <sz val="10"/>
        <rFont val="Arial"/>
        <family val="2"/>
      </rPr>
      <t xml:space="preserve"> Supply of 160A 4-pole MCCB Adjustable, Confirms to IS/IEC 60947-2 having 
Breaking Capacity 25 kA with thermal 
magnetic release Panel Mounted-1 No
Makes : LK (L&amp;T) - D sine / Schneider-NS  NSX/Legrand -DP X3/ Siemens-3V / Hager-h3  / C&amp;S -Winbreak / BCH</t>
    </r>
  </si>
  <si>
    <t>Supply, transportation, installation, testing and commissioning of 8 passenger Gearless &amp; Machine Room less elevator with following specifications with connected minor civil works required for installation of Lift including all accessories, scoffolding, requried channels, loading and unloading of materials etc, including comprehensive maintenance of lifts during the defect liability period.
Makes: Schindler / Kone / OTIS / Mitsubishi or equivalent. Make &amp; Model will be Approved by the Head Office / Engineer-in-charge.</t>
  </si>
  <si>
    <t>Specifications:
a) Type: Machine room less
b) Pit Depth: 1500 mm or as per NBC
c) Minimum Floor to Floor Height (Required): As per Standard
d) Travel height: 3.6 to 4.0mtrs
e) Head room Height: 4.5mtrs
f) Lintel Height (Required) : 2240mm from finished floor level +/- 10%
g) Number of persons : 8 Persons</t>
  </si>
  <si>
    <t>u) Car Operating Panel : Mechanical push button.Door open/close and alarm buttons / Touch panel or equivalent, Visual call confirmation, Car position Indicator, Preannouncing arrows for collective controls, 16 Segment display
v) Landing Doors : Fully automatic landing doors with stainless steel hairline finish. Center Opening or Side Opening as per the site condition</t>
  </si>
  <si>
    <t>w) Special Features :
1.Closed loop control system
2.Self Diagnostic control
3.Overload detection
4.Automatic evacuation to nearest floor(ARD)
5.Light curtain on car entrance
6.Alarm Horn
7.Fire Switch
8.Handrail in stainless steel finish on rear wall
9.Auto Fan off
10.Auto light off
11.Intercom-3way</t>
  </si>
  <si>
    <t>Ele 15.1.1</t>
  </si>
  <si>
    <t>SUB ESTIMATE : PROPOSED BOYS HOSTEL 200 CAPACITY OVER CENTRAL LIBRARY BUILDING (G+4)</t>
  </si>
  <si>
    <t>Rate per each Lift for Ground + 3 Floors. 4 Stops</t>
  </si>
  <si>
    <t>For Girls Hostel</t>
  </si>
  <si>
    <t>For boys Hostel</t>
  </si>
  <si>
    <t>Add 3 floor (If building is above 5 floors, speed 1.5 - 1.75 Mtr / Sec. Further, for increase in speed of the motor, floor for the above,                    Rs. 1,50,000/- to be added</t>
  </si>
  <si>
    <t>stops</t>
  </si>
  <si>
    <t>Add  1 floor (Further, increase in floor for the above, rate per floor @ Rs. 1,00,000/- to be added)</t>
  </si>
  <si>
    <t>l) Drive Sytem : Alternating current, Voltage Frequency Drive (ACVF).
m) Type of Controller : Fully collective control - Simplex / Duplex as per the site condition.
n) Speed of Travel : 1.0 Mtr / Sec 
o) Car size : As per Standard
p) Door width : 800/ 900/1000mm or As per Standard
q) Door Height : 2000 mm or as per standard
r) Rated output motor : as per standard
s) Car Design : Car walls finish in Stainless stell hairline finish LED spot in ceiling.
t) Car Doors : stainless steel hairline finish. Granite Flooring finish in Black sea. Deco ceiling finish in stainless steel Hairline. Full Height mirror on rear car panel.</t>
  </si>
  <si>
    <t>h) Rated Load: 544 Kgs
i) Number of Stops: 5 stops 
j) Number of Access sides : 1
k) Floor Designations : G, 1, 2, 3,4.</t>
  </si>
  <si>
    <t>Interns Hostels</t>
  </si>
  <si>
    <t>h) Rated Load: 544 Kgs
i) Number of Stops: 10 stops 
j) Number of Access sides : 1
k) Floor Designations : G, 1, 2, 3,4,5,6,7,8,9.</t>
  </si>
  <si>
    <t>l) Drive Sytem : Alternating current, Voltage Frequency Drive (ACVF).
m) Type of Controller : Fully collective control - Simplex / Duplex as per the site condition.
n) Speed of Travel : 1.5 - 1.75 Mtr / Sec
o) Car size : As per Standard
p) Door width : 800/ 900/1000mm or As per Standard
q) Door Height : 2000 mm or as per standard
r) Rated output motor : as per standard
s) Car Design : Car walls finish in Stainless stell hairline finish LED spot in ceiling.
t) Car Doors : stainless steel hairline finish. Granite Flooring finish in Black sea. Deco ceiling finish in stainless steel Hairline. Full Height mirror on rear car panel.</t>
  </si>
  <si>
    <t>ELEC-1.3.3</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</si>
  <si>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</si>
  <si>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</si>
  <si>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 in R.B.  
Makes of wires : Finolex / RR kabel / Havells / Polycab / Finecab Gold (HFFR) / GM(HFFR) / Gold Medal(HFFR) / Million (HFFR) / KEI (HFFR) / V-Guard (HFFR) / DEC (FRLS / HFFR) / Avocab (HFFR) / Fortune Arrt (HFFR) / Nakoda (HFFR) / HPL (HFFR).
Makes of switches : Legrand Arteor / Schneider Zen celo / Honeywell Blenge Plus / Cabtree Amare / Logus Platina / Gold Medal GIFA / GM-Zenova/ L&amp;T- Englaze.</t>
  </si>
  <si>
    <t>Supply of 40A DP MCB</t>
  </si>
  <si>
    <t>Supply of 4 Way (8+12) TPN DB Horizontal with IP 43 Protection as per IS:13032 and suitable for 12 Nos S.P. out goings and for 1 No 4 pole  Incommer etc complete.</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</si>
  <si>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:Legrand / Schneider / Siemens / L&amp;T / Hager / Cabtree Xpro / ABB / C&amp;S
MCB Makes : Legrand-DX3 / Schneider-Acti9 / Siemens / L&amp;T Exora / Cabtree.</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</si>
  <si>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</si>
  <si>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</si>
  <si>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 xml:space="preserve">Supply and fixing of 4 Way VTPN DB with IP 43 Protection as per IS:13032 with 1 No., of 125A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
</t>
  </si>
  <si>
    <r>
      <rPr>
        <b/>
        <sz val="11"/>
        <rFont val="Cambria"/>
        <family val="1"/>
      </rPr>
      <t>Incomer:</t>
    </r>
    <r>
      <rPr>
        <sz val="11"/>
        <rFont val="Cambria"/>
        <family val="1"/>
      </rPr>
      <t xml:space="preserve"> Supply of 160A 4-pole MCCB Adjustable, Confirms to IS/IEC 60947-2 having 
Breaking Capacity 25 kA with thermal 
magnetic release Panel Mounted-1 No
Makes : LK (L&amp;T) - D sine / Schneider-NS  NSX/Legrand -DP X3/ Siemens-3V / Hager-h3  / C&amp;S -Winbreak / BCH</t>
    </r>
  </si>
  <si>
    <r>
      <rPr>
        <b/>
        <sz val="11"/>
        <rFont val="Cambria"/>
        <family val="1"/>
      </rPr>
      <t xml:space="preserve">Outgoing: </t>
    </r>
    <r>
      <rPr>
        <sz val="11"/>
        <rFont val="Cambria"/>
        <family val="1"/>
      </rPr>
      <t>Supply of 125 A 3-pole  MCCB Adjustable, Confirms to IS/IEC 60947-2 having 
Breaking Capacity 25 kA with thermal 
magnetic release Panel Mounted-6 Nos
Makes : LK (L&amp;T) - D sine / Schneider-NS  NSX/Legrand -DP X3/ Siemens-3V / Hager-h3 
/ C&amp;S -Winbreak / BCH</t>
    </r>
  </si>
  <si>
    <r>
      <rPr>
        <b/>
        <sz val="11"/>
        <rFont val="Cambria"/>
        <family val="1"/>
      </rPr>
      <t xml:space="preserve">Incomer: </t>
    </r>
    <r>
      <rPr>
        <sz val="11"/>
        <rFont val="Cambria"/>
        <family val="1"/>
      </rPr>
      <t>Supply of 250A 4-pole  MCCB Adjustable, Confirms to IS/IEC 60947-2 having 
Breaking Capacity 36 kA with thermal 
magnetic release Panel Mounted.
Makes : LK (L&amp;T) - D sine / Schneider-NS  NSX/Legrand -DP X3/ Siemens-3V / Hager-h3 
/ C&amp;S -Winbreak / BCH</t>
    </r>
  </si>
  <si>
    <r>
      <rPr>
        <b/>
        <sz val="11"/>
        <rFont val="Cambria"/>
        <family val="1"/>
      </rPr>
      <t xml:space="preserve">Outgoings: </t>
    </r>
    <r>
      <rPr>
        <sz val="11"/>
        <rFont val="Cambria"/>
        <family val="1"/>
      </rPr>
      <t>Supply of 160A 3-pole  MCCB Adjustable, Confirms to IS/IEC 60947-2 having 
Breaking Capacity 25 kA with thermal 
magnetic release Panel Mounted.
Makes : LK (L&amp;T) - D sine / Schneider-NS  NSX/Legrand -DP X3/ Siemens-3V / Hager-h3 
/ C&amp;S -Winbreak / BCH -4 Nos</t>
    </r>
  </si>
</sst>
</file>

<file path=xl/styles.xml><?xml version="1.0" encoding="utf-8"?>
<styleSheet xmlns="http://schemas.openxmlformats.org/spreadsheetml/2006/main" xmlns:mc="http://schemas.openxmlformats.org/markup-compatibility/2006" xmlns:x14ac="http://schemas.microsoft.com/office/spreadsheetml/2009/9/ac" mc:Ignorable="x14ac">
  <numFmts count="31">
    <numFmt numFmtId="164" formatCode="_(* #,##0.00_);_(* \(#,##0.00\);_(* &quot;-&quot;??_);_(@_)"/>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804]#,##0.000_);\([$￥-804]#,##0.000\)"/>
    <numFmt numFmtId="172" formatCode="#,##0.0_);\(#,##0.0\)"/>
    <numFmt numFmtId="173" formatCode="&quot;$&quot;_(#,##0.00_);&quot;$&quot;\(#,##0.00\)"/>
    <numFmt numFmtId="174" formatCode="\€_(#,##0.00_);\€\(#,##0.00\);\€_(0.00_);@_)"/>
    <numFmt numFmtId="175" formatCode="#,##0.0_)\x;\(#,##0.0\)\x"/>
    <numFmt numFmtId="176" formatCode="#,##0.0_)_x;\(#,##0.0\)_x"/>
    <numFmt numFmtId="177" formatCode="0.0_)\%;\(0.0\)\%"/>
    <numFmt numFmtId="178" formatCode="#,##0.0_)_%;\(#,##0.0\)_%"/>
    <numFmt numFmtId="179" formatCode="&quot;£&quot;\ #,##0_);[Red]\(&quot;£&quot;\ #,##0\)"/>
    <numFmt numFmtId="180" formatCode="_-* #,##0_-;\-* #,##0_-;_-* &quot;-&quot;_-;_-@_-"/>
    <numFmt numFmtId="181" formatCode="_-* #,##0.00_-;\-* #,##0.00_-;_-* &quot;-&quot;??_-;_-@_-"/>
    <numFmt numFmtId="182" formatCode="&quot;¥&quot;\ #,##0_);[Red]\(&quot;¥&quot;\ #,##0\)"/>
    <numFmt numFmtId="183" formatCode="&quot;\&quot;#,##0.00"/>
    <numFmt numFmtId="184" formatCode="&quot;\&quot;#,##0"/>
    <numFmt numFmtId="185" formatCode="0%;\(0%\)"/>
    <numFmt numFmtId="186" formatCode="0.0%"/>
    <numFmt numFmtId="187" formatCode="0.000000"/>
    <numFmt numFmtId="188" formatCode="_(* #,##0_);_(* \(#,##0\);_(* &quot;-&quot;?????_);_(@_)"/>
    <numFmt numFmtId="189" formatCode="[$-F800]dddd\,\ mmmm\ dd\,\ yyyy"/>
    <numFmt numFmtId="190" formatCode="_-&quot;$&quot;* #,##0_-;\-&quot;$&quot;* #,##0_-;_-&quot;$&quot;* &quot;-&quot;_-;_-@_-"/>
    <numFmt numFmtId="191" formatCode="_-&quot;$&quot;* #,##0.00_-;\-&quot;$&quot;* #,##0.00_-;_-&quot;$&quot;* &quot;-&quot;??_-;_-@_-"/>
    <numFmt numFmtId="192" formatCode="_(* #,##0.00_);_(* \(#,##0.00\);_(* \-??_);_(@_)"/>
    <numFmt numFmtId="193" formatCode="[$-409]d\-mmm\-yy;@"/>
    <numFmt numFmtId="194" formatCode="\\#,##0.00"/>
  </numFmts>
  <fonts count="57">
    <font>
      <sz val="10"/>
      <color rgb="FF000000"/>
      <name val="Times New Roman"/>
      <charset val="204"/>
    </font>
    <font>
      <sz val="10"/>
      <name val="Arial"/>
      <family val="2"/>
    </font>
    <font>
      <sz val="10"/>
      <name val="Times New Roman"/>
      <family val="1"/>
    </font>
    <font>
      <sz val="10"/>
      <color indexed="8"/>
      <name val="Arial"/>
      <family val="2"/>
    </font>
    <font>
      <sz val="12"/>
      <color indexed="12"/>
      <name val="Times New Roman"/>
      <family val="1"/>
    </font>
    <font>
      <sz val="10"/>
      <color indexed="8"/>
      <name val="MS Sans Serif"/>
      <family val="2"/>
    </font>
    <font>
      <sz val="12"/>
      <name val="Times New Roman"/>
      <family val="1"/>
    </font>
    <font>
      <sz val="9.5"/>
      <name val="ｺﾞｼｯｸ"/>
      <family val="3"/>
      <charset val="128"/>
    </font>
    <font>
      <sz val="11"/>
      <name val="??"/>
      <family val="1"/>
      <charset val="128"/>
    </font>
    <font>
      <sz val="11"/>
      <name val="?? ??"/>
      <family val="1"/>
      <charset val="128"/>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1"/>
      <name val="돋움"/>
      <charset val="129"/>
    </font>
    <font>
      <sz val="10"/>
      <name val="Arabic Transparent"/>
      <charset val="178"/>
    </font>
    <font>
      <sz val="10"/>
      <name val="Arial"/>
      <family val="2"/>
      <charset val="204"/>
    </font>
    <font>
      <sz val="9"/>
      <name val="Arial"/>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3"/>
      <name val="Tms Rmn"/>
      <family val="1"/>
    </font>
    <font>
      <b/>
      <sz val="14"/>
      <name val="Arial"/>
      <family val="2"/>
    </font>
    <font>
      <sz val="11"/>
      <color indexed="8"/>
      <name val="Calibri"/>
      <family val="2"/>
    </font>
    <font>
      <sz val="11"/>
      <color indexed="8"/>
      <name val="Arial"/>
      <family val="2"/>
    </font>
    <font>
      <b/>
      <sz val="10"/>
      <name val="Arial"/>
      <family val="2"/>
    </font>
    <font>
      <sz val="10"/>
      <color indexed="8"/>
      <name val="Times New Roman"/>
      <family val="1"/>
    </font>
    <font>
      <sz val="11"/>
      <color theme="1"/>
      <name val="Calibri"/>
      <family val="2"/>
      <scheme val="minor"/>
    </font>
    <font>
      <sz val="10"/>
      <color theme="1"/>
      <name val="Calibri"/>
      <family val="2"/>
      <scheme val="minor"/>
    </font>
    <font>
      <sz val="10"/>
      <color theme="0"/>
      <name val="Calibri"/>
      <family val="2"/>
      <scheme val="minor"/>
    </font>
    <font>
      <sz val="10"/>
      <color rgb="FF9C0006"/>
      <name val="Calibri"/>
      <family val="2"/>
      <scheme val="minor"/>
    </font>
    <font>
      <sz val="10"/>
      <color rgb="FFFA7D00"/>
      <name val="Calibri"/>
      <family val="2"/>
      <scheme val="minor"/>
    </font>
    <font>
      <sz val="10"/>
      <color theme="1"/>
      <name val="Times New Roman"/>
      <family val="1"/>
    </font>
    <font>
      <sz val="10"/>
      <color rgb="FF7F7F7F"/>
      <name val="Calibri"/>
      <family val="2"/>
      <scheme val="minor"/>
    </font>
    <font>
      <sz val="10"/>
      <color rgb="FF006100"/>
      <name val="Calibri"/>
      <family val="2"/>
      <scheme val="minor"/>
    </font>
    <font>
      <sz val="10"/>
      <color theme="3"/>
      <name val="Calibri"/>
      <family val="2"/>
      <scheme val="minor"/>
    </font>
    <font>
      <sz val="10"/>
      <color theme="10"/>
      <name val="Times New Roman"/>
      <family val="1"/>
    </font>
    <font>
      <sz val="10"/>
      <color rgb="FF3F3F76"/>
      <name val="Calibri"/>
      <family val="2"/>
      <scheme val="minor"/>
    </font>
    <font>
      <sz val="10"/>
      <color rgb="FF9C6500"/>
      <name val="Calibri"/>
      <family val="2"/>
      <scheme val="minor"/>
    </font>
    <font>
      <sz val="10"/>
      <color rgb="FF000000"/>
      <name val="Times New Roman"/>
      <family val="1"/>
    </font>
    <font>
      <sz val="11"/>
      <color rgb="FF000000"/>
      <name val="Cambria"/>
      <family val="1"/>
    </font>
    <font>
      <b/>
      <sz val="11"/>
      <name val="Cambria"/>
      <family val="1"/>
    </font>
    <font>
      <sz val="11"/>
      <name val="Cambria"/>
      <family val="1"/>
    </font>
  </fonts>
  <fills count="32">
    <fill>
      <patternFill patternType="none"/>
    </fill>
    <fill>
      <patternFill patternType="gray125"/>
    </fill>
    <fill>
      <patternFill patternType="solid">
        <fgColor indexed="43"/>
      </patternFill>
    </fill>
    <fill>
      <patternFill patternType="solid">
        <fgColor indexed="31"/>
      </patternFill>
    </fill>
    <fill>
      <patternFill patternType="solid">
        <fgColor indexed="31"/>
        <bgColor indexed="22"/>
      </patternFill>
    </fill>
    <fill>
      <patternFill patternType="solid">
        <fgColor indexed="22"/>
      </patternFill>
    </fill>
    <fill>
      <patternFill patternType="solid">
        <fgColor indexed="45"/>
      </patternFill>
    </fill>
    <fill>
      <patternFill patternType="solid">
        <fgColor indexed="45"/>
        <bgColor indexed="29"/>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2"/>
        <bgColor indexed="31"/>
      </patternFill>
    </fill>
    <fill>
      <patternFill patternType="solid">
        <fgColor indexed="47"/>
        <bgColor indexed="22"/>
      </patternFill>
    </fill>
    <fill>
      <patternFill patternType="solid">
        <fgColor indexed="47"/>
      </patternFill>
    </fill>
    <fill>
      <patternFill patternType="solid">
        <fgColor indexed="27"/>
        <bgColor indexed="41"/>
      </patternFill>
    </fill>
    <fill>
      <patternFill patternType="solid">
        <fgColor indexed="44"/>
      </patternFill>
    </fill>
    <fill>
      <patternFill patternType="solid">
        <fgColor indexed="44"/>
        <bgColor indexed="31"/>
      </patternFill>
    </fill>
    <fill>
      <patternFill patternType="solid">
        <fgColor indexed="29"/>
      </patternFill>
    </fill>
    <fill>
      <patternFill patternType="solid">
        <fgColor indexed="29"/>
        <bgColor indexed="45"/>
      </patternFill>
    </fill>
    <fill>
      <patternFill patternType="solid">
        <fgColor indexed="11"/>
      </patternFill>
    </fill>
    <fill>
      <patternFill patternType="solid">
        <fgColor indexed="11"/>
        <bgColor indexed="49"/>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s>
  <borders count="17">
    <border>
      <left/>
      <right/>
      <top/>
      <bottom/>
      <diagonal/>
    </border>
    <border>
      <left/>
      <right style="thin">
        <color indexed="64"/>
      </right>
      <top/>
      <bottom/>
      <diagonal/>
    </border>
    <border>
      <left/>
      <right/>
      <top/>
      <bottom style="hair">
        <color indexed="64"/>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1038">
    <xf numFmtId="0" fontId="0" fillId="0" borderId="0"/>
    <xf numFmtId="0" fontId="2" fillId="0" borderId="0">
      <alignment horizontal="center"/>
    </xf>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165" fontId="1" fillId="0" borderId="0"/>
    <xf numFmtId="10" fontId="4" fillId="0" borderId="0"/>
    <xf numFmtId="0" fontId="5" fillId="0" borderId="0" applyNumberFormat="0" applyFont="0" applyFill="0" applyBorder="0" applyAlignment="0" applyProtection="0"/>
    <xf numFmtId="0" fontId="6" fillId="0" borderId="0"/>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0" fontId="7" fillId="0" borderId="1">
      <alignment horizontal="center"/>
    </xf>
    <xf numFmtId="166" fontId="2" fillId="0" borderId="0" applyFont="0" applyFill="0" applyBorder="0" applyAlignment="0"/>
    <xf numFmtId="167" fontId="8" fillId="0" borderId="0" applyFont="0" applyFill="0" applyBorder="0" applyAlignment="0" applyProtection="0"/>
    <xf numFmtId="168" fontId="9" fillId="0" borderId="0" applyFont="0" applyFill="0" applyBorder="0" applyAlignment="0" applyProtection="0"/>
    <xf numFmtId="40" fontId="9" fillId="0" borderId="0" applyFont="0" applyFill="0" applyBorder="0" applyAlignment="0" applyProtection="0"/>
    <xf numFmtId="38" fontId="9" fillId="0" borderId="0" applyFont="0" applyFill="0" applyBorder="0" applyAlignment="0" applyProtection="0"/>
    <xf numFmtId="3" fontId="3"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2" fillId="0" borderId="0"/>
    <xf numFmtId="0" fontId="6" fillId="0" borderId="0" applyFont="0" applyFill="0" applyBorder="0" applyAlignment="0" applyProtection="0"/>
    <xf numFmtId="0" fontId="12" fillId="0" borderId="0"/>
    <xf numFmtId="0" fontId="13" fillId="0" borderId="0" applyFont="0" applyAlignment="0">
      <alignment horizontal="center" vertical="center"/>
    </xf>
    <xf numFmtId="0" fontId="2" fillId="0" borderId="0"/>
    <xf numFmtId="0" fontId="13" fillId="0" borderId="0" applyFont="0" applyAlignment="0">
      <alignment horizontal="center" vertical="center"/>
    </xf>
    <xf numFmtId="0" fontId="13" fillId="0" borderId="0" applyFont="0" applyAlignment="0">
      <alignment horizontal="center" vertical="center"/>
    </xf>
    <xf numFmtId="0" fontId="13" fillId="0" borderId="0" applyFont="0" applyAlignment="0">
      <alignment horizontal="center" vertical="center"/>
    </xf>
    <xf numFmtId="0" fontId="13" fillId="0" borderId="0" applyFont="0" applyAlignment="0">
      <alignment horizontal="center" vertical="center"/>
    </xf>
    <xf numFmtId="0" fontId="13" fillId="0" borderId="0" applyFont="0" applyAlignment="0">
      <alignment horizontal="center" vertical="center"/>
    </xf>
    <xf numFmtId="0" fontId="13" fillId="0" borderId="0" applyFont="0" applyAlignment="0">
      <alignment horizontal="center" vertical="center"/>
    </xf>
    <xf numFmtId="0" fontId="2" fillId="0" borderId="0"/>
    <xf numFmtId="0" fontId="2" fillId="0" borderId="0"/>
    <xf numFmtId="169" fontId="14" fillId="0" borderId="0" applyFont="0" applyFill="0" applyBorder="0" applyAlignment="0" applyProtection="0"/>
    <xf numFmtId="170" fontId="14" fillId="0" borderId="0" applyFont="0" applyFill="0" applyBorder="0" applyAlignment="0" applyProtection="0"/>
    <xf numFmtId="0" fontId="1" fillId="0" borderId="0"/>
    <xf numFmtId="0" fontId="11" fillId="0" borderId="0"/>
    <xf numFmtId="0" fontId="1" fillId="0" borderId="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xf numFmtId="0" fontId="16" fillId="0" borderId="0"/>
    <xf numFmtId="0" fontId="15" fillId="0" borderId="0"/>
    <xf numFmtId="0" fontId="15" fillId="0" borderId="0"/>
    <xf numFmtId="0" fontId="16" fillId="0" borderId="0"/>
    <xf numFmtId="0" fontId="15" fillId="0" borderId="0"/>
    <xf numFmtId="0" fontId="16" fillId="0" borderId="0"/>
    <xf numFmtId="0" fontId="11" fillId="0" borderId="0"/>
    <xf numFmtId="192" fontId="1" fillId="0" borderId="0" applyFill="0" applyBorder="0" applyAlignment="0" applyProtection="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5"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5" fillId="0" borderId="0"/>
    <xf numFmtId="0" fontId="1" fillId="0" borderId="0"/>
    <xf numFmtId="0" fontId="1" fillId="0" borderId="0"/>
    <xf numFmtId="0" fontId="17" fillId="0" borderId="0"/>
    <xf numFmtId="0" fontId="11" fillId="0" borderId="0"/>
    <xf numFmtId="0" fontId="1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9" fillId="0" borderId="0"/>
    <xf numFmtId="0" fontId="1" fillId="0" borderId="0"/>
    <xf numFmtId="0" fontId="1" fillId="0" borderId="0"/>
    <xf numFmtId="0" fontId="19" fillId="0" borderId="0"/>
    <xf numFmtId="0" fontId="11" fillId="0" borderId="0"/>
    <xf numFmtId="0" fontId="11" fillId="0" borderId="0"/>
    <xf numFmtId="0" fontId="1" fillId="0" borderId="0"/>
    <xf numFmtId="0" fontId="11" fillId="0" borderId="0"/>
    <xf numFmtId="0" fontId="1" fillId="0" borderId="0" applyNumberFormat="0" applyFill="0" applyBorder="0" applyAlignment="0" applyProtection="0"/>
    <xf numFmtId="0" fontId="11" fillId="0" borderId="0"/>
    <xf numFmtId="0" fontId="11" fillId="0" borderId="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xf numFmtId="0" fontId="11" fillId="0" borderId="0"/>
    <xf numFmtId="0" fontId="19" fillId="0" borderId="0"/>
    <xf numFmtId="0" fontId="15" fillId="0" borderId="0"/>
    <xf numFmtId="0" fontId="1" fillId="0" borderId="0"/>
    <xf numFmtId="0" fontId="1" fillId="0" borderId="0"/>
    <xf numFmtId="0" fontId="19" fillId="0" borderId="0"/>
    <xf numFmtId="0" fontId="11" fillId="0" borderId="0"/>
    <xf numFmtId="0" fontId="11" fillId="0" borderId="0"/>
    <xf numFmtId="0" fontId="11" fillId="0" borderId="0"/>
    <xf numFmtId="0" fontId="1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1" fillId="0" borderId="0"/>
    <xf numFmtId="0" fontId="19" fillId="0" borderId="0"/>
    <xf numFmtId="0" fontId="1" fillId="0" borderId="0"/>
    <xf numFmtId="0" fontId="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9" fillId="0" borderId="0"/>
    <xf numFmtId="0" fontId="15" fillId="0" borderId="0"/>
    <xf numFmtId="0" fontId="15"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1" fillId="0" borderId="0"/>
    <xf numFmtId="0" fontId="15" fillId="0" borderId="0"/>
    <xf numFmtId="0" fontId="20" fillId="0" borderId="0"/>
    <xf numFmtId="0" fontId="20" fillId="0" borderId="0"/>
    <xf numFmtId="0" fontId="19"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1" fillId="0" borderId="0"/>
    <xf numFmtId="0" fontId="11" fillId="0" borderId="0"/>
    <xf numFmtId="0" fontId="11" fillId="0" borderId="0"/>
    <xf numFmtId="0" fontId="1" fillId="0" borderId="0"/>
    <xf numFmtId="0" fontId="11" fillId="0" borderId="0"/>
    <xf numFmtId="0" fontId="16" fillId="0" borderId="0"/>
    <xf numFmtId="0" fontId="16" fillId="0" borderId="0"/>
    <xf numFmtId="0" fontId="16" fillId="0" borderId="0"/>
    <xf numFmtId="0" fontId="16" fillId="0" borderId="0"/>
    <xf numFmtId="0" fontId="16" fillId="0" borderId="0"/>
    <xf numFmtId="0" fontId="11" fillId="0" borderId="0"/>
    <xf numFmtId="0" fontId="11" fillId="0" borderId="0"/>
    <xf numFmtId="0" fontId="11" fillId="0" borderId="0"/>
    <xf numFmtId="0" fontId="11" fillId="0" borderId="0"/>
    <xf numFmtId="0" fontId="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1" fillId="0" borderId="0"/>
    <xf numFmtId="0" fontId="15" fillId="0" borderId="0"/>
    <xf numFmtId="0" fontId="1" fillId="0" borderId="0"/>
    <xf numFmtId="0" fontId="15" fillId="0" borderId="0"/>
    <xf numFmtId="0" fontId="15" fillId="0" borderId="0"/>
    <xf numFmtId="0" fontId="1" fillId="0" borderId="0"/>
    <xf numFmtId="192" fontId="1" fillId="0" borderId="0" applyFill="0" applyBorder="0" applyAlignment="0" applyProtection="0"/>
    <xf numFmtId="0" fontId="19"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9" fillId="0" borderId="0"/>
    <xf numFmtId="0" fontId="11" fillId="0" borderId="0"/>
    <xf numFmtId="0" fontId="17" fillId="0" borderId="0"/>
    <xf numFmtId="0" fontId="11" fillId="0" borderId="0"/>
    <xf numFmtId="0" fontId="3" fillId="0" borderId="0"/>
    <xf numFmtId="0" fontId="11" fillId="0" borderId="0"/>
    <xf numFmtId="0" fontId="11" fillId="0" borderId="0"/>
    <xf numFmtId="0" fontId="19" fillId="0" borderId="0"/>
    <xf numFmtId="0" fontId="11" fillId="0" borderId="0"/>
    <xf numFmtId="0" fontId="19" fillId="0" borderId="0"/>
    <xf numFmtId="0" fontId="17"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7" fillId="0" borderId="0"/>
    <xf numFmtId="0" fontId="11" fillId="0" borderId="0"/>
    <xf numFmtId="0" fontId="11" fillId="0" borderId="0"/>
    <xf numFmtId="164" fontId="1" fillId="0" borderId="0" applyFont="0" applyFill="0" applyBorder="0" applyAlignment="0" applyProtection="0"/>
    <xf numFmtId="0" fontId="11" fillId="0" borderId="0"/>
    <xf numFmtId="0" fontId="15" fillId="0" borderId="0"/>
    <xf numFmtId="0" fontId="11" fillId="0" borderId="0"/>
    <xf numFmtId="0" fontId="19"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1" fontId="16" fillId="0" borderId="0"/>
    <xf numFmtId="0" fontId="11" fillId="0" borderId="0"/>
    <xf numFmtId="0" fontId="19" fillId="0" borderId="0"/>
    <xf numFmtId="0" fontId="1" fillId="0" borderId="0" applyNumberFormat="0" applyFill="0" applyBorder="0" applyAlignment="0" applyProtection="0"/>
    <xf numFmtId="0" fontId="11" fillId="0" borderId="0"/>
    <xf numFmtId="0" fontId="16" fillId="0" borderId="0"/>
    <xf numFmtId="0" fontId="1" fillId="0" borderId="0"/>
    <xf numFmtId="0" fontId="11" fillId="0" borderId="0"/>
    <xf numFmtId="0" fontId="11" fillId="0" borderId="0"/>
    <xf numFmtId="0" fontId="1" fillId="0" borderId="0" applyNumberFormat="0" applyFill="0" applyBorder="0" applyAlignment="0" applyProtection="0"/>
    <xf numFmtId="0" fontId="4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7" fillId="0" borderId="0"/>
    <xf numFmtId="0" fontId="19" fillId="0" borderId="0"/>
    <xf numFmtId="0" fontId="19" fillId="0" borderId="0"/>
    <xf numFmtId="172" fontId="14" fillId="0" borderId="0" applyFont="0" applyFill="0" applyBorder="0" applyAlignment="0" applyProtection="0"/>
    <xf numFmtId="164" fontId="1" fillId="0" borderId="0" applyFont="0" applyFill="0" applyBorder="0" applyAlignment="0" applyProtection="0"/>
    <xf numFmtId="0" fontId="11" fillId="0" borderId="0"/>
    <xf numFmtId="0" fontId="11" fillId="0" borderId="0"/>
    <xf numFmtId="0" fontId="15" fillId="0" borderId="0"/>
    <xf numFmtId="0" fontId="19" fillId="0" borderId="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applyNumberFormat="0" applyFill="0" applyBorder="0" applyAlignment="0" applyProtection="0"/>
    <xf numFmtId="164" fontId="1" fillId="0" borderId="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1" fillId="0" borderId="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21" fillId="0" borderId="0"/>
    <xf numFmtId="0" fontId="1" fillId="0" borderId="0"/>
    <xf numFmtId="0" fontId="11" fillId="0" borderId="0"/>
    <xf numFmtId="0" fontId="1" fillId="0" borderId="0" applyNumberFormat="0" applyFill="0" applyBorder="0" applyAlignment="0" applyProtection="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1" fillId="0" borderId="0"/>
    <xf numFmtId="0" fontId="11" fillId="0" borderId="0"/>
    <xf numFmtId="0" fontId="1" fillId="0" borderId="0"/>
    <xf numFmtId="0" fontId="19" fillId="0" borderId="0"/>
    <xf numFmtId="192" fontId="1" fillId="0" borderId="0" applyFill="0" applyBorder="0" applyAlignment="0" applyProtection="0"/>
    <xf numFmtId="0" fontId="1" fillId="0" borderId="0"/>
    <xf numFmtId="0" fontId="1" fillId="0" borderId="0"/>
    <xf numFmtId="0" fontId="19" fillId="0" borderId="0"/>
    <xf numFmtId="0" fontId="15" fillId="0" borderId="0"/>
    <xf numFmtId="0" fontId="1" fillId="0" borderId="0"/>
    <xf numFmtId="173" fontId="14" fillId="0" borderId="0" applyFont="0" applyFill="0" applyBorder="0" applyAlignment="0" applyProtection="0"/>
    <xf numFmtId="0" fontId="1" fillId="0" borderId="0"/>
    <xf numFmtId="39" fontId="14" fillId="0" borderId="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5" fillId="0" borderId="0"/>
    <xf numFmtId="0" fontId="11" fillId="0" borderId="0"/>
    <xf numFmtId="0" fontId="15" fillId="0" borderId="0"/>
    <xf numFmtId="0" fontId="11" fillId="0" borderId="0"/>
    <xf numFmtId="0" fontId="17" fillId="0" borderId="0"/>
    <xf numFmtId="0" fontId="17" fillId="0" borderId="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9" fillId="0" borderId="0"/>
    <xf numFmtId="0" fontId="1" fillId="0" borderId="0"/>
    <xf numFmtId="0" fontId="19" fillId="0" borderId="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1" fontId="16" fillId="0" borderId="0"/>
    <xf numFmtId="171" fontId="16" fillId="0" borderId="0"/>
    <xf numFmtId="171" fontId="16" fillId="0" borderId="0"/>
    <xf numFmtId="0" fontId="19" fillId="0" borderId="0"/>
    <xf numFmtId="0" fontId="11" fillId="0" borderId="0"/>
    <xf numFmtId="0" fontId="15" fillId="0" borderId="0"/>
    <xf numFmtId="0" fontId="11" fillId="0" borderId="0"/>
    <xf numFmtId="0" fontId="19" fillId="0" borderId="0"/>
    <xf numFmtId="192" fontId="1" fillId="0" borderId="0" applyFill="0" applyBorder="0" applyAlignment="0" applyProtection="0"/>
    <xf numFmtId="0" fontId="17" fillId="0" borderId="0"/>
    <xf numFmtId="0" fontId="11" fillId="0" borderId="0"/>
    <xf numFmtId="0" fontId="17" fillId="0" borderId="0"/>
    <xf numFmtId="0" fontId="17" fillId="0" borderId="0"/>
    <xf numFmtId="0" fontId="11" fillId="0" borderId="0"/>
    <xf numFmtId="0" fontId="17" fillId="0" borderId="0"/>
    <xf numFmtId="0" fontId="17" fillId="0" borderId="0"/>
    <xf numFmtId="0" fontId="22" fillId="0" borderId="0"/>
    <xf numFmtId="0" fontId="22" fillId="0" borderId="0"/>
    <xf numFmtId="0" fontId="22" fillId="0" borderId="0"/>
    <xf numFmtId="0" fontId="22" fillId="0" borderId="0"/>
    <xf numFmtId="0" fontId="22" fillId="0" borderId="0"/>
    <xf numFmtId="0" fontId="11" fillId="0" borderId="0"/>
    <xf numFmtId="0" fontId="1" fillId="0" borderId="0"/>
    <xf numFmtId="0" fontId="17" fillId="0" borderId="0"/>
    <xf numFmtId="0" fontId="23" fillId="0" borderId="0"/>
    <xf numFmtId="0" fontId="23" fillId="0" borderId="0"/>
    <xf numFmtId="0" fontId="23" fillId="0" borderId="0"/>
    <xf numFmtId="0" fontId="23" fillId="0" borderId="0"/>
    <xf numFmtId="0" fontId="23" fillId="0" borderId="0"/>
    <xf numFmtId="0" fontId="17" fillId="0" borderId="0"/>
    <xf numFmtId="0" fontId="23" fillId="0" borderId="0"/>
    <xf numFmtId="0" fontId="23" fillId="0" borderId="0"/>
    <xf numFmtId="0" fontId="23" fillId="0" borderId="0"/>
    <xf numFmtId="0" fontId="23" fillId="0" borderId="0"/>
    <xf numFmtId="0" fontId="23" fillId="0" borderId="0"/>
    <xf numFmtId="0" fontId="17" fillId="0" borderId="0"/>
    <xf numFmtId="0" fontId="23" fillId="0" borderId="0"/>
    <xf numFmtId="0" fontId="23" fillId="0" borderId="0"/>
    <xf numFmtId="0" fontId="23" fillId="0" borderId="0"/>
    <xf numFmtId="0" fontId="23" fillId="0" borderId="0"/>
    <xf numFmtId="0" fontId="23" fillId="0" borderId="0"/>
    <xf numFmtId="0" fontId="11" fillId="0" borderId="0"/>
    <xf numFmtId="0" fontId="1" fillId="0" borderId="0"/>
    <xf numFmtId="0" fontId="1" fillId="0" borderId="0"/>
    <xf numFmtId="0" fontId="11" fillId="0" borderId="0"/>
    <xf numFmtId="0" fontId="19" fillId="0" borderId="0"/>
    <xf numFmtId="0" fontId="11" fillId="0" borderId="0"/>
    <xf numFmtId="0" fontId="11" fillId="0" borderId="0"/>
    <xf numFmtId="174" fontId="14" fillId="0" borderId="0" applyFont="0" applyFill="0" applyBorder="0" applyAlignment="0" applyProtection="0"/>
    <xf numFmtId="0" fontId="1" fillId="0" borderId="0"/>
    <xf numFmtId="0" fontId="1" fillId="0" borderId="0"/>
    <xf numFmtId="0" fontId="3" fillId="0" borderId="0">
      <alignment vertical="top"/>
    </xf>
    <xf numFmtId="0" fontId="3" fillId="0" borderId="0">
      <alignment vertical="top"/>
    </xf>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5" fillId="0" borderId="0"/>
    <xf numFmtId="0" fontId="11" fillId="0" borderId="0"/>
    <xf numFmtId="0" fontId="11" fillId="0" borderId="0"/>
    <xf numFmtId="0" fontId="11" fillId="0" borderId="0"/>
    <xf numFmtId="0" fontId="1" fillId="0" borderId="0"/>
    <xf numFmtId="0" fontId="1" fillId="0" borderId="0"/>
    <xf numFmtId="0" fontId="19" fillId="0" borderId="0"/>
    <xf numFmtId="0" fontId="11" fillId="0" borderId="0"/>
    <xf numFmtId="0" fontId="11" fillId="0" borderId="0"/>
    <xf numFmtId="0" fontId="11" fillId="0" borderId="0"/>
    <xf numFmtId="0" fontId="20" fillId="0" borderId="0"/>
    <xf numFmtId="0" fontId="11" fillId="0" borderId="0"/>
    <xf numFmtId="0" fontId="1" fillId="0" borderId="0" applyNumberFormat="0" applyFill="0" applyBorder="0" applyAlignment="0" applyProtection="0"/>
    <xf numFmtId="0" fontId="24" fillId="0" borderId="0"/>
    <xf numFmtId="0" fontId="24" fillId="0" borderId="0"/>
    <xf numFmtId="0" fontId="24" fillId="0" borderId="0"/>
    <xf numFmtId="0" fontId="24" fillId="0" borderId="0"/>
    <xf numFmtId="0" fontId="11" fillId="0" borderId="0"/>
    <xf numFmtId="0" fontId="11" fillId="0" borderId="0"/>
    <xf numFmtId="0" fontId="19" fillId="0" borderId="0"/>
    <xf numFmtId="0" fontId="15" fillId="0" borderId="0"/>
    <xf numFmtId="0" fontId="1" fillId="0" borderId="0"/>
    <xf numFmtId="0" fontId="1" fillId="0" borderId="0"/>
    <xf numFmtId="0" fontId="1" fillId="0" borderId="0"/>
    <xf numFmtId="0" fontId="19" fillId="0" borderId="0"/>
    <xf numFmtId="0" fontId="11" fillId="0" borderId="0"/>
    <xf numFmtId="0" fontId="11" fillId="0" borderId="0"/>
    <xf numFmtId="0" fontId="15" fillId="0" borderId="0"/>
    <xf numFmtId="0" fontId="25" fillId="0" borderId="0"/>
    <xf numFmtId="0" fontId="11" fillId="0" borderId="0"/>
    <xf numFmtId="0" fontId="24" fillId="0" borderId="0"/>
    <xf numFmtId="0" fontId="24" fillId="0" borderId="0"/>
    <xf numFmtId="0" fontId="26" fillId="0" borderId="0" applyNumberFormat="0" applyFill="0" applyBorder="0" applyAlignment="0" applyProtection="0"/>
    <xf numFmtId="0" fontId="14" fillId="2" borderId="0" applyNumberFormat="0" applyFont="0" applyAlignment="0" applyProtection="0"/>
    <xf numFmtId="0" fontId="19" fillId="0" borderId="0"/>
    <xf numFmtId="0" fontId="11" fillId="0" borderId="0"/>
    <xf numFmtId="0" fontId="19" fillId="0" borderId="0"/>
    <xf numFmtId="0" fontId="11" fillId="0" borderId="0"/>
    <xf numFmtId="0" fontId="11" fillId="0" borderId="0"/>
    <xf numFmtId="0" fontId="11" fillId="0" borderId="0"/>
    <xf numFmtId="0" fontId="11" fillId="0" borderId="0"/>
    <xf numFmtId="0" fontId="19" fillId="0" borderId="0"/>
    <xf numFmtId="0" fontId="3" fillId="0" borderId="0">
      <alignment vertical="top"/>
    </xf>
    <xf numFmtId="0" fontId="19" fillId="0" borderId="0"/>
    <xf numFmtId="0" fontId="11" fillId="0" borderId="0"/>
    <xf numFmtId="0" fontId="1" fillId="0" borderId="0"/>
    <xf numFmtId="0" fontId="19" fillId="0" borderId="0"/>
    <xf numFmtId="0" fontId="19" fillId="0" borderId="0"/>
    <xf numFmtId="0" fontId="1" fillId="0" borderId="0"/>
    <xf numFmtId="0" fontId="1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6" fillId="0" borderId="0"/>
    <xf numFmtId="0" fontId="11" fillId="0" borderId="0"/>
    <xf numFmtId="0" fontId="11" fillId="0" borderId="0"/>
    <xf numFmtId="0" fontId="1" fillId="0" borderId="0"/>
    <xf numFmtId="0" fontId="11" fillId="0" borderId="0"/>
    <xf numFmtId="0" fontId="1" fillId="0" borderId="0" applyNumberFormat="0" applyFill="0" applyBorder="0" applyAlignment="0" applyProtection="0"/>
    <xf numFmtId="0" fontId="1" fillId="0" borderId="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5" fillId="0" borderId="0"/>
    <xf numFmtId="0" fontId="11" fillId="0" borderId="0"/>
    <xf numFmtId="0" fontId="11" fillId="0" borderId="0"/>
    <xf numFmtId="0" fontId="11" fillId="0" borderId="0"/>
    <xf numFmtId="0" fontId="11" fillId="0" borderId="0"/>
    <xf numFmtId="0" fontId="11" fillId="0" borderId="0"/>
    <xf numFmtId="0" fontId="1" fillId="0" borderId="0"/>
    <xf numFmtId="0" fontId="11" fillId="0" borderId="0"/>
    <xf numFmtId="0" fontId="11" fillId="0" borderId="0"/>
    <xf numFmtId="0" fontId="15" fillId="0" borderId="0"/>
    <xf numFmtId="0" fontId="11" fillId="0" borderId="0"/>
    <xf numFmtId="0" fontId="11" fillId="0" borderId="0"/>
    <xf numFmtId="0" fontId="15" fillId="0" borderId="0"/>
    <xf numFmtId="192" fontId="1" fillId="0" borderId="0" applyFill="0" applyBorder="0" applyAlignment="0" applyProtection="0"/>
    <xf numFmtId="192" fontId="1" fillId="0" borderId="0" applyFill="0" applyBorder="0" applyAlignment="0" applyProtection="0"/>
    <xf numFmtId="0" fontId="19" fillId="0" borderId="0"/>
    <xf numFmtId="0" fontId="19" fillId="0" borderId="0"/>
    <xf numFmtId="0" fontId="19" fillId="0" borderId="0"/>
    <xf numFmtId="0" fontId="1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 fillId="0" borderId="0"/>
    <xf numFmtId="0" fontId="11" fillId="0" borderId="0"/>
    <xf numFmtId="0" fontId="11" fillId="0" borderId="0"/>
    <xf numFmtId="0" fontId="19" fillId="0" borderId="0"/>
    <xf numFmtId="0" fontId="19" fillId="0" borderId="0"/>
    <xf numFmtId="0" fontId="11" fillId="0" borderId="0"/>
    <xf numFmtId="0" fontId="11" fillId="0" borderId="0"/>
    <xf numFmtId="0" fontId="15" fillId="0" borderId="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lignment vertical="top"/>
    </xf>
    <xf numFmtId="0" fontId="3" fillId="0" borderId="0">
      <alignment vertical="top"/>
    </xf>
    <xf numFmtId="0" fontId="3" fillId="0" borderId="0">
      <alignment vertical="top"/>
    </xf>
    <xf numFmtId="0" fontId="3" fillId="0" borderId="0">
      <alignment vertical="top"/>
    </xf>
    <xf numFmtId="0" fontId="19" fillId="0" borderId="0"/>
    <xf numFmtId="0" fontId="11" fillId="0" borderId="0"/>
    <xf numFmtId="0" fontId="24" fillId="0" borderId="0"/>
    <xf numFmtId="0" fontId="24"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 fillId="0" borderId="0"/>
    <xf numFmtId="0" fontId="11" fillId="0" borderId="0"/>
    <xf numFmtId="0" fontId="11" fillId="0" borderId="0"/>
    <xf numFmtId="0" fontId="11" fillId="0" borderId="0"/>
    <xf numFmtId="0" fontId="17" fillId="0" borderId="0"/>
    <xf numFmtId="0" fontId="23" fillId="0" borderId="0"/>
    <xf numFmtId="0" fontId="23" fillId="0" borderId="0"/>
    <xf numFmtId="0" fontId="23" fillId="0" borderId="0"/>
    <xf numFmtId="0" fontId="17" fillId="0" borderId="0"/>
    <xf numFmtId="0" fontId="23" fillId="0" borderId="0"/>
    <xf numFmtId="0" fontId="23" fillId="0" borderId="0"/>
    <xf numFmtId="0" fontId="17" fillId="0" borderId="0"/>
    <xf numFmtId="0" fontId="17" fillId="0" borderId="0"/>
    <xf numFmtId="0" fontId="23" fillId="0" borderId="0"/>
    <xf numFmtId="0" fontId="23" fillId="0" borderId="0"/>
    <xf numFmtId="0" fontId="23" fillId="0" borderId="0"/>
    <xf numFmtId="0" fontId="17" fillId="0" borderId="0"/>
    <xf numFmtId="0" fontId="23" fillId="0" borderId="0"/>
    <xf numFmtId="0" fontId="23" fillId="0" borderId="0"/>
    <xf numFmtId="0" fontId="17" fillId="0" borderId="0"/>
    <xf numFmtId="0" fontId="17" fillId="0" borderId="0"/>
    <xf numFmtId="0" fontId="17" fillId="0" borderId="0"/>
    <xf numFmtId="0" fontId="17" fillId="0" borderId="0"/>
    <xf numFmtId="0" fontId="23" fillId="0" borderId="0"/>
    <xf numFmtId="0" fontId="23" fillId="0" borderId="0"/>
    <xf numFmtId="0" fontId="23" fillId="0" borderId="0"/>
    <xf numFmtId="0" fontId="17" fillId="0" borderId="0"/>
    <xf numFmtId="0" fontId="23" fillId="0" borderId="0"/>
    <xf numFmtId="0" fontId="23" fillId="0" borderId="0"/>
    <xf numFmtId="0" fontId="17" fillId="0" borderId="0"/>
    <xf numFmtId="0" fontId="17" fillId="0" borderId="0"/>
    <xf numFmtId="0" fontId="11" fillId="0" borderId="0"/>
    <xf numFmtId="0" fontId="11" fillId="0" borderId="0"/>
    <xf numFmtId="0" fontId="17" fillId="0" borderId="0"/>
    <xf numFmtId="0" fontId="17" fillId="0" borderId="0"/>
    <xf numFmtId="0" fontId="11" fillId="0" borderId="0"/>
    <xf numFmtId="0" fontId="27" fillId="0" borderId="0"/>
    <xf numFmtId="0" fontId="27" fillId="0" borderId="0"/>
    <xf numFmtId="0" fontId="27" fillId="0" borderId="0"/>
    <xf numFmtId="0" fontId="27" fillId="0" borderId="0"/>
    <xf numFmtId="0" fontId="27" fillId="0" borderId="0"/>
    <xf numFmtId="0" fontId="11" fillId="0" borderId="0"/>
    <xf numFmtId="0" fontId="17" fillId="0" borderId="0"/>
    <xf numFmtId="0" fontId="17" fillId="0" borderId="0"/>
    <xf numFmtId="0" fontId="17" fillId="0" borderId="0"/>
    <xf numFmtId="0" fontId="17" fillId="0" borderId="0"/>
    <xf numFmtId="0" fontId="11" fillId="0" borderId="0"/>
    <xf numFmtId="0" fontId="27" fillId="0" borderId="0"/>
    <xf numFmtId="0" fontId="27" fillId="0" borderId="0"/>
    <xf numFmtId="0" fontId="27" fillId="0" borderId="0"/>
    <xf numFmtId="0" fontId="27" fillId="0" borderId="0"/>
    <xf numFmtId="0" fontId="27" fillId="0" borderId="0"/>
    <xf numFmtId="0" fontId="11" fillId="0" borderId="0"/>
    <xf numFmtId="0" fontId="27" fillId="0" borderId="0"/>
    <xf numFmtId="0" fontId="27" fillId="0" borderId="0"/>
    <xf numFmtId="0" fontId="27" fillId="0" borderId="0"/>
    <xf numFmtId="0" fontId="27" fillId="0" borderId="0"/>
    <xf numFmtId="0" fontId="27" fillId="0" borderId="0"/>
    <xf numFmtId="0" fontId="17"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 fillId="0" borderId="0"/>
    <xf numFmtId="0" fontId="11" fillId="0" borderId="0"/>
    <xf numFmtId="0" fontId="1" fillId="0" borderId="0"/>
    <xf numFmtId="0" fontId="3" fillId="0" borderId="0">
      <alignment vertical="top"/>
    </xf>
    <xf numFmtId="0" fontId="3" fillId="0" borderId="0">
      <alignment vertical="top"/>
    </xf>
    <xf numFmtId="0" fontId="3" fillId="0" borderId="0">
      <alignment vertical="top"/>
    </xf>
    <xf numFmtId="0" fontId="1" fillId="0" borderId="0" applyNumberFormat="0" applyFill="0" applyBorder="0" applyAlignment="0" applyProtection="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1" fillId="0" borderId="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applyNumberFormat="0" applyFill="0" applyBorder="0" applyAlignment="0" applyProtection="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 fillId="0" borderId="0"/>
    <xf numFmtId="0" fontId="1" fillId="0" borderId="0"/>
    <xf numFmtId="0" fontId="1" fillId="0" borderId="0"/>
    <xf numFmtId="175" fontId="14" fillId="0" borderId="0" applyFont="0" applyFill="0" applyBorder="0" applyAlignment="0" applyProtection="0"/>
    <xf numFmtId="176"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1" fillId="0" borderId="0"/>
    <xf numFmtId="0" fontId="11" fillId="0" borderId="0"/>
    <xf numFmtId="164" fontId="1" fillId="0" borderId="0" applyFont="0" applyFill="0" applyBorder="0" applyAlignment="0" applyProtection="0"/>
    <xf numFmtId="164" fontId="1" fillId="0" borderId="0" applyFont="0" applyFill="0" applyBorder="0" applyAlignment="0" applyProtection="0"/>
    <xf numFmtId="0" fontId="11" fillId="0" borderId="0"/>
    <xf numFmtId="0" fontId="11" fillId="0" borderId="0"/>
    <xf numFmtId="0" fontId="11" fillId="0" borderId="0"/>
    <xf numFmtId="0" fontId="1" fillId="0" borderId="0"/>
    <xf numFmtId="0" fontId="6" fillId="0" borderId="0"/>
    <xf numFmtId="0" fontId="11" fillId="0" borderId="0"/>
    <xf numFmtId="0" fontId="11" fillId="0" borderId="0"/>
    <xf numFmtId="0" fontId="11" fillId="0" borderId="0"/>
    <xf numFmtId="0" fontId="11" fillId="0" borderId="0"/>
    <xf numFmtId="0" fontId="11" fillId="0" borderId="0"/>
    <xf numFmtId="0" fontId="15" fillId="0" borderId="0"/>
    <xf numFmtId="0" fontId="11" fillId="0" borderId="0"/>
    <xf numFmtId="0" fontId="19" fillId="0" borderId="0"/>
    <xf numFmtId="0" fontId="15" fillId="0" borderId="0"/>
    <xf numFmtId="0" fontId="19" fillId="0" borderId="0"/>
    <xf numFmtId="0" fontId="11" fillId="0" borderId="0"/>
    <xf numFmtId="177" fontId="14" fillId="0" borderId="0" applyFont="0" applyFill="0" applyBorder="0" applyAlignment="0" applyProtection="0"/>
    <xf numFmtId="178" fontId="14" fillId="0" borderId="0" applyFont="0" applyFill="0" applyBorder="0" applyAlignment="0" applyProtection="0"/>
    <xf numFmtId="0" fontId="1" fillId="0" borderId="0"/>
    <xf numFmtId="0" fontId="11" fillId="0" borderId="0"/>
    <xf numFmtId="0" fontId="11" fillId="0" borderId="0"/>
    <xf numFmtId="0" fontId="1" fillId="0" borderId="0"/>
    <xf numFmtId="0" fontId="1" fillId="0" borderId="0"/>
    <xf numFmtId="0" fontId="1" fillId="0" borderId="0"/>
    <xf numFmtId="0" fontId="11" fillId="0" borderId="0"/>
    <xf numFmtId="0" fontId="11" fillId="0" borderId="0"/>
    <xf numFmtId="0" fontId="19" fillId="0" borderId="0"/>
    <xf numFmtId="0" fontId="19" fillId="0" borderId="0"/>
    <xf numFmtId="0" fontId="1" fillId="0" borderId="0"/>
    <xf numFmtId="0" fontId="1" fillId="0" borderId="0" applyNumberFormat="0" applyFill="0" applyBorder="0" applyAlignment="0" applyProtection="0"/>
    <xf numFmtId="0" fontId="17" fillId="0" borderId="0"/>
    <xf numFmtId="0" fontId="1" fillId="0" borderId="0"/>
    <xf numFmtId="0" fontId="11" fillId="0" borderId="0"/>
    <xf numFmtId="0" fontId="1" fillId="0" borderId="0"/>
    <xf numFmtId="0" fontId="1" fillId="0" borderId="0"/>
    <xf numFmtId="0" fontId="1" fillId="0" borderId="0"/>
    <xf numFmtId="0" fontId="17" fillId="0" borderId="0"/>
    <xf numFmtId="0" fontId="4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20" fillId="0" borderId="0"/>
    <xf numFmtId="0" fontId="1" fillId="0" borderId="0" applyNumberFormat="0" applyFill="0" applyBorder="0" applyAlignment="0" applyProtection="0"/>
    <xf numFmtId="171" fontId="16" fillId="0" borderId="0"/>
    <xf numFmtId="0" fontId="1" fillId="0" borderId="0"/>
    <xf numFmtId="0" fontId="1" fillId="0" borderId="0"/>
    <xf numFmtId="0" fontId="15" fillId="0" borderId="0"/>
    <xf numFmtId="0" fontId="1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7" fillId="0" borderId="0"/>
    <xf numFmtId="0" fontId="11" fillId="0" borderId="0"/>
    <xf numFmtId="0" fontId="11" fillId="0" borderId="0"/>
    <xf numFmtId="0" fontId="11" fillId="0" borderId="0"/>
    <xf numFmtId="0" fontId="11" fillId="0" borderId="0"/>
    <xf numFmtId="0" fontId="15" fillId="0" borderId="0"/>
    <xf numFmtId="0" fontId="11" fillId="0" borderId="0"/>
    <xf numFmtId="0" fontId="11" fillId="0" borderId="0"/>
    <xf numFmtId="0" fontId="11" fillId="0" borderId="0"/>
    <xf numFmtId="0" fontId="11" fillId="0" borderId="0"/>
    <xf numFmtId="0" fontId="11" fillId="0" borderId="0"/>
    <xf numFmtId="0" fontId="1" fillId="0" borderId="0"/>
    <xf numFmtId="0" fontId="1" fillId="0" borderId="0"/>
    <xf numFmtId="0" fontId="1" fillId="0" borderId="0"/>
    <xf numFmtId="0" fontId="11" fillId="0" borderId="0"/>
    <xf numFmtId="0" fontId="11" fillId="0" borderId="0"/>
    <xf numFmtId="0" fontId="17" fillId="0" borderId="0"/>
    <xf numFmtId="0" fontId="1" fillId="0" borderId="0"/>
    <xf numFmtId="0" fontId="15" fillId="0" borderId="0"/>
    <xf numFmtId="0" fontId="11" fillId="0" borderId="0"/>
    <xf numFmtId="0" fontId="11" fillId="0" borderId="0"/>
    <xf numFmtId="0" fontId="27" fillId="0" borderId="0"/>
    <xf numFmtId="0" fontId="27" fillId="0" borderId="0"/>
    <xf numFmtId="0" fontId="27" fillId="0" borderId="0"/>
    <xf numFmtId="0" fontId="11" fillId="0" borderId="0"/>
    <xf numFmtId="0" fontId="27" fillId="0" borderId="0"/>
    <xf numFmtId="0" fontId="27"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1" fillId="0" borderId="0"/>
    <xf numFmtId="0" fontId="11" fillId="0" borderId="0"/>
    <xf numFmtId="0" fontId="1" fillId="0" borderId="0" applyNumberFormat="0" applyFill="0" applyBorder="0" applyAlignment="0" applyProtection="0"/>
    <xf numFmtId="0" fontId="11" fillId="0" borderId="0"/>
    <xf numFmtId="0" fontId="11" fillId="0" borderId="0"/>
    <xf numFmtId="0" fontId="1" fillId="0" borderId="0" applyNumberFormat="0" applyFill="0" applyBorder="0" applyAlignment="0" applyProtection="0"/>
    <xf numFmtId="0" fontId="11" fillId="0" borderId="0"/>
    <xf numFmtId="0" fontId="1" fillId="0" borderId="0"/>
    <xf numFmtId="0" fontId="19" fillId="0" borderId="0"/>
    <xf numFmtId="0" fontId="1" fillId="0" borderId="0"/>
    <xf numFmtId="0" fontId="6" fillId="0" borderId="0"/>
    <xf numFmtId="0" fontId="11" fillId="0" borderId="0"/>
    <xf numFmtId="0" fontId="11" fillId="0" borderId="0"/>
    <xf numFmtId="0" fontId="11" fillId="0" borderId="0"/>
    <xf numFmtId="0" fontId="15" fillId="0" borderId="0"/>
    <xf numFmtId="0" fontId="11" fillId="0" borderId="0"/>
    <xf numFmtId="0" fontId="17" fillId="0" borderId="0"/>
    <xf numFmtId="171" fontId="11" fillId="0" borderId="0"/>
    <xf numFmtId="0" fontId="17" fillId="0" borderId="0"/>
    <xf numFmtId="0" fontId="17" fillId="0" borderId="0"/>
    <xf numFmtId="0" fontId="23" fillId="0" borderId="0"/>
    <xf numFmtId="0" fontId="23" fillId="0" borderId="0"/>
    <xf numFmtId="0" fontId="23" fillId="0" borderId="0"/>
    <xf numFmtId="0" fontId="23" fillId="0" borderId="0"/>
    <xf numFmtId="0" fontId="23" fillId="0" borderId="0"/>
    <xf numFmtId="0" fontId="17" fillId="0" borderId="0"/>
    <xf numFmtId="0" fontId="23" fillId="0" borderId="0"/>
    <xf numFmtId="0" fontId="23" fillId="0" borderId="0"/>
    <xf numFmtId="0" fontId="23" fillId="0" borderId="0"/>
    <xf numFmtId="0" fontId="23" fillId="0" borderId="0"/>
    <xf numFmtId="0" fontId="23" fillId="0" borderId="0"/>
    <xf numFmtId="0" fontId="17" fillId="0" borderId="0"/>
    <xf numFmtId="0" fontId="11" fillId="0" borderId="0"/>
    <xf numFmtId="0" fontId="11" fillId="0" borderId="0"/>
    <xf numFmtId="0" fontId="17" fillId="0" borderId="0"/>
    <xf numFmtId="0" fontId="11" fillId="0" borderId="0"/>
    <xf numFmtId="0" fontId="11" fillId="0" borderId="0"/>
    <xf numFmtId="0" fontId="27" fillId="0" borderId="0"/>
    <xf numFmtId="0" fontId="27" fillId="0" borderId="0"/>
    <xf numFmtId="0" fontId="27" fillId="0" borderId="0"/>
    <xf numFmtId="0" fontId="11" fillId="0" borderId="0"/>
    <xf numFmtId="0" fontId="27" fillId="0" borderId="0"/>
    <xf numFmtId="0" fontId="27" fillId="0" borderId="0"/>
    <xf numFmtId="0" fontId="17" fillId="0" borderId="0"/>
    <xf numFmtId="0" fontId="19" fillId="0" borderId="0"/>
    <xf numFmtId="0" fontId="11" fillId="0" borderId="0"/>
    <xf numFmtId="0" fontId="15" fillId="0" borderId="0"/>
    <xf numFmtId="0" fontId="20" fillId="0" borderId="0"/>
    <xf numFmtId="0" fontId="11" fillId="0" borderId="0"/>
    <xf numFmtId="0" fontId="11" fillId="0" borderId="0"/>
    <xf numFmtId="0" fontId="11" fillId="0" borderId="0"/>
    <xf numFmtId="0" fontId="19" fillId="0" borderId="0"/>
    <xf numFmtId="0" fontId="19" fillId="0" borderId="0"/>
    <xf numFmtId="192" fontId="1" fillId="0" borderId="0" applyFill="0" applyBorder="0" applyAlignment="0" applyProtection="0"/>
    <xf numFmtId="0" fontId="11" fillId="0" borderId="0"/>
    <xf numFmtId="0" fontId="19" fillId="0" borderId="0"/>
    <xf numFmtId="0" fontId="11" fillId="0" borderId="0"/>
    <xf numFmtId="0" fontId="11" fillId="0" borderId="0"/>
    <xf numFmtId="0" fontId="27" fillId="0" borderId="0"/>
    <xf numFmtId="0" fontId="27" fillId="0" borderId="0"/>
    <xf numFmtId="0" fontId="27" fillId="0" borderId="0"/>
    <xf numFmtId="0" fontId="27" fillId="0" borderId="0"/>
    <xf numFmtId="0" fontId="27" fillId="0" borderId="0"/>
    <xf numFmtId="0" fontId="11" fillId="0" borderId="0"/>
    <xf numFmtId="0" fontId="27" fillId="0" borderId="0"/>
    <xf numFmtId="0" fontId="27" fillId="0" borderId="0"/>
    <xf numFmtId="0" fontId="27" fillId="0" borderId="0"/>
    <xf numFmtId="0" fontId="27" fillId="0" borderId="0"/>
    <xf numFmtId="0" fontId="27" fillId="0" borderId="0"/>
    <xf numFmtId="192" fontId="1" fillId="0" borderId="0" applyFill="0" applyBorder="0" applyAlignment="0" applyProtection="0"/>
    <xf numFmtId="0" fontId="20" fillId="0" borderId="0"/>
    <xf numFmtId="0" fontId="11" fillId="0" borderId="0"/>
    <xf numFmtId="0" fontId="15" fillId="0" borderId="0"/>
    <xf numFmtId="0" fontId="11" fillId="0" borderId="0"/>
    <xf numFmtId="0" fontId="11" fillId="0" borderId="0"/>
    <xf numFmtId="192" fontId="1" fillId="0" borderId="0" applyFill="0" applyBorder="0" applyAlignment="0" applyProtection="0"/>
    <xf numFmtId="0" fontId="1" fillId="0" borderId="0"/>
    <xf numFmtId="0" fontId="1" fillId="0" borderId="0"/>
    <xf numFmtId="0" fontId="1" fillId="0" borderId="0"/>
    <xf numFmtId="0" fontId="11" fillId="0" borderId="0"/>
    <xf numFmtId="0" fontId="11" fillId="0" borderId="0"/>
    <xf numFmtId="0" fontId="11" fillId="0" borderId="0"/>
    <xf numFmtId="0" fontId="28" fillId="0" borderId="0">
      <alignment vertical="top"/>
    </xf>
    <xf numFmtId="0" fontId="11" fillId="0" borderId="0"/>
    <xf numFmtId="0" fontId="1" fillId="0" borderId="0" applyNumberFormat="0" applyFill="0" applyBorder="0" applyAlignment="0" applyProtection="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9" fillId="0" borderId="0"/>
    <xf numFmtId="0" fontId="24" fillId="0" borderId="0"/>
    <xf numFmtId="0" fontId="24" fillId="0" borderId="0"/>
    <xf numFmtId="0" fontId="24" fillId="0" borderId="0"/>
    <xf numFmtId="0" fontId="24" fillId="0" borderId="0"/>
    <xf numFmtId="0" fontId="11" fillId="0" borderId="0"/>
    <xf numFmtId="0" fontId="24" fillId="0" borderId="0"/>
    <xf numFmtId="0" fontId="11" fillId="0" borderId="0"/>
    <xf numFmtId="0" fontId="11" fillId="0" borderId="0"/>
    <xf numFmtId="0" fontId="15" fillId="0" borderId="0"/>
    <xf numFmtId="164" fontId="1" fillId="0" borderId="0" applyFont="0" applyFill="0" applyBorder="0" applyAlignment="0" applyProtection="0"/>
    <xf numFmtId="0" fontId="19" fillId="0" borderId="0"/>
    <xf numFmtId="0" fontId="11" fillId="0" borderId="0"/>
    <xf numFmtId="0" fontId="15" fillId="0" borderId="0"/>
    <xf numFmtId="0" fontId="1" fillId="0" borderId="0"/>
    <xf numFmtId="0" fontId="19" fillId="0" borderId="0"/>
    <xf numFmtId="0" fontId="1" fillId="0" borderId="0" applyNumberFormat="0" applyFill="0" applyBorder="0" applyAlignment="0" applyProtection="0"/>
    <xf numFmtId="0" fontId="11" fillId="0" borderId="0"/>
    <xf numFmtId="0" fontId="11" fillId="0" borderId="0"/>
    <xf numFmtId="0"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1" fillId="0" borderId="0"/>
    <xf numFmtId="0" fontId="1" fillId="0" borderId="0"/>
    <xf numFmtId="0" fontId="1" fillId="0" borderId="0"/>
    <xf numFmtId="0" fontId="11" fillId="0" borderId="0"/>
    <xf numFmtId="0" fontId="11" fillId="0" borderId="0"/>
    <xf numFmtId="0" fontId="29" fillId="0" borderId="0" applyNumberFormat="0" applyFill="0" applyBorder="0" applyProtection="0">
      <alignment vertical="top"/>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7" fillId="0" borderId="0"/>
    <xf numFmtId="0" fontId="23" fillId="0" borderId="0"/>
    <xf numFmtId="0" fontId="23" fillId="0" borderId="0"/>
    <xf numFmtId="0" fontId="23" fillId="0" borderId="0"/>
    <xf numFmtId="0" fontId="23" fillId="0" borderId="0"/>
    <xf numFmtId="0" fontId="23"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1" fillId="0" borderId="0"/>
    <xf numFmtId="0" fontId="27" fillId="0" borderId="0"/>
    <xf numFmtId="0" fontId="27" fillId="0" borderId="0"/>
    <xf numFmtId="0" fontId="27" fillId="0" borderId="0"/>
    <xf numFmtId="0" fontId="27" fillId="0" borderId="0"/>
    <xf numFmtId="0" fontId="27" fillId="0" borderId="0"/>
    <xf numFmtId="0" fontId="11" fillId="0" borderId="0"/>
    <xf numFmtId="0" fontId="27" fillId="0" borderId="0"/>
    <xf numFmtId="0" fontId="27" fillId="0" borderId="0"/>
    <xf numFmtId="0" fontId="27" fillId="0" borderId="0"/>
    <xf numFmtId="0" fontId="27" fillId="0" borderId="0"/>
    <xf numFmtId="0" fontId="27" fillId="0" borderId="0"/>
    <xf numFmtId="171" fontId="1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192" fontId="1" fillId="0" borderId="0" applyFill="0" applyBorder="0" applyAlignment="0" applyProtection="0"/>
    <xf numFmtId="0" fontId="11" fillId="0" borderId="0"/>
    <xf numFmtId="0" fontId="11" fillId="0" borderId="0"/>
    <xf numFmtId="0" fontId="11" fillId="0" borderId="0"/>
    <xf numFmtId="0" fontId="19" fillId="0" borderId="0"/>
    <xf numFmtId="0" fontId="19" fillId="0" borderId="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1" fillId="0" borderId="4" applyNumberFormat="0" applyFill="0" applyProtection="0">
      <alignment horizontal="center"/>
    </xf>
    <xf numFmtId="0" fontId="31" fillId="0" borderId="0" applyNumberFormat="0" applyFill="0" applyBorder="0" applyProtection="0">
      <alignment horizontal="left"/>
    </xf>
    <xf numFmtId="0" fontId="32" fillId="0" borderId="0" applyNumberFormat="0" applyFill="0" applyBorder="0" applyProtection="0">
      <alignment horizontal="centerContinuous"/>
    </xf>
    <xf numFmtId="0" fontId="15" fillId="0" borderId="0"/>
    <xf numFmtId="0" fontId="11" fillId="0" borderId="0"/>
    <xf numFmtId="0" fontId="11" fillId="0" borderId="0"/>
    <xf numFmtId="0" fontId="15" fillId="0" borderId="0"/>
    <xf numFmtId="0" fontId="18" fillId="0" borderId="2" applyNumberFormat="0">
      <alignment horizontal="right"/>
    </xf>
    <xf numFmtId="0" fontId="1" fillId="0" borderId="0"/>
    <xf numFmtId="0" fontId="1" fillId="0" borderId="0"/>
    <xf numFmtId="0" fontId="1" fillId="0" borderId="0"/>
    <xf numFmtId="0" fontId="1" fillId="0" borderId="0"/>
    <xf numFmtId="0" fontId="1" fillId="0" borderId="0"/>
    <xf numFmtId="0" fontId="1" fillId="0" borderId="0"/>
    <xf numFmtId="193" fontId="11" fillId="0" borderId="0"/>
    <xf numFmtId="0" fontId="19" fillId="0" borderId="0"/>
    <xf numFmtId="0" fontId="1" fillId="0" borderId="0"/>
    <xf numFmtId="0" fontId="19" fillId="0" borderId="0"/>
    <xf numFmtId="0" fontId="1" fillId="0" borderId="0"/>
    <xf numFmtId="0" fontId="1" fillId="0" borderId="0"/>
    <xf numFmtId="0" fontId="15" fillId="0" borderId="0"/>
    <xf numFmtId="0" fontId="11" fillId="0" borderId="0"/>
    <xf numFmtId="0" fontId="11" fillId="0" borderId="0"/>
    <xf numFmtId="0" fontId="1" fillId="0" borderId="0"/>
    <xf numFmtId="0" fontId="11" fillId="0" borderId="0"/>
    <xf numFmtId="0" fontId="11" fillId="0" borderId="0"/>
    <xf numFmtId="0" fontId="1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1" fillId="0" borderId="0"/>
    <xf numFmtId="0" fontId="11" fillId="0" borderId="0"/>
    <xf numFmtId="0" fontId="1" fillId="0" borderId="0"/>
    <xf numFmtId="0" fontId="11" fillId="0" borderId="0"/>
    <xf numFmtId="0" fontId="19" fillId="0" borderId="0"/>
    <xf numFmtId="0" fontId="11" fillId="0" borderId="0"/>
    <xf numFmtId="0" fontId="1" fillId="0" borderId="0"/>
    <xf numFmtId="0" fontId="1" fillId="0" borderId="0"/>
    <xf numFmtId="0" fontId="19" fillId="0" borderId="0"/>
    <xf numFmtId="0" fontId="19" fillId="0" borderId="0"/>
    <xf numFmtId="0" fontId="1" fillId="0" borderId="0" applyNumberFormat="0" applyFill="0" applyBorder="0" applyAlignment="0" applyProtection="0"/>
    <xf numFmtId="0" fontId="1" fillId="0" borderId="0"/>
    <xf numFmtId="0" fontId="19" fillId="0" borderId="0"/>
    <xf numFmtId="0" fontId="11" fillId="0" borderId="0"/>
    <xf numFmtId="0" fontId="11" fillId="0" borderId="0"/>
    <xf numFmtId="0" fontId="11" fillId="0" borderId="0"/>
    <xf numFmtId="0" fontId="11" fillId="0" borderId="0"/>
    <xf numFmtId="0" fontId="21" fillId="0" borderId="0"/>
    <xf numFmtId="0" fontId="20" fillId="0" borderId="0"/>
    <xf numFmtId="0" fontId="1" fillId="0" borderId="0" applyNumberFormat="0" applyFill="0" applyBorder="0" applyAlignment="0" applyProtection="0"/>
    <xf numFmtId="0" fontId="15" fillId="0" borderId="0"/>
    <xf numFmtId="0" fontId="19" fillId="0" borderId="0"/>
    <xf numFmtId="0" fontId="19"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1" fillId="0" borderId="0"/>
    <xf numFmtId="0" fontId="19" fillId="0" borderId="0"/>
    <xf numFmtId="0" fontId="19" fillId="0" borderId="0"/>
    <xf numFmtId="0" fontId="1" fillId="0" borderId="0"/>
    <xf numFmtId="0" fontId="11" fillId="0" borderId="0"/>
    <xf numFmtId="0" fontId="1" fillId="0" borderId="0"/>
    <xf numFmtId="0" fontId="11" fillId="0" borderId="0"/>
    <xf numFmtId="0" fontId="1" fillId="0" borderId="0"/>
    <xf numFmtId="0" fontId="11" fillId="0" borderId="0"/>
    <xf numFmtId="0" fontId="19" fillId="0" borderId="0"/>
    <xf numFmtId="0" fontId="11" fillId="0" borderId="0"/>
    <xf numFmtId="0" fontId="11" fillId="0" borderId="0"/>
    <xf numFmtId="0" fontId="11" fillId="0" borderId="0"/>
    <xf numFmtId="0" fontId="33" fillId="0" borderId="5"/>
    <xf numFmtId="0" fontId="33" fillId="0" borderId="5"/>
    <xf numFmtId="0" fontId="33" fillId="0" borderId="5"/>
    <xf numFmtId="0" fontId="33" fillId="0" borderId="5"/>
    <xf numFmtId="0" fontId="33" fillId="0" borderId="5"/>
    <xf numFmtId="0" fontId="33" fillId="0" borderId="5"/>
    <xf numFmtId="0" fontId="33" fillId="0" borderId="5"/>
    <xf numFmtId="179" fontId="6" fillId="0" borderId="0" applyFont="0" applyFill="0" applyBorder="0" applyAlignment="0" applyProtection="0"/>
    <xf numFmtId="0" fontId="6" fillId="0" borderId="0" applyFont="0" applyFill="0" applyBorder="0" applyAlignment="0" applyProtection="0"/>
    <xf numFmtId="0" fontId="1" fillId="0" borderId="0"/>
    <xf numFmtId="0" fontId="1" fillId="0" borderId="0"/>
    <xf numFmtId="0" fontId="1" fillId="0" borderId="0"/>
    <xf numFmtId="0" fontId="1" fillId="0" borderId="0"/>
    <xf numFmtId="180"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2" fontId="6" fillId="0" borderId="0" applyFont="0" applyFill="0" applyBorder="0" applyAlignment="0" applyProtection="0"/>
    <xf numFmtId="0" fontId="1" fillId="0" borderId="0"/>
    <xf numFmtId="0" fontId="1" fillId="0" borderId="0"/>
    <xf numFmtId="183" fontId="41" fillId="0" borderId="0"/>
    <xf numFmtId="194" fontId="34" fillId="0" borderId="0"/>
    <xf numFmtId="194" fontId="34" fillId="0" borderId="0"/>
    <xf numFmtId="194" fontId="34" fillId="0" borderId="0"/>
    <xf numFmtId="194" fontId="34" fillId="0" borderId="0"/>
    <xf numFmtId="194" fontId="34" fillId="0" borderId="0"/>
    <xf numFmtId="194" fontId="34" fillId="0" borderId="0"/>
    <xf numFmtId="194" fontId="34" fillId="0" borderId="0"/>
    <xf numFmtId="184" fontId="34" fillId="0" borderId="0"/>
    <xf numFmtId="185" fontId="35" fillId="0" borderId="0" applyFont="0" applyFill="0" applyBorder="0" applyAlignment="0" applyProtection="0"/>
    <xf numFmtId="0" fontId="6" fillId="0" borderId="0"/>
    <xf numFmtId="0" fontId="1" fillId="0" borderId="0"/>
    <xf numFmtId="0" fontId="1" fillId="0" borderId="0"/>
    <xf numFmtId="0" fontId="1" fillId="0" borderId="0"/>
    <xf numFmtId="0" fontId="1" fillId="0" borderId="0"/>
    <xf numFmtId="186" fontId="35" fillId="0" borderId="0" applyFont="0" applyFill="0" applyBorder="0" applyAlignment="0" applyProtection="0"/>
    <xf numFmtId="10" fontId="35" fillId="0" borderId="0" applyFont="0" applyFill="0" applyBorder="0" applyAlignment="0" applyProtection="0"/>
    <xf numFmtId="187" fontId="1" fillId="0" borderId="0"/>
    <xf numFmtId="188" fontId="36" fillId="0" borderId="0" applyFont="0" applyBorder="0" applyAlignment="0">
      <alignment horizontal="left" vertical="center"/>
    </xf>
    <xf numFmtId="0" fontId="1" fillId="0" borderId="0"/>
    <xf numFmtId="0" fontId="37" fillId="4" borderId="0" applyNumberFormat="0" applyBorder="0" applyAlignment="0" applyProtection="0"/>
    <xf numFmtId="0" fontId="37" fillId="4" borderId="0" applyNumberFormat="0" applyBorder="0" applyAlignment="0" applyProtection="0"/>
    <xf numFmtId="0" fontId="37" fillId="4" borderId="0" applyNumberFormat="0" applyBorder="0" applyAlignment="0" applyProtection="0"/>
    <xf numFmtId="0" fontId="37" fillId="4"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37" fillId="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41" fillId="2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0"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189" fontId="37" fillId="3" borderId="0" applyNumberFormat="0" applyBorder="0" applyAlignment="0" applyProtection="0"/>
    <xf numFmtId="0" fontId="37" fillId="3" borderId="0" applyNumberFormat="0" applyBorder="0" applyAlignment="0" applyProtection="0"/>
    <xf numFmtId="0" fontId="37" fillId="7" borderId="0" applyNumberFormat="0" applyBorder="0" applyAlignment="0" applyProtection="0"/>
    <xf numFmtId="0" fontId="37" fillId="7" borderId="0" applyNumberFormat="0" applyBorder="0" applyAlignment="0" applyProtection="0"/>
    <xf numFmtId="0" fontId="37" fillId="7" borderId="0" applyNumberFormat="0" applyBorder="0" applyAlignment="0" applyProtection="0"/>
    <xf numFmtId="0" fontId="37" fillId="7"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37" fillId="6"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41" fillId="24"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0"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189" fontId="37" fillId="6" borderId="0" applyNumberFormat="0" applyBorder="0" applyAlignment="0" applyProtection="0"/>
    <xf numFmtId="0" fontId="37" fillId="6"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37" fillId="8"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0"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189" fontId="37" fillId="8" borderId="0" applyNumberFormat="0" applyBorder="0" applyAlignment="0" applyProtection="0"/>
    <xf numFmtId="0" fontId="37" fillId="8"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37" fillId="10"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189" fontId="37" fillId="10"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37" fillId="12"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189" fontId="37" fillId="12" borderId="0" applyNumberFormat="0" applyBorder="0" applyAlignment="0" applyProtection="0"/>
    <xf numFmtId="0" fontId="37" fillId="12" borderId="0" applyNumberFormat="0" applyBorder="0" applyAlignment="0" applyProtection="0"/>
    <xf numFmtId="0" fontId="37" fillId="14"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4" borderId="0" applyNumberFormat="0" applyBorder="0" applyAlignment="0" applyProtection="0"/>
    <xf numFmtId="0" fontId="37" fillId="16"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37" fillId="15"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41" fillId="28"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189" fontId="37" fillId="15" borderId="0" applyNumberFormat="0" applyBorder="0" applyAlignment="0" applyProtection="0"/>
    <xf numFmtId="0" fontId="37" fillId="15" borderId="0" applyNumberFormat="0" applyBorder="0" applyAlignment="0" applyProtection="0"/>
    <xf numFmtId="0" fontId="38" fillId="3" borderId="0" applyNumberFormat="0" applyBorder="0" applyAlignment="0" applyProtection="0"/>
    <xf numFmtId="0" fontId="38" fillId="6" borderId="0" applyNumberFormat="0" applyBorder="0" applyAlignment="0" applyProtection="0"/>
    <xf numFmtId="0" fontId="38" fillId="8" borderId="0" applyNumberFormat="0" applyBorder="0" applyAlignment="0" applyProtection="0"/>
    <xf numFmtId="0" fontId="38" fillId="10"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190" fontId="1" fillId="0" borderId="0" applyFont="0" applyFill="0" applyBorder="0" applyAlignment="0" applyProtection="0"/>
    <xf numFmtId="191" fontId="1" fillId="0" borderId="0" applyFont="0" applyFill="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5"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37" fillId="17"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41" fillId="29"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189" fontId="37" fillId="17" borderId="0" applyNumberFormat="0" applyBorder="0" applyAlignment="0" applyProtection="0"/>
    <xf numFmtId="0" fontId="37" fillId="17"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37" fillId="19"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41" fillId="30"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189" fontId="37" fillId="19" borderId="0" applyNumberFormat="0" applyBorder="0" applyAlignment="0" applyProtection="0"/>
    <xf numFmtId="0" fontId="37" fillId="19"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2"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37" fillId="2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37" fillId="2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37" fillId="2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41" fillId="3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189" fontId="37" fillId="21" borderId="0" applyNumberFormat="0" applyBorder="0" applyAlignment="0" applyProtection="0"/>
    <xf numFmtId="189" fontId="37" fillId="21" borderId="0" applyNumberFormat="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0" fillId="0" borderId="0" applyNumberFormat="0" applyFont="0" applyFill="0" applyBorder="0" applyAlignment="0" applyProtection="0"/>
    <xf numFmtId="0" fontId="44"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0" fillId="0" borderId="0" applyNumberFormat="0" applyFon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6" applyNumberFormat="0" applyFill="0" applyAlignment="0" applyProtection="0"/>
    <xf numFmtId="0" fontId="45"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5"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3" fillId="0" borderId="7" applyNumberFormat="0" applyFill="0" applyAlignment="0" applyProtection="0"/>
    <xf numFmtId="0" fontId="43" fillId="0" borderId="7" applyNumberFormat="0" applyFill="0" applyAlignment="0" applyProtection="0"/>
    <xf numFmtId="0" fontId="40" fillId="0" borderId="0" applyNumberFormat="0" applyFont="0" applyFill="0" applyBorder="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3" fillId="0" borderId="7"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6"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7"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8"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8" applyNumberFormat="0" applyFill="0" applyAlignment="0" applyProtection="0"/>
    <xf numFmtId="0" fontId="49" fillId="0" borderId="8" applyNumberFormat="0" applyFill="0" applyAlignment="0" applyProtection="0"/>
    <xf numFmtId="0" fontId="40" fillId="0" borderId="0" applyNumberFormat="0" applyFont="0" applyFill="0" applyBorder="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9" fillId="0" borderId="8"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9" applyNumberFormat="0" applyFill="0" applyAlignment="0" applyProtection="0"/>
    <xf numFmtId="0" fontId="49" fillId="0" borderId="9" applyNumberFormat="0" applyFill="0" applyAlignment="0" applyProtection="0"/>
    <xf numFmtId="0" fontId="40" fillId="0" borderId="0" applyNumberFormat="0" applyFont="0" applyFill="0" applyBorder="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9" fillId="0" borderId="9"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10" applyNumberFormat="0" applyFill="0" applyAlignment="0" applyProtection="0"/>
    <xf numFmtId="0" fontId="49" fillId="0" borderId="10" applyNumberFormat="0" applyFill="0" applyAlignment="0" applyProtection="0"/>
    <xf numFmtId="0" fontId="40" fillId="0" borderId="0" applyNumberFormat="0" applyFont="0" applyFill="0" applyBorder="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9" fillId="0" borderId="10"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9"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0"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0"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1" fillId="0" borderId="6"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40" fillId="0" borderId="0" applyNumberFormat="0" applyFon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40"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12" applyNumberFormat="0" applyFont="0" applyFill="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2"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xf numFmtId="0" fontId="53" fillId="0" borderId="0" applyNumberFormat="0" applyFont="0" applyFill="0" applyBorder="0" applyAlignment="0" applyProtection="0"/>
  </cellStyleXfs>
  <cellXfs count="20">
    <xf numFmtId="0" fontId="0" fillId="0" borderId="0" xfId="0"/>
    <xf numFmtId="0" fontId="0" fillId="0" borderId="0" xfId="0" applyAlignment="1">
      <alignment wrapText="1"/>
    </xf>
    <xf numFmtId="0" fontId="54" fillId="0" borderId="0" xfId="0" applyFont="1"/>
    <xf numFmtId="0" fontId="54" fillId="0" borderId="0" xfId="0" applyFont="1" applyAlignment="1">
      <alignment wrapText="1"/>
    </xf>
    <xf numFmtId="0" fontId="54" fillId="0" borderId="13" xfId="0" applyFont="1" applyBorder="1"/>
    <xf numFmtId="0" fontId="54" fillId="0" borderId="13" xfId="0" applyFont="1" applyBorder="1" applyAlignment="1">
      <alignment wrapText="1"/>
    </xf>
    <xf numFmtId="0" fontId="54" fillId="0" borderId="13" xfId="0" applyFont="1" applyBorder="1" applyAlignment="1">
      <alignment vertical="top" wrapText="1"/>
    </xf>
    <xf numFmtId="0" fontId="54" fillId="0" borderId="13" xfId="0" applyFont="1" applyBorder="1" applyAlignment="1">
      <alignment horizontal="center" vertical="top"/>
    </xf>
    <xf numFmtId="0" fontId="54" fillId="0" borderId="13" xfId="0" applyFont="1" applyBorder="1" applyAlignment="1">
      <alignment horizontal="center" vertical="top" wrapText="1"/>
    </xf>
    <xf numFmtId="0" fontId="0" fillId="0" borderId="0" xfId="0"/>
    <xf numFmtId="0" fontId="54" fillId="0" borderId="0" xfId="0" applyFont="1" applyAlignment="1">
      <alignment horizontal="center"/>
    </xf>
    <xf numFmtId="0" fontId="54" fillId="0" borderId="0" xfId="0" applyFont="1"/>
    <xf numFmtId="0" fontId="54" fillId="0" borderId="13" xfId="0" applyFont="1" applyBorder="1" applyAlignment="1">
      <alignment horizontal="center"/>
    </xf>
    <xf numFmtId="0" fontId="54" fillId="0" borderId="13" xfId="0" applyFont="1" applyBorder="1" applyAlignment="1">
      <alignment horizontal="center" wrapText="1"/>
    </xf>
    <xf numFmtId="0" fontId="0" fillId="0" borderId="13" xfId="0" applyBorder="1"/>
    <xf numFmtId="0" fontId="0" fillId="0" borderId="13" xfId="0" applyBorder="1"/>
    <xf numFmtId="0" fontId="0" fillId="0" borderId="14" xfId="0"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3" xfId="0" applyBorder="1" applyAlignment="1">
      <alignment wrapText="1"/>
    </xf>
  </cellXfs>
  <cellStyles count="31038">
    <cellStyle name="-" xfId="1"/>
    <cellStyle name=" 1" xfId="2"/>
    <cellStyle name=" 1 2" xfId="3"/>
    <cellStyle name=" 1 3" xfId="4"/>
    <cellStyle name=" 1 4" xfId="5"/>
    <cellStyle name=" 1 5" xfId="6"/>
    <cellStyle name=" 1 6" xfId="7"/>
    <cellStyle name=" 1 7" xfId="8"/>
    <cellStyle name=" 1 8" xfId="9"/>
    <cellStyle name="&quot; W" xfId="10"/>
    <cellStyle name="&quot;%&quot; Format" xfId="11"/>
    <cellStyle name="%" xfId="12"/>
    <cellStyle name="******************************************" xfId="13"/>
    <cellStyle name="." xfId="14"/>
    <cellStyle name=":" xfId="15"/>
    <cellStyle name=": 2" xfId="16"/>
    <cellStyle name=":_Analysis - Hodariyat - 20.06.09" xfId="17"/>
    <cellStyle name=":_Analysis - Hodariyat - 20.06.09 2" xfId="18"/>
    <cellStyle name=":_Analysis - Hodariyat - 20.06.09_Copy of Sheet Piling - Analysis" xfId="19"/>
    <cellStyle name=":_Analysis - Hodariyat - 20.06.09_Copy of Sheet Piling - Analysis 2" xfId="20"/>
    <cellStyle name=":_Analysis - hodariyat Bridge - 16.05.09" xfId="21"/>
    <cellStyle name=":_Analysis - hodariyat Bridge - 16.05.09 2" xfId="22"/>
    <cellStyle name=":_Analysis - hodariyat Bridge - 16.05.09_1" xfId="23"/>
    <cellStyle name=":_Analysis - hodariyat Bridge - 16.05.09_1 2" xfId="24"/>
    <cellStyle name=":_Analysis - hodariyat Bridge - 16.05.09_1_Copy of Sheet Piling - Analysis" xfId="25"/>
    <cellStyle name=":_Analysis - hodariyat Bridge - 16.05.09_1_Copy of Sheet Piling - Analysis 2" xfId="26"/>
    <cellStyle name=":_Analysis - hodariyat Bridge - 16.05.09_1_Hodariyat Bridge (2)" xfId="27"/>
    <cellStyle name=":_Analysis - hodariyat Bridge - 16.05.09_1_Hodariyat Bridge (2) 2" xfId="28"/>
    <cellStyle name=":_Analysis - hodariyat Bridge - 16.05.09_1_Hodariyat Bridge (2)_Copy of Sheet Piling - Analysis" xfId="29"/>
    <cellStyle name=":_Analysis - hodariyat Bridge - 16.05.09_1_Hodariyat Bridge (2)_Copy of Sheet Piling - Analysis 2" xfId="30"/>
    <cellStyle name=":_Analysis - hodariyat Bridge - 16.05.09_Copy of Sheet Piling - Analysis" xfId="31"/>
    <cellStyle name=":_Analysis - hodariyat Bridge - 16.05.09_Copy of Sheet Piling - Analysis 2" xfId="32"/>
    <cellStyle name=":_Analysis-Road works" xfId="33"/>
    <cellStyle name=":_Analysis-Road works 2" xfId="34"/>
    <cellStyle name=":_Analysis-Road works_Copy of Sheet Piling - Analysis" xfId="35"/>
    <cellStyle name=":_Analysis-Road works_Copy of Sheet Piling - Analysis 2" xfId="36"/>
    <cellStyle name=":_Analysis-Structures" xfId="37"/>
    <cellStyle name=":_Analysis-Structures 2" xfId="38"/>
    <cellStyle name=":_Analysis-Structures_Copy of Sheet Piling - Analysis" xfId="39"/>
    <cellStyle name=":_Analysis-Structures_Copy of Sheet Piling - Analysis 2" xfId="40"/>
    <cellStyle name=":_Bridge-4-Arch-24 Month-10.03.09" xfId="41"/>
    <cellStyle name=":_Bridge-4-Arch-24 Month-10.03.09 2" xfId="42"/>
    <cellStyle name=":_pt cs comparision" xfId="43"/>
    <cellStyle name=":_pt cs comparision 2" xfId="44"/>
    <cellStyle name=":_To Client - Bridge 4" xfId="45"/>
    <cellStyle name=":_To Client - Bridge 4 2" xfId="46"/>
    <cellStyle name=";;;" xfId="47"/>
    <cellStyle name="??" xfId="48"/>
    <cellStyle name="?? [0.00]_laroux" xfId="49"/>
    <cellStyle name="???? [0.00]_laroux" xfId="50"/>
    <cellStyle name="????_laroux" xfId="51"/>
    <cellStyle name="??[0]_770 Detail (2)_77" xfId="52"/>
    <cellStyle name="??_#01 Akaska1" xfId="53"/>
    <cellStyle name="?_x0001__x0017_?°_x0001_ÿÿÿ?ÿÿÿ??" xfId="54"/>
    <cellStyle name="?_x0001__x0017_?°_x0001_ÿÿÿ?ÿÿÿ?? 1" xfId="55"/>
    <cellStyle name="?_x0001__x0017_?°_x0001_ÿÿÿ?ÿÿÿ?? 2" xfId="56"/>
    <cellStyle name="?_x0001__x0017_?°_x0001_ÿÿÿ?ÿÿÿ?? 3" xfId="57"/>
    <cellStyle name="?_x0001__x0017_?°_x0001_ÿÿÿ?ÿÿÿ?? 4" xfId="58"/>
    <cellStyle name="?_x0001__x0017_?°_x0001_ÿÿÿ?ÿÿÿ?? 5" xfId="59"/>
    <cellStyle name="?_x0001__x0017_?°_x0001_ÿÿÿ?ÿÿÿ??_BOQSummary Vedhas Sir" xfId="60"/>
    <cellStyle name="?Q\?1@" xfId="61"/>
    <cellStyle name="\" xfId="62"/>
    <cellStyle name="\ JY" xfId="63"/>
    <cellStyle name="\_bluebirdacdil13" xfId="64"/>
    <cellStyle name="\_data" xfId="65"/>
    <cellStyle name="\_ecomps7w" xfId="66"/>
    <cellStyle name="\_equitycomps8" xfId="67"/>
    <cellStyle name="\_equitycomps9" xfId="68"/>
    <cellStyle name="\_houston Isabel" xfId="69"/>
    <cellStyle name="\_hybrid2" xfId="70"/>
    <cellStyle name="\_ITXCcomps" xfId="71"/>
    <cellStyle name="\_newcomps16" xfId="72"/>
    <cellStyle name="\_ravenpitch3" xfId="73"/>
    <cellStyle name="\_ravenpitch32" xfId="74"/>
    <cellStyle name="_%(SignOnly)" xfId="75"/>
    <cellStyle name="_%(SignSpaceOnly)" xfId="76"/>
    <cellStyle name="_~3128996" xfId="77"/>
    <cellStyle name="_004 - Contract Review March-08" xfId="78"/>
    <cellStyle name="_004 ITC -  BHADRACHALAM, PSE 070207(Namrata)" xfId="79"/>
    <cellStyle name="_04th RA May'08 (2)" xfId="80"/>
    <cellStyle name="_05.08.12_BOQ HIAL" xfId="81"/>
    <cellStyle name="_05th RA June - 2008" xfId="82"/>
    <cellStyle name="_06  E - Pricing Schedule BMS-TMS" xfId="83"/>
    <cellStyle name="_06  E - Pricing Schedule BMS-TMS_BLK-EST-BUILDING 1 - DLF MUMBAI MILLS-13-10-10" xfId="84"/>
    <cellStyle name="_06  E - Pricing Schedule BMS-TMS_BLOCK EST - BASEMENT" xfId="85"/>
    <cellStyle name="_06  E - Pricing Schedule BMS-TMS_BLOCK EST - BUILDING 1" xfId="86"/>
    <cellStyle name="_06  E - Pricing Schedule BMS-TMS_BLOCK EST - BUILDING 2-TO STERLING" xfId="87"/>
    <cellStyle name="_06  E - Pricing Schedule BMS-TMS_BLOCK EST - BUILDING 3" xfId="88"/>
    <cellStyle name="_06  E - Pricing Schedule BMS-TMS_BLOCK EST - PODIUM -DLF" xfId="89"/>
    <cellStyle name="_06  E - Pricing Schedule BMS-TMS_BLOCK EST - PODIUM -MCGM" xfId="90"/>
    <cellStyle name="_06  E - Pricing Schedule BMS-TMS_BOQ" xfId="91"/>
    <cellStyle name="_06  E - Pricing Schedule BMS-TMS_FINAL-DE-RGIPT-12.02.2010-WITH RA MKT-1 April-A-Dt.27-01-11" xfId="92"/>
    <cellStyle name="_06  E - Pricing Schedule BMS-TMS_MEASUREMENT SHEET - ARCH - Priyanka" xfId="93"/>
    <cellStyle name="_06  E - Pricing Schedule BMS-TMS_MEASUREMENT-EXTERNAL DEVL" xfId="94"/>
    <cellStyle name="_06  E - Pricing Schedule BMS-TMS_PRELIMINARY TOTAL ESTIMATE - R2-11.01.11" xfId="95"/>
    <cellStyle name="_06  E - Pricing Schedule BMS-TMS_RA-MKT" xfId="96"/>
    <cellStyle name="_06  E - Pricing Schedule BMS-TMS_RCC -MAJOR- G+1)" xfId="97"/>
    <cellStyle name="_15.02.11 Internal Work _BOQ_R0-FORMATED" xfId="98"/>
    <cellStyle name="_1519-JCI-Mum-NAF S125" xfId="99"/>
    <cellStyle name="_17th &amp; final bill" xfId="100"/>
    <cellStyle name="_1st Ra Bill -Feb-10@Magnolias-BUILD TEC " xfId="101"/>
    <cellStyle name="_1st Ra Bill -Feb-10@Magnolias-BUILD TEC  2" xfId="102"/>
    <cellStyle name="_1st Ra Bill -Feb-10@Magnolias-BUILD TEC  3" xfId="103"/>
    <cellStyle name="_1st Ra Bill -Feb-10@Magnolias-BUILD TEC  4" xfId="104"/>
    <cellStyle name="_1st Ra Bill -Feb-10@Magnolias-BUILD TEC  5" xfId="105"/>
    <cellStyle name="_1st Ra Bill -Feb-10@Magnolias-BUILD TEC  6" xfId="106"/>
    <cellStyle name="_1st Ra Bill -Feb-10@Magnolias-BUILD TEC  7" xfId="107"/>
    <cellStyle name="_1st Ra Bill -Feb-10@Magnolias-BUILD TEC  8" xfId="108"/>
    <cellStyle name="_28-IBP I Commerz &amp; Hotel August 09 071009final" xfId="109"/>
    <cellStyle name="_2ND PARK PLACE ANNUAL RETERN" xfId="110"/>
    <cellStyle name="_3.05 retaining wall base" xfId="111"/>
    <cellStyle name="_3.1 June 08 " xfId="112"/>
    <cellStyle name="_3.1 June 08  2" xfId="113"/>
    <cellStyle name="_3.1 June 08  3" xfId="114"/>
    <cellStyle name="_3.1 June 08  4" xfId="115"/>
    <cellStyle name="_3.1 June 08  5" xfId="116"/>
    <cellStyle name="_3.1 June 08  6" xfId="117"/>
    <cellStyle name="_3.1 June 08  7" xfId="118"/>
    <cellStyle name="_3.1 June 08  8" xfId="119"/>
    <cellStyle name="_3.2 June 08" xfId="120"/>
    <cellStyle name="_32_0_25__20_-_20_Accent1" xfId="121"/>
    <cellStyle name="_32_0_25__20_-_20_Accent2" xfId="122"/>
    <cellStyle name="_32_0_25__20_-_20_Accent3" xfId="123"/>
    <cellStyle name="_32_0_25__20_-_20_Accent4" xfId="124"/>
    <cellStyle name="_32_0_25__20_-_20_Accent5" xfId="125"/>
    <cellStyle name="_32_0_25__20_-_20_Accent6" xfId="126"/>
    <cellStyle name="_34_0_25__20_-_20_Accent1" xfId="127"/>
    <cellStyle name="_34_0_25__20_-_20_Accent2" xfId="128"/>
    <cellStyle name="_34_0_25__20_-_20_Accent3" xfId="129"/>
    <cellStyle name="_34_0_25__20_-_20_Accent4" xfId="130"/>
    <cellStyle name="_34_0_25__20_-_20_Accent5" xfId="131"/>
    <cellStyle name="_34_0_25__20_-_20_Accent6" xfId="132"/>
    <cellStyle name="_3550-Activation Fees" xfId="133"/>
    <cellStyle name="_36_0_25__20_-_20_Accent1" xfId="134"/>
    <cellStyle name="_36_0_25__20_-_20_Accent2" xfId="135"/>
    <cellStyle name="_36_0_25__20_-_20_Accent3" xfId="136"/>
    <cellStyle name="_36_0_25__20_-_20_Accent4" xfId="137"/>
    <cellStyle name="_36_0_25__20_-_20_Accent5" xfId="138"/>
    <cellStyle name="_36_0_25__20_-_20_Accent6" xfId="139"/>
    <cellStyle name="_4. Specimen signature list" xfId="140"/>
    <cellStyle name="_4. Specimen signature list_Book2" xfId="141"/>
    <cellStyle name="_4. Specimen signature list_Book2 2" xfId="142"/>
    <cellStyle name="_4th RA Bill-DEC-9 @ NTH-91-B L GUPTA" xfId="143"/>
    <cellStyle name="_4th RA Bill-DEC-9 @ NTH-91-B L GUPTA_Book2" xfId="144"/>
    <cellStyle name="_4th RA Bill-DEC-9 @ NTH-91-B L GUPTA_Book2 2" xfId="145"/>
    <cellStyle name="_5. Annexure I" xfId="146"/>
    <cellStyle name="_5. Annexure I_Costing final 30.40 crore" xfId="147"/>
    <cellStyle name="_5. Annexure I_Costing final 30.40 crore 2" xfId="148"/>
    <cellStyle name="_6227 BOQ &amp; MEA.-13.03.09" xfId="149"/>
    <cellStyle name="_6340_ BOQ_MEA. 09.03.09" xfId="150"/>
    <cellStyle name="_6520_AREA_IBIS HOTEL AT NAVI MUMBAI - 02-04-09" xfId="151"/>
    <cellStyle name="_8.  Note for billing errors" xfId="152"/>
    <cellStyle name="_8.  Note for billing errors_Book2" xfId="153"/>
    <cellStyle name="_8.  Note for billing errors_Book2 2" xfId="154"/>
    <cellStyle name="_AAI Kolkatta - 04.06.08 - mail" xfId="155"/>
    <cellStyle name="_AAI-Kolkatta -BOQ -04.06.08-Mail" xfId="156"/>
    <cellStyle name="_Aalysis-Road works" xfId="157"/>
    <cellStyle name="_Aalysis-Road works 2" xfId="158"/>
    <cellStyle name="_Aalysis-Road works 3" xfId="159"/>
    <cellStyle name="_Aalysis-Road works 4" xfId="160"/>
    <cellStyle name="_Aalysis-Road works 5" xfId="161"/>
    <cellStyle name="_Aalysis-Road works 6" xfId="162"/>
    <cellStyle name="_Aalysis-Road works 7" xfId="163"/>
    <cellStyle name="_Abhimaani Vasathi Hotel - 25.09.07" xfId="164"/>
    <cellStyle name="_ABN AMRO - CHN 30.05.06 R5 Final" xfId="165"/>
    <cellStyle name="_ABN Amro@olympia R3 UP WO FT 30.5.06" xfId="166"/>
    <cellStyle name="_ABN Amro@olympia UPWO FT R5 30.05.06" xfId="167"/>
    <cellStyle name="_ABP ACS,AFS 02.09.06" xfId="168"/>
    <cellStyle name="_Abstract  Site Infra Buildings-15 Acres" xfId="169"/>
    <cellStyle name="_Academic ZCR Final -15-4-08 (version 1)" xfId="170"/>
    <cellStyle name="_ACC (Tender) - 29.01.08mail" xfId="171"/>
    <cellStyle name="_Accounts Actual" xfId="172"/>
    <cellStyle name="_ACE Summary all" xfId="173"/>
    <cellStyle name="_ACE TC-II Powai(E)-send to BNS-31-07-08" xfId="174"/>
    <cellStyle name="_ACE Top sheet" xfId="175"/>
    <cellStyle name="_ACE Top sheet-rev-19-03-08" xfId="176"/>
    <cellStyle name="_Aditya Birla Data Center R1-12.07.06" xfId="177"/>
    <cellStyle name="_Admin Head Wise Provisions" xfId="178"/>
    <cellStyle name="_Admin Head Wise Provisions 2" xfId="179"/>
    <cellStyle name="_ADPL Site office" xfId="180"/>
    <cellStyle name="_ADPL Site office_Cement reconcilation  up to Nov 2011" xfId="181"/>
    <cellStyle name="_Aex (Revised) - Vishnu" xfId="182"/>
    <cellStyle name="_Aircel Lighting  Mail 5.5.06 (2)" xfId="183"/>
    <cellStyle name="_Aircel Mail 28.4.06" xfId="184"/>
    <cellStyle name="_Airtel Whietfield, Dual pop - 13.09.06, as per engg" xfId="185"/>
    <cellStyle name="_Amd-01 BOQ FOR SECTOR-91 STRUCTURE" xfId="186"/>
    <cellStyle name="_AMENDMENT REVISED(DEC09)" xfId="187"/>
    <cellStyle name="_analysis 06.04.06" xfId="188"/>
    <cellStyle name="_Analysis-R 842-4-11.04.09" xfId="189"/>
    <cellStyle name="_Analysis-Rev-09.02.09" xfId="190"/>
    <cellStyle name="_Analysis-Rev-09.02.09 2" xfId="191"/>
    <cellStyle name="_Analysis-Rev-09.02.09 3" xfId="192"/>
    <cellStyle name="_Analysis-Rev-09.02.09 4" xfId="193"/>
    <cellStyle name="_Analysis-Rev-09.02.09 5" xfId="194"/>
    <cellStyle name="_Analysis-Rev-09.02.09 6" xfId="195"/>
    <cellStyle name="_Analysis-Rev-09.02.09 7" xfId="196"/>
    <cellStyle name="_Analysis-Rev-09.02.09_Analysis - Hodariyat - 20.06.09" xfId="197"/>
    <cellStyle name="_Analysis-Rev-09.02.09_Analysis - Hodariyat - 20.06.09 2" xfId="198"/>
    <cellStyle name="_Analysis-Rev-09.02.09_Analysis - Hodariyat - 20.06.09 3" xfId="199"/>
    <cellStyle name="_Analysis-Rev-09.02.09_Analysis - Hodariyat - 20.06.09 4" xfId="200"/>
    <cellStyle name="_Analysis-Rev-09.02.09_Analysis - Hodariyat - 20.06.09 5" xfId="201"/>
    <cellStyle name="_Analysis-Rev-09.02.09_Analysis - Hodariyat - 20.06.09 6" xfId="202"/>
    <cellStyle name="_Analysis-Rev-09.02.09_Analysis - Hodariyat - 20.06.09 7" xfId="203"/>
    <cellStyle name="_Analysis-Rev-09.02.09_Analysis - hodariyat Bridge - 16.05.09" xfId="204"/>
    <cellStyle name="_Analysis-Rev-09.02.09_Analysis - hodariyat Bridge - 16.05.09 2" xfId="205"/>
    <cellStyle name="_Analysis-Rev-09.02.09_Analysis - hodariyat Bridge - 16.05.09 3" xfId="206"/>
    <cellStyle name="_Analysis-Rev-09.02.09_Analysis - hodariyat Bridge - 16.05.09 4" xfId="207"/>
    <cellStyle name="_Analysis-Rev-09.02.09_Analysis - hodariyat Bridge - 16.05.09 5" xfId="208"/>
    <cellStyle name="_Analysis-Rev-09.02.09_Analysis - hodariyat Bridge - 16.05.09 6" xfId="209"/>
    <cellStyle name="_Analysis-Rev-09.02.09_Analysis - hodariyat Bridge - 16.05.09 7" xfId="210"/>
    <cellStyle name="_Analysis-Rev-09.02.09_Analysis - hodariyat Bridge - 16.05.09_1" xfId="211"/>
    <cellStyle name="_Analysis-Rev-09.02.09_Analysis - hodariyat Bridge - 16.05.09_1 2" xfId="212"/>
    <cellStyle name="_Analysis-Rev-09.02.09_Analysis - hodariyat Bridge - 16.05.09_1 3" xfId="213"/>
    <cellStyle name="_Analysis-Rev-09.02.09_Analysis - hodariyat Bridge - 16.05.09_1 4" xfId="214"/>
    <cellStyle name="_Analysis-Rev-09.02.09_Analysis - hodariyat Bridge - 16.05.09_1 5" xfId="215"/>
    <cellStyle name="_Analysis-Rev-09.02.09_Analysis - hodariyat Bridge - 16.05.09_1 6" xfId="216"/>
    <cellStyle name="_Analysis-Rev-09.02.09_Analysis - hodariyat Bridge - 16.05.09_1 7" xfId="217"/>
    <cellStyle name="_Analysis-Rev-09.02.09_Analysis - hodariyat Bridge - 16.05.09_1_Hodariyat Bridge (2)" xfId="218"/>
    <cellStyle name="_Analysis-Rev-09.02.09_Analysis - hodariyat Bridge - 16.05.09_1_Hodariyat Bridge (2) 2" xfId="219"/>
    <cellStyle name="_Analysis-Rev-09.02.09_Analysis - hodariyat Bridge - 16.05.09_1_Hodariyat Bridge (2) 3" xfId="220"/>
    <cellStyle name="_Analysis-Rev-09.02.09_Analysis - hodariyat Bridge - 16.05.09_1_Hodariyat Bridge (2) 4" xfId="221"/>
    <cellStyle name="_Analysis-Rev-09.02.09_Analysis - hodariyat Bridge - 16.05.09_1_Hodariyat Bridge (2) 5" xfId="222"/>
    <cellStyle name="_Analysis-Rev-09.02.09_Analysis - hodariyat Bridge - 16.05.09_1_Hodariyat Bridge (2) 6" xfId="223"/>
    <cellStyle name="_Analysis-Rev-09.02.09_Analysis - hodariyat Bridge - 16.05.09_1_Hodariyat Bridge (2) 7" xfId="224"/>
    <cellStyle name="_Analysis-Rev-09.02.09_Analysis-Road works" xfId="225"/>
    <cellStyle name="_Analysis-Rev-09.02.09_Analysis-Road works 2" xfId="226"/>
    <cellStyle name="_Analysis-Rev-09.02.09_Analysis-Road works 3" xfId="227"/>
    <cellStyle name="_Analysis-Rev-09.02.09_Analysis-Road works 4" xfId="228"/>
    <cellStyle name="_Analysis-Rev-09.02.09_Analysis-Road works 5" xfId="229"/>
    <cellStyle name="_Analysis-Rev-09.02.09_Analysis-Road works 6" xfId="230"/>
    <cellStyle name="_Analysis-Rev-09.02.09_Analysis-Road works 7" xfId="231"/>
    <cellStyle name="_Analysis-Rev-09.02.09_Analysis-Structures" xfId="232"/>
    <cellStyle name="_Analysis-Rev-09.02.09_Analysis-Structures 2" xfId="233"/>
    <cellStyle name="_Analysis-Rev-09.02.09_Analysis-Structures 3" xfId="234"/>
    <cellStyle name="_Analysis-Rev-09.02.09_Analysis-Structures 4" xfId="235"/>
    <cellStyle name="_Analysis-Rev-09.02.09_Analysis-Structures 5" xfId="236"/>
    <cellStyle name="_Analysis-Rev-09.02.09_Analysis-Structures 6" xfId="237"/>
    <cellStyle name="_Analysis-Rev-09.02.09_Analysis-Structures 7" xfId="238"/>
    <cellStyle name="_Analysis-Rev-09.02.09_Copy of Sheet Piling - Analysis" xfId="239"/>
    <cellStyle name="_Analysis-Rev-09.02.09_Copy of Sheet Piling - Analysis 2" xfId="240"/>
    <cellStyle name="_Analysis-Rev-09.02.09_Copy of Sheet Piling - Analysis 3" xfId="241"/>
    <cellStyle name="_Analysis-Rev-09.02.09_Copy of Sheet Piling - Analysis 4" xfId="242"/>
    <cellStyle name="_Analysis-Rev-09.02.09_Copy of Sheet Piling - Analysis 5" xfId="243"/>
    <cellStyle name="_Analysis-Rev-09.02.09_Copy of Sheet Piling - Analysis 6" xfId="244"/>
    <cellStyle name="_Analysis-Rev-09.02.09_Copy of Sheet Piling - Analysis 7" xfId="245"/>
    <cellStyle name="_Angsana" xfId="246"/>
    <cellStyle name="_Annex to RA Bill 3 &amp;amp_ 3A1" xfId="247"/>
    <cellStyle name="_APEEJAY corporate technologies" xfId="248"/>
    <cellStyle name="_Apna Punjab homes FAS 27.09.06" xfId="249"/>
    <cellStyle name="_Apollo - Final" xfId="250"/>
    <cellStyle name="_April" xfId="251"/>
    <cellStyle name="_APRIL-MPR-SANTOSH" xfId="252"/>
    <cellStyle name="_Area Statement 0705017" xfId="253"/>
    <cellStyle name="_AS Carrier site -ZCR.xls(29.11.09)" xfId="254"/>
    <cellStyle name="_ASC Shuttering Qty" xfId="255"/>
    <cellStyle name="_Ascendas - AFAS, ACS &amp; EPABX - 14.11.06R5EST &amp; EXwork" xfId="256"/>
    <cellStyle name="_Ascendas - PH II - BMS - 26.03.08" xfId="257"/>
    <cellStyle name="_Ascendas - PH3 - 07.11.07(ACS) - Spiltup" xfId="258"/>
    <cellStyle name="_Ascendas 14.9.06 R1" xfId="259"/>
    <cellStyle name="_ASCENDAS -18.08.06" xfId="260"/>
    <cellStyle name="_Ascendas 21.9.06 R2" xfId="261"/>
    <cellStyle name="_Ascendas workings" xfId="262"/>
    <cellStyle name="_Ascendas workings_Cement reconcilation  up to Nov 2011" xfId="263"/>
    <cellStyle name="_Ascendas workings_pl Scope vs Front" xfId="264"/>
    <cellStyle name="_Ascendas workings_plama Labour Planned Vs Actual Status" xfId="265"/>
    <cellStyle name="_Ascendas workings_Scope vs Front" xfId="266"/>
    <cellStyle name="_aUDIT INSTA AS ON 30NOV'" xfId="267"/>
    <cellStyle name="_August -  Lab Equipments" xfId="268"/>
    <cellStyle name="_aurdra Engg - Afas &amp; Pa - 24.05.06" xfId="269"/>
    <cellStyle name="_AUSTIN" xfId="270"/>
    <cellStyle name="_Aztec" xfId="271"/>
    <cellStyle name="_B.M.MALL - AFAS &amp; BMS - 29.08.06" xfId="272"/>
    <cellStyle name="_Baharampur 08.08.06" xfId="273"/>
    <cellStyle name="_Balance Sheet 4.1 Dec 08 " xfId="274"/>
    <cellStyle name="_Balance Sheet 4.1 Dec 08  2" xfId="275"/>
    <cellStyle name="_Balance Sheet 4.1 Dec 08  3" xfId="276"/>
    <cellStyle name="_Balance Sheet 4.1 Dec 08  4" xfId="277"/>
    <cellStyle name="_Balance Sheet 4.1 Dec 08  5" xfId="278"/>
    <cellStyle name="_Balance Sheet 4.1 Dec 08  6" xfId="279"/>
    <cellStyle name="_Balance Sheet 4.1 Dec 08  7" xfId="280"/>
    <cellStyle name="_Balance Sheet 4.1 Dec 08  8" xfId="281"/>
    <cellStyle name="_Balance work Finishing BLD 1-2-DT projects" xfId="282"/>
    <cellStyle name="_Balance work Finishing BLD-4-5" xfId="283"/>
    <cellStyle name="_Balance work Structure BLD- (01+02+03)-DT Projects 29-06-10" xfId="284"/>
    <cellStyle name="_Balance work Structure BLD 4-5 BLG 29-06-10" xfId="285"/>
    <cellStyle name="_Basic Rates" xfId="286"/>
    <cellStyle name="_Battery Calculation" xfId="287"/>
    <cellStyle name="_BBS  SUB-STATION BUILDING" xfId="288"/>
    <cellStyle name="_BBS CMB BUILDING" xfId="289"/>
    <cellStyle name="_BBS HVAC BUILDING" xfId="290"/>
    <cellStyle name="_BBS IDC BLOCK" xfId="291"/>
    <cellStyle name="_BBS SUB-STATION BUILDING" xfId="292"/>
    <cellStyle name="_Belaire 3rd ra bill 20%" xfId="293"/>
    <cellStyle name="_Belaire 5th ra bill 80%" xfId="294"/>
    <cellStyle name="_Belaire Amendment -1" xfId="295"/>
    <cellStyle name="_BILLS OF QUANTITIS" xfId="296"/>
    <cellStyle name="_Birla Soft  ACS 09.08.06" xfId="297"/>
    <cellStyle name="_BLG Costing-29.08.08" xfId="298"/>
    <cellStyle name="_BLK-EST-BUILDING 1 - DLF MUMBAI MILLS-13-10-10" xfId="299"/>
    <cellStyle name="_BLOCK EST - BASEMENT" xfId="300"/>
    <cellStyle name="_BLOCK EST - BUILDING 1" xfId="301"/>
    <cellStyle name="_BLOCK EST - BUILDING 2-TO STERLING" xfId="302"/>
    <cellStyle name="_BLOCK EST - BUILDING 3" xfId="303"/>
    <cellStyle name="_BLOCK EST - PODIUM -DLF" xfId="304"/>
    <cellStyle name="_BLOCK EST - PODIUM -MCGM" xfId="305"/>
    <cellStyle name="_BLOCK ESTIMATE-09.05.08-PHASE-II-DPA" xfId="306"/>
    <cellStyle name="_Blue Horizon Final Offer" xfId="307"/>
    <cellStyle name="_BMS Enquiry Revenue tower" xfId="308"/>
    <cellStyle name="_BMS Format" xfId="309"/>
    <cellStyle name="_BMS Format - INR" xfId="310"/>
    <cellStyle name="_Bms General INR" xfId="311"/>
    <cellStyle name="_BOB - Mumbai 17.06.05" xfId="312"/>
    <cellStyle name="_BOB DRC 2.3.06" xfId="313"/>
    <cellStyle name="_BOB -DRC-HYD 26.12.2005 Email" xfId="314"/>
    <cellStyle name="_Book1" xfId="315"/>
    <cellStyle name="_Book1 (15)" xfId="316"/>
    <cellStyle name="_Book1 (15) 2" xfId="317"/>
    <cellStyle name="_Book1 (15)_Item Rate Client Bill RA-7 Dec.10 (SBM Homes)" xfId="318"/>
    <cellStyle name="_Book1 (15)_Labour Camp Detail" xfId="319"/>
    <cellStyle name="_Book1 (2)" xfId="320"/>
    <cellStyle name="_Book1 (32)" xfId="321"/>
    <cellStyle name="_Book1 (39)" xfId="322"/>
    <cellStyle name="_Book1 (8)" xfId="323"/>
    <cellStyle name="_Book2" xfId="324"/>
    <cellStyle name="_BOQ" xfId="325"/>
    <cellStyle name="_BOQ  Sarojini  Nagar" xfId="326"/>
    <cellStyle name="_BOQ - Workings" xfId="327"/>
    <cellStyle name="_BOQ &amp; Meas 30-04-09" xfId="328"/>
    <cellStyle name="_BOQ -26-02-10" xfId="329"/>
    <cellStyle name="_BOQ 3 1" xfId="330"/>
    <cellStyle name="_BOQ CIVIL_final 15 3 11" xfId="331"/>
    <cellStyle name="_BOQ FOR HOTEL BLOCK - 18.10.08 - AHC" xfId="332"/>
    <cellStyle name="_BOQ FOR OFFICE LEVELS" xfId="333"/>
    <cellStyle name="_BOQ Primate Center" xfId="334"/>
    <cellStyle name="_BOQ RATE" xfId="335"/>
    <cellStyle name="_BOQ VSNLBMS Costing" xfId="336"/>
    <cellStyle name="_BOQ WITH MEAS OF EXT BOQ-23.02.11 TO HSA" xfId="337"/>
    <cellStyle name="_BOQ WITH MEASUREMENT - CIVIL FINISHING WORK - 04.01.2008" xfId="338"/>
    <cellStyle name="_BOQ_Cement reconcilation  up to Nov 2011" xfId="339"/>
    <cellStyle name="_BOQ-Chennai Tech park -IBMS-18-04-07" xfId="340"/>
    <cellStyle name="_BOQ-Fire Alarm" xfId="341"/>
    <cellStyle name="_BOQ-FIRE EXTINGUSHERS" xfId="342"/>
    <cellStyle name="_BOQ-IIT-SCPL-25.12.08" xfId="343"/>
    <cellStyle name="_BOQ-IIT-SCPL-R2-EXCLUING BLDG." xfId="344"/>
    <cellStyle name="_BOQ-IIT-SCPL-R3-for B2 Bldg.-external development" xfId="345"/>
    <cellStyle name="_BOQ-IIT-SCPL-R3-for B3 Bldg.-external development" xfId="346"/>
    <cellStyle name="_BOQ-IIT-SCPL-R5-for B2 Bldg.-external development-26.06.09" xfId="347"/>
    <cellStyle name="_BOQ-IIT-SCPL-R5-for B3 Bldg.-external development-26.06.09" xfId="348"/>
    <cellStyle name="_BOQ-IIT-SCPL-R6-for B3 Bldg.-external development-13.08.09" xfId="349"/>
    <cellStyle name="_BOQ-IIT-SCPL-REVISED-R2-FOR BLDG-as per various lvls" xfId="350"/>
    <cellStyle name="_BOQ-IIT-SCPL-REVISED-R3-FOR BLDG-2-as per various lvls" xfId="351"/>
    <cellStyle name="_BOQ-IIT-SCPL-REVISED-R5-FOR BLDG-2-as per various lvls-26.06.09" xfId="352"/>
    <cellStyle name="_BOQ-Paint  shop" xfId="353"/>
    <cellStyle name="_BOQ-Paint  shop_pl Scope vs Front" xfId="354"/>
    <cellStyle name="_BPCL - Mumbai HP  25.07.05 Email" xfId="355"/>
    <cellStyle name="_Break UP - Final" xfId="356"/>
    <cellStyle name="_BSNL ( NAF S125 Option) - 18.10.06" xfId="357"/>
    <cellStyle name="_budget forecast_rev1_dec'08 (3) (3)" xfId="358"/>
    <cellStyle name="_budget forecast_rev1_dec'08 (3) (3) 2" xfId="359"/>
    <cellStyle name="_budget forecast_rev1_dec'08 (3) (3)_Item Rate Client Bill RA-7 Dec.10 (SBM Homes)" xfId="360"/>
    <cellStyle name="_budget forecast_rev1_dec'08 (3) (3)_Labour Camp Detail" xfId="361"/>
    <cellStyle name="_budget noida mall _ structre and rough finish" xfId="362"/>
    <cellStyle name="_Budget sumaary updated up to Jan-08" xfId="363"/>
    <cellStyle name="_Budget sumaary updated up to Jan-08 2" xfId="364"/>
    <cellStyle name="_Budget sumaary updated up to Jan-08_Amend 2 DPL CONTRACT" xfId="365"/>
    <cellStyle name="_Budget sumaary updated up to Jan-08_Item Rate Client Bill RA-7 Dec.10 (SBM Homes)" xfId="366"/>
    <cellStyle name="_Budget sumaary updated up to Jan-08_Labour Camp Detail" xfId="367"/>
    <cellStyle name="_Budget_Elphinstone_updated_30 June 2009." xfId="368"/>
    <cellStyle name="_Budgets given by Biju for Business plan-08-09" xfId="369"/>
    <cellStyle name="_BUILTUP AREA-16-12-08 PD" xfId="370"/>
    <cellStyle name="_Bulk &amp; Steel Reconciliation (KC665) April'2010" xfId="371"/>
    <cellStyle name="_Business plan-08-09" xfId="372"/>
    <cellStyle name="_C&amp;H-24-09-07" xfId="373"/>
    <cellStyle name="_CA Campus" xfId="374"/>
    <cellStyle name="_Calcutta Airport Analysis 12-06-2008" xfId="375"/>
    <cellStyle name="_CANARA BANK281105" xfId="376"/>
    <cellStyle name="_Catholic Syrian Bank - data cenre - s125 - 20.12.2006" xfId="377"/>
    <cellStyle name="_certified santech bill-3" xfId="378"/>
    <cellStyle name="_Change Order" xfId="379"/>
    <cellStyle name="_Change Order TA" xfId="380"/>
    <cellStyle name="_Change Order TA_Book2" xfId="381"/>
    <cellStyle name="_Change Order TA_Book2 2" xfId="382"/>
    <cellStyle name="_Change Order_Book2" xfId="383"/>
    <cellStyle name="_Change Order_Book2 2" xfId="384"/>
    <cellStyle name="_CHANGES  in B-Block" xfId="385"/>
    <cellStyle name="_Charkop Finishing1" xfId="386"/>
    <cellStyle name="_chattishgarh road work analysis" xfId="387"/>
    <cellStyle name="_chattishgarh road work analysis_pl Scope vs Front" xfId="388"/>
    <cellStyle name="_Chennai IT Disallowed- (Jul- Jan 08)-final" xfId="389"/>
    <cellStyle name="_Chennai schedule of Quantities" xfId="390"/>
    <cellStyle name="_CIDCO-BC&amp;EH-SCHEDULE-A-13 E 2008" xfId="391"/>
    <cellStyle name="_Citigroup BMS 12.09.06" xfId="392"/>
    <cellStyle name="_Civil 09(1).01.09" xfId="393"/>
    <cellStyle name="_Civil BOQ" xfId="394"/>
    <cellStyle name="_CIVIL Work-ACE TC-II Powai(E)" xfId="395"/>
    <cellStyle name="_Client Bill Details " xfId="396"/>
    <cellStyle name="_Client Bill Details  2" xfId="397"/>
    <cellStyle name="_Client Bill Details  3" xfId="398"/>
    <cellStyle name="_Client Bill Details  4" xfId="399"/>
    <cellStyle name="_Client Bill Details  5" xfId="400"/>
    <cellStyle name="_Client Bill Details  6" xfId="401"/>
    <cellStyle name="_Client Bill Details  7" xfId="402"/>
    <cellStyle name="_Client Bill Details  8" xfId="403"/>
    <cellStyle name="_Client sales -Hq review 16th Feb-06" xfId="404"/>
    <cellStyle name="_Col.steel cal.-14.07.09" xfId="405"/>
    <cellStyle name="_Colombia Asia_30.12.06" xfId="406"/>
    <cellStyle name="_Columbia - patiyala - FHS - 03.02.07" xfId="407"/>
    <cellStyle name="_Comma" xfId="408"/>
    <cellStyle name="_Comments &amp; Highlights-BMS-3-08-07" xfId="409"/>
    <cellStyle name="_COMMERZ 2  3 CASH FLOW" xfId="410"/>
    <cellStyle name="_common folder report nov 08" xfId="411"/>
    <cellStyle name="_Comparative JNS" xfId="412"/>
    <cellStyle name="_Complex-wazirpur-09.05.07 " xfId="413"/>
    <cellStyle name="_Construction budget_Jul 2010" xfId="414"/>
    <cellStyle name="_contract boq DT " xfId="415"/>
    <cellStyle name="_contract boq DT  2" xfId="416"/>
    <cellStyle name="_contract boq DT  3" xfId="417"/>
    <cellStyle name="_contract boq DT  4" xfId="418"/>
    <cellStyle name="_contract boq DT  5" xfId="419"/>
    <cellStyle name="_contract boq DT  6" xfId="420"/>
    <cellStyle name="_contract boq DT  7" xfId="421"/>
    <cellStyle name="_contract boq DT  8" xfId="422"/>
    <cellStyle name="_Contract Review Jasola-April-08 13-05-2008" xfId="423"/>
    <cellStyle name="_Contract Review Jasola-May-08 11-06-2008" xfId="424"/>
    <cellStyle name="_Convergys India Service Ltd. , Hyderabad ( Working )" xfId="425"/>
    <cellStyle name="_Copy of  performance report Dec 08" xfId="426"/>
    <cellStyle name="_Copy of  performance report feb 09" xfId="427"/>
    <cellStyle name="_Copy of  performance report Jan 09" xfId="428"/>
    <cellStyle name="_Copy of Business plan-08-09-Construction cost" xfId="429"/>
    <cellStyle name="_Copy of Copy of concrete prod. report sep 08" xfId="430"/>
    <cellStyle name="_Copy of fuel report sep 08" xfId="431"/>
    <cellStyle name="_Copy of Fund Analysis" xfId="432"/>
    <cellStyle name="_Copy of Goa Facility" xfId="433"/>
    <cellStyle name="_Copy of LOR STAFF-Surplus after 31-05-08" xfId="434"/>
    <cellStyle name="_Copy of LOR STAFF-Surplus after 31-05-08 2" xfId="435"/>
    <cellStyle name="_Copy of LOR STAFF-Surplus after 31-05-08_Amend 2 DPL CONTRACT" xfId="436"/>
    <cellStyle name="_Copy of LOR STAFF-Surplus after 31-05-08_Item Rate Client Bill RA-7 Dec.10 (SBM Homes)" xfId="437"/>
    <cellStyle name="_Copy of LOR STAFF-Surplus after 31-05-08_Labour Camp Detail" xfId="438"/>
    <cellStyle name="_Copy of LOR STAFF-Surplus after 31-05-08_SBM School 6th RA Bill 09 Feb-10 Rev" xfId="439"/>
    <cellStyle name="_Copy of Monthly Progress Report  DLF Infocity - Chennai July 08 " xfId="440"/>
    <cellStyle name="_Copy of Monthly Progress Report  DLF Infocity - Chennai July 08  2" xfId="441"/>
    <cellStyle name="_Copy of Monthly Progress Report  DLF Infocity - Chennai July 08  3" xfId="442"/>
    <cellStyle name="_Copy of Monthly Progress Report  DLF Infocity - Chennai July 08  4" xfId="443"/>
    <cellStyle name="_Copy of Monthly Progress Report  DLF Infocity - Chennai July 08  5" xfId="444"/>
    <cellStyle name="_Copy of Monthly Progress Report  DLF Infocity - Chennai July 08  6" xfId="445"/>
    <cellStyle name="_Copy of Monthly Progress Report  DLF Infocity - Chennai July 08  7" xfId="446"/>
    <cellStyle name="_Copy of Monthly Progress Report  DLF Infocity - Chennai July 08  8" xfId="447"/>
    <cellStyle name="_Copy of MPS_3 NEW" xfId="448"/>
    <cellStyle name="_Copy of MR OCT'08 IT Chennai" xfId="449"/>
    <cellStyle name="_Copy of Purchase report for the month of Aug'08 (4)" xfId="450"/>
    <cellStyle name="_Copy of Rate analysis concrete (WO Cement) adjusted" xfId="451"/>
    <cellStyle name="_Copy of Rec  Summary Dec-07" xfId="452"/>
    <cellStyle name="_Copy of Rec  Summary Dec-07 2" xfId="453"/>
    <cellStyle name="_Copy of Rec  Summary Dec-07_Item Rate Client Bill RA-7 Dec.10 (SBM Homes)" xfId="454"/>
    <cellStyle name="_Copy of Rec  Summary Dec-07_Labour Camp Detail" xfId="455"/>
    <cellStyle name="_Copy of Rec  Summary Dec-07_Material Reco March-2011 (Homes)" xfId="456"/>
    <cellStyle name="_Copy of Rec  Summary Dec-07_Monthly Progress Report - MPR" xfId="457"/>
    <cellStyle name="_Copy of Rec  Summary Dec-07_Monthly Progress Report - MPR VV" xfId="458"/>
    <cellStyle name="_Copy of Rec  Summary Dec-07_SAFETY RECORD FOR THE MONTH OF May,  2011 - MPR" xfId="459"/>
    <cellStyle name="_Copy of Rec  Summary Dec-07_SAFETY RECORD FOR THE MONTH OFApril, 2011 - MPR" xfId="460"/>
    <cellStyle name="_Copy of Rec  Summary Dec-07_Sectional Progress 1 July 09 onwards" xfId="461"/>
    <cellStyle name="_Copy of Rec  Summary Dec-07_Weekly Photos 1 July 09 onwards" xfId="462"/>
    <cellStyle name="_Copy of Rec  Summary Dec-07_WPR 26-1 Nov 2009" xfId="463"/>
    <cellStyle name="_Copy of Rec  Summary Dec-07_WPR Magnolias 2009" xfId="464"/>
    <cellStyle name="_Copy of Rec-Feb-08" xfId="465"/>
    <cellStyle name="_Copy of Rec-Feb-08_Material Reco March-2011 (Homes)" xfId="466"/>
    <cellStyle name="_Copy of Rec-Feb-08_Monthly Progress Report - MPR" xfId="467"/>
    <cellStyle name="_Copy of Rec-Feb-08_Monthly Progress Report - MPR VV" xfId="468"/>
    <cellStyle name="_Copy of Rec-Feb-08_SAFETY RECORD FOR THE MONTH OF May,  2011 - MPR" xfId="469"/>
    <cellStyle name="_Copy of Rec-Feb-08_SAFETY RECORD FOR THE MONTH OFApril, 2011 - MPR" xfId="470"/>
    <cellStyle name="_Copy of Rec-Feb-08_Sectional Progress 1 July 09 onwards" xfId="471"/>
    <cellStyle name="_Copy of Rec-Feb-08_Weekly Photos 1 July 09 onwards" xfId="472"/>
    <cellStyle name="_Copy of Rec-Feb-08_WPR 26-1 Nov 2009" xfId="473"/>
    <cellStyle name="_Copy of Rec-Feb-08_WPR Magnolias 2009" xfId="474"/>
    <cellStyle name="_Copy of Revised 1 aadarsh09.12.06" xfId="475"/>
    <cellStyle name="_Copy of Suzlon Pune-R1" xfId="476"/>
    <cellStyle name="_Copy of urban wod ra.-14 SUBMITTED" xfId="477"/>
    <cellStyle name="_Copy of Vytilla Jan09_Cash flow" xfId="478"/>
    <cellStyle name="_CorrFinisTTPh10-10-11-123" xfId="479"/>
    <cellStyle name="_Cost allocation  budget 11.07" xfId="480"/>
    <cellStyle name="_Cost allocation  budget 11.07 2" xfId="481"/>
    <cellStyle name="_Cost allocation  budget 11.07_Item Rate Client Bill RA-7 Dec.10 (SBM Homes)" xfId="482"/>
    <cellStyle name="_Cost allocation  budget 11.07_Labour Camp Detail" xfId="483"/>
    <cellStyle name="_Cost code- KC 661" xfId="484"/>
    <cellStyle name="_Cost comp. as per LOI" xfId="485"/>
    <cellStyle name="_Cost to be incurred Ajit" xfId="486"/>
    <cellStyle name="_Crest workshop plan- MASONRY-Zone 3" xfId="487"/>
    <cellStyle name="_Crest workshop plan- MASONRY-Zone 3 2" xfId="488"/>
    <cellStyle name="_CRN-BSNL BMS 07.11.06" xfId="489"/>
    <cellStyle name="_Crown - FPS - 19.06.07 - R1" xfId="490"/>
    <cellStyle name="_CSC Guard Patrol 21.07.06 All For reference" xfId="491"/>
    <cellStyle name="_CTS DLF - QUADRA - 11.06.07" xfId="492"/>
    <cellStyle name="_CTS, Cochin - 25.10.2006" xfId="493"/>
    <cellStyle name="_Cumulative ACE- TC2" xfId="494"/>
    <cellStyle name="_Cumulative ACE- TC2 2" xfId="495"/>
    <cellStyle name="_Currency" xfId="496"/>
    <cellStyle name="_Currency 2" xfId="497"/>
    <cellStyle name="_CurrencySpace" xfId="498"/>
    <cellStyle name="_Cwip-July-05" xfId="499"/>
    <cellStyle name="_Depreciation Dinesh" xfId="500"/>
    <cellStyle name="_Detail of Rentals &amp; dismentling work at magnolias to complete the costplus contract" xfId="501"/>
    <cellStyle name="_Detail of Rentals &amp; dismentling work at magnolias to complete the costplus contract_Book2" xfId="502"/>
    <cellStyle name="_Detail of Rentals &amp; dismentling work at magnolias to complete the costplus contract_Book2 2" xfId="503"/>
    <cellStyle name="_DIAL Fire Station LMP STC" xfId="504"/>
    <cellStyle name="_DIAL Terminal T3 - Structure  final 12th Jul-07 for Client" xfId="505"/>
    <cellStyle name="_DIAL-Compressed air sys boq SMFS-24-08-07- LMP-WO taxes" xfId="506"/>
    <cellStyle name="_DIAL-Costworkings 4th Dec 2006" xfId="507"/>
    <cellStyle name="_dlf budget" xfId="508"/>
    <cellStyle name="_DRAFT BOQ" xfId="509"/>
    <cellStyle name="_DRAFT BOQ OF GIRLS HOSTEL - 21.12.09" xfId="510"/>
    <cellStyle name="_DRAFT BOQ-GLAZING-STAGE WISE-05.07.08-DVJ" xfId="511"/>
    <cellStyle name="_Draft Budget - 15 Acre" xfId="512"/>
    <cellStyle name="_Draft Budget - 15 Acre 2" xfId="513"/>
    <cellStyle name="_Draft Budget - 15 Acre_Item Rate Client Bill RA-7 Dec.10 (SBM Homes)" xfId="514"/>
    <cellStyle name="_Draft Budget - 15 Acre_Labour Camp Detail" xfId="515"/>
    <cellStyle name="_Drawing" xfId="516"/>
    <cellStyle name="_DRY CLADDING RATE ANALYSIS" xfId="517"/>
    <cellStyle name="_E &amp; G BLOCK CIVIL ABSTRACT 1" xfId="518"/>
    <cellStyle name="_E &amp; Y Sprk Mod - 05.10.06" xfId="519"/>
    <cellStyle name="_E &amp; Y UB City As per Engg -04.12.06" xfId="520"/>
    <cellStyle name="_Edifice-sutherland" xfId="521"/>
    <cellStyle name="_EFC_221107 Rev1" xfId="522"/>
    <cellStyle name="_EKTA SALE COMP Incl Taxes R02 270310 " xfId="523"/>
    <cellStyle name="_EKTA SALE COMP Incl Taxes R02 270310  2" xfId="524"/>
    <cellStyle name="_EKTA SALE COMP Incl Taxes R02 270310  3" xfId="525"/>
    <cellStyle name="_EKTA SALE COMP Incl Taxes R02 270310  4" xfId="526"/>
    <cellStyle name="_EKTA SALE COMP Incl Taxes R02 270310  5" xfId="527"/>
    <cellStyle name="_EKTA SALE COMP Incl Taxes R02 270310  6" xfId="528"/>
    <cellStyle name="_EKTA SALE COMP Incl Taxes R02 270310  7" xfId="529"/>
    <cellStyle name="_EKTA SALE COMP Incl Taxes R02 270310  8" xfId="530"/>
    <cellStyle name="_Elanza Costing for Dec09(R-3)" xfId="531"/>
    <cellStyle name="_Elanza-finishing (Main)" xfId="532"/>
    <cellStyle name="_Elanza-main" xfId="533"/>
    <cellStyle name="_Electrical Offer Sent to Contracts (06.02.09)" xfId="534"/>
    <cellStyle name="_Electrical Work-summary" xfId="535"/>
    <cellStyle name="_Elevated Ramp" xfId="536"/>
    <cellStyle name="_Emaar Hyd IT Cost Reduction by reducing floor height 4.1 to 3.8 m" xfId="537"/>
    <cellStyle name="_Enercon  ACS, CCTV 28.09.06R1" xfId="538"/>
    <cellStyle name="_Eskayem_Runwal Town -fps-19.03.07" xfId="539"/>
    <cellStyle name="_ESTIMATE" xfId="540"/>
    <cellStyle name="_ESTIMATE - 25.07.08" xfId="541"/>
    <cellStyle name="_ESTIMATE FOR GIRL'S HOSTEL BLOCK-25.12.09" xfId="542"/>
    <cellStyle name="_ESTIMATE WITH MEASUREMENT SHEET - ARCH.-18.11.08-" xfId="543"/>
    <cellStyle name="_ESTIMATE-15.10.09" xfId="544"/>
    <cellStyle name="_ESTIMATE-29.08.08-CENTRAL PURCHASE STORE" xfId="545"/>
    <cellStyle name="_ESTIMATE-CANTEEN" xfId="546"/>
    <cellStyle name="_ESTIMATE-CANTEEN_ESTIMATE- RTC CREST ANNEX-20-02-10-SSA" xfId="547"/>
    <cellStyle name="_ESTIMATE-CANTEEN_RA_MKT_INTERIOR" xfId="548"/>
    <cellStyle name="_ESTIMATE-CANTEEN_RA-MKT" xfId="549"/>
    <cellStyle name="_ESTIMATE-CANTEEN_REV.EST" xfId="550"/>
    <cellStyle name="_ESTIMATE-CANTEEN_REV.ESTIMATE" xfId="551"/>
    <cellStyle name="_ESTIMATE-CLUB HOUSE PUNE-NIRMAL-15-07-10-R2" xfId="552"/>
    <cellStyle name="_Estimated costs_Vadodara" xfId="553"/>
    <cellStyle name="_ESTIMATE-ESG-I-09.09.08" xfId="554"/>
    <cellStyle name="_ESTIMATE-ESG-I-09.09.08_ESTIMATE- RTC CREST ANNEX-20-02-10-SSA" xfId="555"/>
    <cellStyle name="_ESTIMATE-ESG-I-09.09.08_RA_MKT_INTERIOR" xfId="556"/>
    <cellStyle name="_ESTIMATE-ESG-I-09.09.08_RA-MKT" xfId="557"/>
    <cellStyle name="_ESTIMATE-ESG-I-09.09.08_REV.EST" xfId="558"/>
    <cellStyle name="_ESTIMATE-ESG-I-09.09.08_REV.ESTIMATE" xfId="559"/>
    <cellStyle name="_ESTIMATE-LIBRARY" xfId="560"/>
    <cellStyle name="_ESTIMATE-LIBRARY_ESTIMATE- RTC CREST ANNEX-20-02-10-SSA" xfId="561"/>
    <cellStyle name="_ESTIMATE-LIBRARY_RA_MKT_INTERIOR" xfId="562"/>
    <cellStyle name="_ESTIMATE-LIBRARY_RA-MKT" xfId="563"/>
    <cellStyle name="_ESTIMATE-LIBRARY_REV.EST" xfId="564"/>
    <cellStyle name="_ESTIMATE-LIBRARY_REV.ESTIMATE" xfId="565"/>
    <cellStyle name="_ESTIMATE-RTC AND CRES ANNEX" xfId="566"/>
    <cellStyle name="_ESTIMATE-RTC AND CRES ANNEX_ESTIMATE- RTC CREST ANNEX-20-02-10-SSA" xfId="567"/>
    <cellStyle name="_ESTIMATE-RTC AND CRES ANNEX_RA_MKT_INTERIOR" xfId="568"/>
    <cellStyle name="_ESTIMATE-RTC AND CRES ANNEX_RA-MKT" xfId="569"/>
    <cellStyle name="_ESTIMATE-RTC AND CRES ANNEX_REV.EST" xfId="570"/>
    <cellStyle name="_ESTIMATE-RTC AND CRES ANNEX_REV.ESTIMATE" xfId="571"/>
    <cellStyle name="_EST-SHORE PILING-24.09.10" xfId="572"/>
    <cellStyle name="_ET_STYLE_NoName_00_" xfId="573"/>
    <cellStyle name="_ET_STYLE_NoName_00__Residential Building - 26.07.12" xfId="574"/>
    <cellStyle name="_eta" xfId="575"/>
    <cellStyle name="_ETA Techno Park -  Block 4 - 04.10.06mail" xfId="576"/>
    <cellStyle name="_ETA_RAB1_certified" xfId="577"/>
    <cellStyle name="_ETISALAT-FINISHING BOQ" xfId="578"/>
    <cellStyle name="_Euro" xfId="579"/>
    <cellStyle name="_EuroNet Price" xfId="580"/>
    <cellStyle name="_EuroNet_List Price Template (1)" xfId="581"/>
    <cellStyle name="_Expenses_IWSL_3344_30 Nov 09" xfId="582"/>
    <cellStyle name="_Expenses_IWSL_3344_31 Dec 09" xfId="583"/>
    <cellStyle name="_ExPRESS GREENS  M-1A for contracts - schedule rates Jan 09 and As per Sec 90    " xfId="584"/>
    <cellStyle name="_ExPRESS GREENS  M-1A for contracts - schedule rates Jan 09 and As per Sec 90     2" xfId="585"/>
    <cellStyle name="_ExPRESS GREENS  M-1A for contracts - schedule rates Jan 09 and As per Sec 90     3" xfId="586"/>
    <cellStyle name="_ExPRESS GREENS  M-1A for contracts - schedule rates Jan 09 and As per Sec 90     4" xfId="587"/>
    <cellStyle name="_ExPRESS GREENS  M-1A for contracts - schedule rates Jan 09 and As per Sec 90     5" xfId="588"/>
    <cellStyle name="_ExPRESS GREENS  M-1A for contracts - schedule rates Jan 09 and As per Sec 90     6" xfId="589"/>
    <cellStyle name="_ExPRESS GREENS  M-1A for contracts - schedule rates Jan 09 and As per Sec 90     7" xfId="590"/>
    <cellStyle name="_ExPRESS GREENS  M-1A for contracts - schedule rates Jan 09 and As per Sec 90     8" xfId="591"/>
    <cellStyle name="_External Works" xfId="592"/>
    <cellStyle name="_External Works BOQ's" xfId="593"/>
    <cellStyle name="_FINAL BASEMENT E beam &amp; slab" xfId="594"/>
    <cellStyle name="_final Budget 06.08.08" xfId="595"/>
    <cellStyle name="_FINAL ETA" xfId="596"/>
    <cellStyle name="_Final Report-JUne 07" xfId="597"/>
    <cellStyle name="_Final Report-JUne 07_Amend 2 DPL CONTRACT" xfId="598"/>
    <cellStyle name="_Final VGN ZCR" xfId="599"/>
    <cellStyle name="_Finishing (BOQ - Bld 01 &amp; 02)" xfId="600"/>
    <cellStyle name="_FINISHING SCHEDULE-GURGAON-January-2009" xfId="601"/>
    <cellStyle name="_Fire Alarm-REV-B-19-09-07-LMP-WO TAXES" xfId="602"/>
    <cellStyle name="_Fire Fighting Works" xfId="603"/>
    <cellStyle name="_Fire Protection-WO taxes" xfId="604"/>
    <cellStyle name="_Fixed Assets  30-09-2007 Final1" xfId="605"/>
    <cellStyle name="_Form 3cd" xfId="606"/>
    <cellStyle name="_Form 3cd_Bill Magnolias RA Bill No 38  Dec-09" xfId="607"/>
    <cellStyle name="_Form 3cd_Bill Magnolias RA Bill No 38 Dec-09" xfId="608"/>
    <cellStyle name="_Form 3cd_UPFRONT BILLING" xfId="609"/>
    <cellStyle name="_Formats-Utilisation" xfId="610"/>
    <cellStyle name="_FPA - Working" xfId="611"/>
    <cellStyle name="_FPA - Working_pl Scope vs Front" xfId="612"/>
    <cellStyle name="_Full  Contract  09.12.10. -" xfId="613"/>
    <cellStyle name="_Gateway - Pune(BMS)- 17.12.07" xfId="614"/>
    <cellStyle name="_General BMS" xfId="615"/>
    <cellStyle name="_General WLD" xfId="616"/>
    <cellStyle name="_Genysis AFAS 19.08.06" xfId="617"/>
    <cellStyle name="_Glaxo-Smithkline" xfId="618"/>
    <cellStyle name="_Global (Harayana) 16.11.05" xfId="619"/>
    <cellStyle name="_Global Hospital  - 16.10.07" xfId="620"/>
    <cellStyle name="_Google" xfId="621"/>
    <cellStyle name="_H P campus" xfId="622"/>
    <cellStyle name="_H.P. - Brigade Hul-Kul-Bills" xfId="623"/>
    <cellStyle name="_H.P. - Brigade Hul-Kul-Bills_Exora_Business_Park_Analysis_with_Cement_and_steel_KRRC_SNS 22.01.09" xfId="624"/>
    <cellStyle name="_Heading" xfId="625"/>
    <cellStyle name="_Highlight" xfId="626"/>
    <cellStyle name="_Hilton Hotel - 14.03.08" xfId="627"/>
    <cellStyle name="_Himdri Budget" xfId="628"/>
    <cellStyle name="_HSBC _ 5.04.07" xfId="629"/>
    <cellStyle name="_HVAC -ACE_TC2" xfId="630"/>
    <cellStyle name="_HVAC BOQ_Final-ACE" xfId="631"/>
    <cellStyle name="_HVAC BOQ_TCII" xfId="632"/>
    <cellStyle name="_HVAC Work" xfId="633"/>
    <cellStyle name="_HYD AIRPORT -R2 - 08-09-05 - SOFT" xfId="634"/>
    <cellStyle name="_Hyderabad WO" xfId="635"/>
    <cellStyle name="_IBM Data Center - 15.07.06" xfId="636"/>
    <cellStyle name="_IBM Green Interior BOQ 11-02-09" xfId="637"/>
    <cellStyle name="_IBM K Block - Manyatta" xfId="638"/>
    <cellStyle name="_IBM Manyata 1.4.06" xfId="639"/>
    <cellStyle name="_IBM-datacentre-28.09.06" xfId="640"/>
    <cellStyle name="_IBMS BOQ" xfId="641"/>
    <cellStyle name="_IBP I Hotel  Commerz" xfId="642"/>
    <cellStyle name="_Incubation Center for Muthoot,Kochi-28.04.06" xfId="643"/>
    <cellStyle name="_Infocity - Chenna  1i (2)" xfId="644"/>
    <cellStyle name="_Infocity - Chenna  1i (2)1" xfId="645"/>
    <cellStyle name="_Infocity -Chennai January '09" xfId="646"/>
    <cellStyle name="_Infrastructure Budget - 25.03.08" xfId="647"/>
    <cellStyle name="_Infrastructure Budget - 25.03.08 2" xfId="648"/>
    <cellStyle name="_Infrastructure Budget - 25.03.08_Item Rate Client Bill RA-7 Dec.10 (SBM Homes)" xfId="649"/>
    <cellStyle name="_Infrastructure Budget - 25.03.08_Labour Camp Detail" xfId="650"/>
    <cellStyle name="_Integra T 28.12.05 " xfId="651"/>
    <cellStyle name="_Integra T 28.12.05  2" xfId="652"/>
    <cellStyle name="_Integra T 28.12.05  3" xfId="653"/>
    <cellStyle name="_Integra T 28.12.05  4" xfId="654"/>
    <cellStyle name="_Integra T 28.12.05  5" xfId="655"/>
    <cellStyle name="_Integra T 28.12.05  6" xfId="656"/>
    <cellStyle name="_Integra T 28.12.05  7" xfId="657"/>
    <cellStyle name="_Integra T 28.12.05  8" xfId="658"/>
    <cellStyle name="_Intelenet-Spk - 01.08.06.R2(Increase 10%)" xfId="659"/>
    <cellStyle name="_Inter Unit" xfId="660"/>
    <cellStyle name="_internalbudgets18-03-08" xfId="661"/>
    <cellStyle name="_IO List" xfId="662"/>
    <cellStyle name="_IO List &amp; Contoller" xfId="663"/>
    <cellStyle name="_ISRO-Bhopal- 30.05.06" xfId="664"/>
    <cellStyle name="_IT Chennai" xfId="665"/>
    <cellStyle name="_IT Park - Sez - Hyderabad- Budget-28.01.2008" xfId="666"/>
    <cellStyle name="_ITC Tribeni 8 February 2007" xfId="667"/>
    <cellStyle name="_ITC Windsor Manor - 23.05.07" xfId="668"/>
    <cellStyle name="_ITC-FW Cost" xfId="669"/>
    <cellStyle name="_ITC-FW-Req 2" xfId="670"/>
    <cellStyle name="_Item Rate Bill RA-10 March 11 (Homes)" xfId="671"/>
    <cellStyle name="_IVY Comptech FAS,PAS,ACS,CCTV,RRS 11.07.06" xfId="672"/>
    <cellStyle name="_Jasola Mar 07 RA Bill 110507" xfId="673"/>
    <cellStyle name="_Jasola RA Bill oct 07 071107" xfId="674"/>
    <cellStyle name="_Jasola RA Bill oct 07 071107 2" xfId="675"/>
    <cellStyle name="_Jasola RA Bill oct 07 071107_Amend 2 DPL CONTRACT" xfId="676"/>
    <cellStyle name="_Jasola RA Bill oct 07 071107_Item Rate Client Bill RA-7 Dec.10 (SBM Homes)" xfId="677"/>
    <cellStyle name="_Jasola RA Bill oct 07 071107_Labour Camp Detail" xfId="678"/>
    <cellStyle name="_JCR" xfId="679"/>
    <cellStyle name="_JCR JK Tyre - 1" xfId="680"/>
    <cellStyle name="_JIPMER Tender Workings" xfId="681"/>
    <cellStyle name="_Jipmer workings - Revised 15.06.06" xfId="682"/>
    <cellStyle name="_JK Tyre S1" xfId="683"/>
    <cellStyle name="_June" xfId="684"/>
    <cellStyle name="_kafex_RA_04" xfId="685"/>
    <cellStyle name="_Karan Construction-10.08.06-rev" xfId="686"/>
    <cellStyle name="_KC 584 - BMTC Koramangala - ZCR Final" xfId="687"/>
    <cellStyle name="_KC644 ETC OH" xfId="688"/>
    <cellStyle name="_KC665 - PLAMA Developers ZCR Workings" xfId="689"/>
    <cellStyle name="_KCC-BALANCE QTY" xfId="690"/>
    <cellStyle name="_KFAEX__RAB-2-certified" xfId="691"/>
    <cellStyle name="_Kick of meeting Updated" xfId="692"/>
    <cellStyle name="_KLJ house - prithvi sound_18 05 07" xfId="693"/>
    <cellStyle name="_KLJ house -prithvi sound_31 05 07- R5 - opt1" xfId="694"/>
    <cellStyle name="_Kolkata - Cash flow 12th June-08 vrh" xfId="695"/>
    <cellStyle name="_kOLKATA OH - 12TH JUNE-08" xfId="696"/>
    <cellStyle name="_Kondli Fnl- 140808" xfId="697"/>
    <cellStyle name="_KRCD ACS 25.09.06 option-2" xfId="698"/>
    <cellStyle name="_L &amp; T _ MYSORE_EXTERNAL WORKS_R1" xfId="699"/>
    <cellStyle name="_L &amp; T _ MYSORE_EXTERNAL WORKS_R1 OFFER 15.03.07" xfId="700"/>
    <cellStyle name="_L &amp; T Mysore_LIGHTING MANAGEMENT_BOQ addendum offer 21.03.07 (1)" xfId="701"/>
    <cellStyle name="_L&amp;T Executive Guest House -BOQmysore_ELEC_OFFER 20-2-07" xfId="702"/>
    <cellStyle name="_L&amp;T Sports Complex -BOQmysore_ELEC_OFFER 20-2-07" xfId="703"/>
    <cellStyle name="_L_T_Executive_Guest_House__BOQmysore_ELEC_14_2_07" xfId="704"/>
    <cellStyle name="_L_T_Executive_Guest_House__BOQmysore_ELEC_14_2_07 OFFER 15.03.07" xfId="705"/>
    <cellStyle name="_L_T_Sports_Complex__BOQmysore_ELEC_14_2_07" xfId="706"/>
    <cellStyle name="_L_T_Sports_Complex__BOQmysore_ELEC_14_2_07 OFFER 15.03.07" xfId="707"/>
    <cellStyle name="_Laird Working" xfId="708"/>
    <cellStyle name="_Laird Working_281210 EOT PLAMA" xfId="709"/>
    <cellStyle name="_Laird Working_Annexure - I Commencement Delays" xfId="710"/>
    <cellStyle name="_Laird Working_Cement reconcilation  up to Nov 2011" xfId="711"/>
    <cellStyle name="_Laird Working_pl Scope vs Front" xfId="712"/>
    <cellStyle name="_Last Budget Working  19.07.08" xfId="713"/>
    <cellStyle name="_latest milestones" xfId="714"/>
    <cellStyle name="_lemon tree BOQ" xfId="715"/>
    <cellStyle name="_Lift E&amp;G" xfId="716"/>
    <cellStyle name="_lintel " xfId="717"/>
    <cellStyle name="_lintel  2" xfId="718"/>
    <cellStyle name="_lintel  3" xfId="719"/>
    <cellStyle name="_lintel  4" xfId="720"/>
    <cellStyle name="_lintel  5" xfId="721"/>
    <cellStyle name="_lintel  6" xfId="722"/>
    <cellStyle name="_lintel  7" xfId="723"/>
    <cellStyle name="_lintel  8" xfId="724"/>
    <cellStyle name="_List of requirements - Current Liab" xfId="725"/>
    <cellStyle name="_List of requirements - Current Liab_Bill Magnolias RA Bill No 38  Dec-09" xfId="726"/>
    <cellStyle name="_List of requirements - Current Liab_Bill Magnolias RA Bill No 38 Dec-09" xfId="727"/>
    <cellStyle name="_List of requirements - Current Liab_UPFRONT BILLING" xfId="728"/>
    <cellStyle name="_M &amp; E L+M dt 01.01.09" xfId="729"/>
    <cellStyle name="_Magnolias 2-07-10" xfId="730"/>
    <cellStyle name="_Mantri - Revised" xfId="731"/>
    <cellStyle name="_Mantri - Revised_Exora_Business_Park_Analysis_with_Cement_and_steel_KRRC_SNS 22.01.09" xfId="732"/>
    <cellStyle name="_March PO annex" xfId="733"/>
    <cellStyle name="_Mastek Mahape -09.05.06" xfId="734"/>
    <cellStyle name="_Material Reco (SBM Homes)" xfId="735"/>
    <cellStyle name="_Material Reco May-2011 (SBM Homes)" xfId="736"/>
    <cellStyle name="_Material Sheet Feb 11" xfId="737"/>
    <cellStyle name="_May" xfId="738"/>
    <cellStyle name="_May Photos" xfId="739"/>
    <cellStyle name="_mayank                     FINISHING SCHEDULE-GURGAON-January-2009" xfId="740"/>
    <cellStyle name="_M-BOOK BILL-6 (EXT)-Final" xfId="741"/>
    <cellStyle name="_MEAS OF FACADE - 20-07-11-h-chk" xfId="742"/>
    <cellStyle name="_Meas of glazing &amp; cladding -h-25.07.11-h-CHK" xfId="743"/>
    <cellStyle name="_MEAS SHEET - MASONRY-MBP" xfId="744"/>
    <cellStyle name="_MEAS SHEET -20-12-08- MASONRY-chk-FINAL" xfId="745"/>
    <cellStyle name="_MEAS SHEET -25-12-08- Joinery-chk-P" xfId="746"/>
    <cellStyle name="_MEAS. SHEET -26.04.08-JKP" xfId="747"/>
    <cellStyle name="_MEAS. SHEET -26.04.08-JKP_ESTIMATE- RTC CREST ANNEX-20-02-10-SSA" xfId="748"/>
    <cellStyle name="_MEAS. SHEET -26.04.08-JKP_RA_MKT_INTERIOR" xfId="749"/>
    <cellStyle name="_MEAS. SHEET -26.04.08-JKP_RA-MKT" xfId="750"/>
    <cellStyle name="_MEAS. SHEET -26.04.08-JKP_REV. BOQ-KNOWLEDGE CENTERl-09-01-10-AP" xfId="751"/>
    <cellStyle name="_MEAS. SHEET -26.04.08-JKP_REV.EST" xfId="752"/>
    <cellStyle name="_MEAS. SHEET -26.04.08-JKP_REV.ESTIMATE" xfId="753"/>
    <cellStyle name="_MEAS. SHEET -29-05-08-SJN" xfId="754"/>
    <cellStyle name="_MEAS. SHEET EXT DEV -30.05.08-JKP" xfId="755"/>
    <cellStyle name="_MEAS. SHEET EXT DEV -30.05.08-JKP_ESTIMATE- RTC CREST ANNEX-20-02-10-SSA" xfId="756"/>
    <cellStyle name="_MEAS. SHEET EXT DEV -30.05.08-JKP_RA_MKT_INTERIOR" xfId="757"/>
    <cellStyle name="_MEAS. SHEET EXT DEV -30.05.08-JKP_RA-MKT" xfId="758"/>
    <cellStyle name="_MEAS. SHEET EXT DEV -30.05.08-JKP_REV. BOQ-KNOWLEDGE CENTERl-09-01-10-AP" xfId="759"/>
    <cellStyle name="_MEAS. SHEET EXT DEV -30.05.08-JKP_REV.EST" xfId="760"/>
    <cellStyle name="_MEAS. SHEET EXT DEV -30.05.08-JKP_REV.ESTIMATE" xfId="761"/>
    <cellStyle name="_MEAS. SHEET EXT DEV FOR PHASE I-II-09.05.08-JKP" xfId="762"/>
    <cellStyle name="_MEAS. SHEET of 09.05.08-JKP" xfId="763"/>
    <cellStyle name="_MEAS. SHEET of PHASE I-07.05.08" xfId="764"/>
    <cellStyle name="_MEAS. SHEET of PHASE II-07.05.08-JKP" xfId="765"/>
    <cellStyle name="_MEAS. SHEET of PHASE II-07.05.08-JKP_ESTIMATE- RTC CREST ANNEX-20-02-10-SSA" xfId="766"/>
    <cellStyle name="_MEAS. SHEET of PHASE II-07.05.08-JKP_RA_MKT_INTERIOR" xfId="767"/>
    <cellStyle name="_MEAS. SHEET of PHASE II-07.05.08-JKP_RA-MKT" xfId="768"/>
    <cellStyle name="_MEAS. SHEET of PHASE II-07.05.08-JKP_REV. BOQ-KNOWLEDGE CENTERl-09-01-10-AP" xfId="769"/>
    <cellStyle name="_MEAS. SHEET of PHASE II-07.05.08-JKP_REV.EST" xfId="770"/>
    <cellStyle name="_MEAS. SHEET of PHASE II-07.05.08-JKP_REV.ESTIMATE" xfId="771"/>
    <cellStyle name="_MEAS. SHEET of Plot-2 Campus -2  5-07-08 P" xfId="772"/>
    <cellStyle name="_MEAS. SHEET of Plot-2 CAMPUS- I-5.07.08- B" xfId="773"/>
    <cellStyle name="_MEAS.-Fasade-25-04-11-h" xfId="774"/>
    <cellStyle name="_MEAS-FINISHING WORK.-18.01.2010-PD" xfId="775"/>
    <cellStyle name="_MEASUREMENT SHEET - 09-09-08  PD" xfId="776"/>
    <cellStyle name="_MEASUREMENT SHEET - 09-09-08  PD-Area Wise" xfId="777"/>
    <cellStyle name="_MEASUREMENT SHEET - LIBRARY-CHECKED" xfId="778"/>
    <cellStyle name="_MEASUREMENT SHEET - LIBRARY-CHECKED_ESTIMATE- RTC CREST ANNEX-20-02-10-SSA" xfId="779"/>
    <cellStyle name="_MEASUREMENT SHEET - LIBRARY-CHECKED_RA_MKT_INTERIOR" xfId="780"/>
    <cellStyle name="_MEASUREMENT SHEET - LIBRARY-CHECKED_RA-MKT" xfId="781"/>
    <cellStyle name="_MEASUREMENT SHEET - LIBRARY-CHECKED_REV.EST" xfId="782"/>
    <cellStyle name="_MEASUREMENT SHEET - LIBRARY-CHECKED_REV.ESTIMATE" xfId="783"/>
    <cellStyle name="_MEASUREMENT SHEET - MASONRY-S" xfId="784"/>
    <cellStyle name="_MEASUREMENT SHEET - RCC-  (14-5-11) -P" xfId="785"/>
    <cellStyle name="_MEASUREMENT SHEET - RCC- Neha (14-5-11)" xfId="786"/>
    <cellStyle name="_MEASUREMENT SHEET - Revised FINISHING - 6-8-2011 FINAL" xfId="787"/>
    <cellStyle name="_MEASUREMENT SHEET RCC - MP" xfId="788"/>
    <cellStyle name="_MEASUREMENT SHEET -ZONAL CANTEEN" xfId="789"/>
    <cellStyle name="_MEASUREMENT SHEET -ZONAL CANTEEN_ESTIMATE- RTC CREST ANNEX-20-02-10-SSA" xfId="790"/>
    <cellStyle name="_MEASUREMENT SHEET -ZONAL CANTEEN_RA_MKT_INTERIOR" xfId="791"/>
    <cellStyle name="_MEASUREMENT SHEET -ZONAL CANTEEN_RA-MKT" xfId="792"/>
    <cellStyle name="_MEASUREMENT SHEET -ZONAL CANTEEN_REV.EST" xfId="793"/>
    <cellStyle name="_MEASUREMENT SHEET -ZONAL CANTEEN_REV.ESTIMATE" xfId="794"/>
    <cellStyle name="_MEASUREMENT SHEET -ZONAL CANTEEN-Zone IV" xfId="795"/>
    <cellStyle name="_MEASUREMENT SHEET -ZONAL CANTEEN-Zone IV_ESTIMATE- RTC CREST ANNEX-20-02-10-SSA" xfId="796"/>
    <cellStyle name="_MEASUREMENT SHEET -ZONAL CANTEEN-Zone IV_RA_MKT_INTERIOR" xfId="797"/>
    <cellStyle name="_MEASUREMENT SHEET -ZONAL CANTEEN-Zone IV_RA-MKT" xfId="798"/>
    <cellStyle name="_MEASUREMENT SHEET -ZONAL CANTEEN-Zone IV_REV.EST" xfId="799"/>
    <cellStyle name="_MEASUREMENT SHEET -ZONAL CANTEEN-Zone IV_REV.ESTIMATE" xfId="800"/>
    <cellStyle name="_MEASUREMENT SHEET-26-11-09-PD" xfId="801"/>
    <cellStyle name="_Measurement_Reconciliation for April '08" xfId="802"/>
    <cellStyle name="_Measurement_Reconciliation for April '08_Amend 2 DPL CONTRACT" xfId="803"/>
    <cellStyle name="_Measurement_Reconciliation for April '08_Material Reco March-2011 (Homes)" xfId="804"/>
    <cellStyle name="_MEASUREMENT-EXTERNAL DEVL" xfId="805"/>
    <cellStyle name="_MERB-263-B" xfId="806"/>
    <cellStyle name="_MERB-263-B(Final Abstract)" xfId="807"/>
    <cellStyle name="_Micron- Certified" xfId="808"/>
    <cellStyle name="_Micron RAB-4 Certified" xfId="809"/>
    <cellStyle name="_Micron RAB-5 Certified(Final-13-11-06)" xfId="810"/>
    <cellStyle name="_Micron RAB-5Certified(Final)" xfId="811"/>
    <cellStyle name="_MIS - Oct-06 asha" xfId="812"/>
    <cellStyle name="_MIS May-06" xfId="813"/>
    <cellStyle name="_MIS May-06_Amend 2 DPL CONTRACT" xfId="814"/>
    <cellStyle name="_Misseleneous works" xfId="815"/>
    <cellStyle name="_MMR Vaccine Facility - 26.11.07" xfId="816"/>
    <cellStyle name="_Mobilisation Advance and advance to vendors_January 2009" xfId="817"/>
    <cellStyle name="_Mobilisation Advance and advance to vendors_January 2009_Budget_Elphinstone_updated_30 June 2009." xfId="818"/>
    <cellStyle name="_Mobilisation Advance and advance to vendors_January 2009_Rental Assumption - R3 - 251210" xfId="819"/>
    <cellStyle name="_Model for Cosolidated Monthly report" xfId="820"/>
    <cellStyle name="_Monthly Progress Report  DLF Infocity - Chennai August 08 " xfId="821"/>
    <cellStyle name="_Monthly Progress Report  DLF Infocity - Chennai August 08  2" xfId="822"/>
    <cellStyle name="_Monthly Progress Report  DLF Infocity - Chennai August 08  3" xfId="823"/>
    <cellStyle name="_Monthly Progress Report  DLF Infocity - Chennai August 08  4" xfId="824"/>
    <cellStyle name="_Monthly Progress Report  DLF Infocity - Chennai August 08  5" xfId="825"/>
    <cellStyle name="_Monthly Progress Report  DLF Infocity - Chennai August 08  6" xfId="826"/>
    <cellStyle name="_Monthly Progress Report  DLF Infocity - Chennai August 08  7" xfId="827"/>
    <cellStyle name="_Monthly Progress Report  DLF Infocity - Chennai August 08  8" xfId="828"/>
    <cellStyle name="_Monthly Progress Report  DLF Infocity - Chennai December '08" xfId="829"/>
    <cellStyle name="_Monthly Progress Report  DLF Infocity - Chennai January '08" xfId="830"/>
    <cellStyle name="_Monthly Progress Report  DLF Infocity - Chennai January '09" xfId="831"/>
    <cellStyle name="_Monthly Progress Report  DLF Infocity - Chennai November '08 " xfId="832"/>
    <cellStyle name="_Monthly Progress Report  DLF Infocity - Chennai November '08  2" xfId="833"/>
    <cellStyle name="_Monthly Progress Report  DLF Infocity - Chennai November '08  3" xfId="834"/>
    <cellStyle name="_Monthly Progress Report  DLF Infocity - Chennai November '08  4" xfId="835"/>
    <cellStyle name="_Monthly Progress Report  DLF Infocity - Chennai November '08  5" xfId="836"/>
    <cellStyle name="_Monthly Progress Report  DLF Infocity - Chennai November '08  6" xfId="837"/>
    <cellStyle name="_Monthly Progress Report  DLF Infocity - Chennai November '08  7" xfId="838"/>
    <cellStyle name="_Monthly Progress Report  DLF Infocity - Chennai November '08  8" xfId="839"/>
    <cellStyle name="_Monthly Progress Report  DLF Infocity - Chennai October '08 " xfId="840"/>
    <cellStyle name="_Monthly Progress Report  DLF Infocity - Chennai October '08  2" xfId="841"/>
    <cellStyle name="_Monthly Progress Report  DLF Infocity - Chennai October '08  3" xfId="842"/>
    <cellStyle name="_Monthly Progress Report  DLF Infocity - Chennai October '08  4" xfId="843"/>
    <cellStyle name="_Monthly Progress Report  DLF Infocity - Chennai October '08  5" xfId="844"/>
    <cellStyle name="_Monthly Progress Report  DLF Infocity - Chennai October '08  6" xfId="845"/>
    <cellStyle name="_Monthly Progress Report  DLF Infocity - Chennai October '08  7" xfId="846"/>
    <cellStyle name="_Monthly Progress Report  DLF Infocity - Chennai October '08  8" xfId="847"/>
    <cellStyle name="_Monthly Progress Report  DLF Infocity - Chennai September '08 " xfId="848"/>
    <cellStyle name="_Monthly Progress Report  DLF Infocity - Chennai September '08  2" xfId="849"/>
    <cellStyle name="_Monthly Progress Report  DLF Infocity - Chennai September '08  3" xfId="850"/>
    <cellStyle name="_Monthly Progress Report  DLF Infocity - Chennai September '08  4" xfId="851"/>
    <cellStyle name="_Monthly Progress Report  DLF Infocity - Chennai September '08  5" xfId="852"/>
    <cellStyle name="_Monthly Progress Report  DLF Infocity - Chennai September '08  6" xfId="853"/>
    <cellStyle name="_Monthly Progress Report  DLF Infocity - Chennai September '08  7" xfId="854"/>
    <cellStyle name="_Monthly Progress Report  DLF Infocity - Chennai September '08  8" xfId="855"/>
    <cellStyle name="_Moolchand Hospital- s125 - 05.01.2007" xfId="856"/>
    <cellStyle name="_MPR AUGUST" xfId="857"/>
    <cellStyle name="_MPR DLF INFOCITY CHENNAI JUNE '08" xfId="858"/>
    <cellStyle name="_MPR JULY" xfId="859"/>
    <cellStyle name="_MPR SEPTEMBER 2008" xfId="860"/>
    <cellStyle name="_MPR1 as per June'08" xfId="861"/>
    <cellStyle name="_MPS_3 NEW" xfId="862"/>
    <cellStyle name="_MPS_3 PMO3" xfId="863"/>
    <cellStyle name="_MPS_3 SHARMA" xfId="864"/>
    <cellStyle name="_Multiple" xfId="865"/>
    <cellStyle name="_MultipleSpace" xfId="866"/>
    <cellStyle name="_NDPL Pile work" xfId="867"/>
    <cellStyle name="_New Formates" xfId="868"/>
    <cellStyle name="_New Formates kpmg" xfId="869"/>
    <cellStyle name="_New Formates kpmg_Book2" xfId="870"/>
    <cellStyle name="_New Formates kpmg_Book2 2" xfId="871"/>
    <cellStyle name="_New Formates_Book2" xfId="872"/>
    <cellStyle name="_New Formates_Book2 2" xfId="873"/>
    <cellStyle name="_new master 2" xfId="874"/>
    <cellStyle name="_New Microsoft Excel Worksheet (2)" xfId="875"/>
    <cellStyle name="_NTC- RA BILL OCT-2008" xfId="876"/>
    <cellStyle name="_NTC- RA BILL OCT-2008 2" xfId="877"/>
    <cellStyle name="_NTC- RA BILL OCT-2008_Item Rate Client Bill RA-7 Dec.10 (SBM Homes)" xfId="878"/>
    <cellStyle name="_NTC- RA BILL OCT-2008_Labour Camp Detail" xfId="879"/>
    <cellStyle name="_Oberoi RA Bill 20 June 08 060708" xfId="880"/>
    <cellStyle name="_Oberoi RA Bill 20 June 08 060708 2" xfId="881"/>
    <cellStyle name="_Oberoi RA Bill 20 June 08 060708_Item Rate Client Bill RA-7 Dec.10 (SBM Homes)" xfId="882"/>
    <cellStyle name="_Oberoi RA Bill 20 June 08 060708_Labour Camp Detail" xfId="883"/>
    <cellStyle name="_Oberoi Splendor 050609" xfId="884"/>
    <cellStyle name="_observation 15 acre" xfId="885"/>
    <cellStyle name="_Ocwen - 1" xfId="886"/>
    <cellStyle name="_Ocwen - Ñ" xfId="887"/>
    <cellStyle name="_Offer_CTS_Siruseri_29-04-05" xfId="888"/>
    <cellStyle name="_Offer-Ajanta Tourist-21-06-07-rev-PPT" xfId="889"/>
    <cellStyle name="_office building-malik" xfId="890"/>
    <cellStyle name="_OH cost-TC-II" xfId="891"/>
    <cellStyle name="_ONGC-KOLKATA-PRELIM-EST-06.01.09-AHC" xfId="892"/>
    <cellStyle name="_Oracle HYD 19.06.06" xfId="893"/>
    <cellStyle name="_Oracle Model Final (With Additional Assets) - 5 Dec V8.0 (Recovered)" xfId="894"/>
    <cellStyle name="_OTIS RA-1 (Certified)Dated 02.06.06" xfId="895"/>
    <cellStyle name="_OTIS RA-1 final -Certified - Dated 08.06.06( R2)" xfId="896"/>
    <cellStyle name="_OTIS_RA_03" xfId="897"/>
    <cellStyle name="_OTIS_RA-02 c&amp;b certified" xfId="898"/>
    <cellStyle name="_OTIS_RA-03 c&amp;b certified" xfId="899"/>
    <cellStyle name="_Overheads" xfId="900"/>
    <cellStyle name="_P&amp;E Trail_1" xfId="901"/>
    <cellStyle name="_P.V.S.M Hospital -17.05.06-Unpriced" xfId="902"/>
    <cellStyle name="_Package 3 - Analysis 26th Sep-05" xfId="903"/>
    <cellStyle name="_PCS INR -29.04.08" xfId="904"/>
    <cellStyle name="_pedestial in chiller room" xfId="905"/>
    <cellStyle name="_Percent" xfId="906"/>
    <cellStyle name="_PercentSpace" xfId="907"/>
    <cellStyle name="_Pfizer Phase II - 27.09.07" xfId="908"/>
    <cellStyle name="_PHE offer" xfId="909"/>
    <cellStyle name="_PHE offer for Show room at Bangalore" xfId="910"/>
    <cellStyle name="_PHE Offer for Subramanya Temple" xfId="911"/>
    <cellStyle name="_PHE Offer for Subramanya Temple_pl Scope vs Front" xfId="912"/>
    <cellStyle name="_PHE Offer for Subramanya Temple_Scope vs Front" xfId="913"/>
    <cellStyle name="_PHE offer_281210 EOT PLAMA" xfId="914"/>
    <cellStyle name="_PHE offer_Annexure - I Commencement Delays" xfId="915"/>
    <cellStyle name="_PHE offer_Cement reconcilation  up to Nov 2011" xfId="916"/>
    <cellStyle name="_PHE offer_pl Scope vs Front" xfId="917"/>
    <cellStyle name="_Pithmpur Wrkng" xfId="918"/>
    <cellStyle name="_plant  equipment received details 30 07 08" xfId="919"/>
    <cellStyle name="_PLASTER-ATRECO-ADANI-11-06-10" xfId="920"/>
    <cellStyle name="_Plumbing Cost" xfId="921"/>
    <cellStyle name="_PM06_Final_Rates" xfId="922"/>
    <cellStyle name="_PO Highstreet Vadodara" xfId="923"/>
    <cellStyle name="_Port Trust,Data Center -31.05.06" xfId="924"/>
    <cellStyle name="_POWER" xfId="925"/>
    <cellStyle name="_PRELIMINARY TOTAL ESTIMATE - R2-11.01.11" xfId="926"/>
    <cellStyle name="_Presentation Summary " xfId="927"/>
    <cellStyle name="_Presentation Summary  2" xfId="928"/>
    <cellStyle name="_Presentation Summary  3" xfId="929"/>
    <cellStyle name="_Presentation Summary  4" xfId="930"/>
    <cellStyle name="_Presentation Summary  5" xfId="931"/>
    <cellStyle name="_Presentation Summary  6" xfId="932"/>
    <cellStyle name="_Presentation Summary  7" xfId="933"/>
    <cellStyle name="_Presentation Summary  8" xfId="934"/>
    <cellStyle name="_Presentation Summary _Material Reco March-2011 (Homes)" xfId="935"/>
    <cellStyle name="_Presentation Summary _Monthly Progress Report - MPR" xfId="936"/>
    <cellStyle name="_Presentation Summary _Monthly Progress Report - MPR VV" xfId="937"/>
    <cellStyle name="_Presentation Summary _SAFETY RECORD FOR THE MONTH OF May,  2011 - MPR" xfId="938"/>
    <cellStyle name="_Presentation Summary _SAFETY RECORD FOR THE MONTH OFApril, 2011 - MPR" xfId="939"/>
    <cellStyle name="_Presentation Summary _Weekly Photos 1 July 09 onwards" xfId="940"/>
    <cellStyle name="_Presentation Summary _WPR 26-1 Nov 2009" xfId="941"/>
    <cellStyle name="_Presentation Summary _WPR Magnolias 2009" xfId="942"/>
    <cellStyle name="_Prestart" xfId="943"/>
    <cellStyle name="_Prestart-00-HO-FINAL-Approved" xfId="944"/>
    <cellStyle name="_Prestart-00-HO-FINAL-Approved_1 Costing -Tata Hs -11.05.11 T1&amp;T2-R2" xfId="945"/>
    <cellStyle name="_Prestart-00-HO-FINAL-Approved_1 Costing -Tata Hs -11.05.11 T1&amp;T2-R2 2" xfId="946"/>
    <cellStyle name="_Prestart-00-HO-FINAL-Approved_1 Costing_Krrish Prov Est- 27.01.11" xfId="947"/>
    <cellStyle name="_Prestart-00-HO-FINAL-Approved_2 Costing LS Cable 18.10.10" xfId="948"/>
    <cellStyle name="_Prestart-00-HO-FINAL-Approved_20 Costing -IREO UT 190310_1" xfId="949"/>
    <cellStyle name="_Prestart-00-HO-FINAL-Approved_25 Costing -IREO VV-I 25.11.10_1" xfId="950"/>
    <cellStyle name="_Prestart-00-HO-FINAL-Approved_25 Costing -IREO VV-I 25.11.10_1_Rev OffTop" xfId="951"/>
    <cellStyle name="_Prestart-00-HO-FINAL-Approved_4 Costing -IREO VV-I 18.12.10 PKR" xfId="952"/>
    <cellStyle name="_Prestart-00-HO-FINAL-Approved_5 DLF Horizon Center - 05.08.2011" xfId="953"/>
    <cellStyle name="_Prestart-00-HO-FINAL-Approved_5 DLF Horizon Center - 05.08.2011 2" xfId="954"/>
    <cellStyle name="_Prestart-00-HO-FINAL-Approved_6 Costing_Saint Gobain_ 15.10.09_ABH" xfId="955"/>
    <cellStyle name="_Prestart-00-HO-FINAL-Approved_6 Costing_Saint Gobain_ 15.10.09_ABH 2" xfId="956"/>
    <cellStyle name="_Prestart-00-HO-FINAL-Approved_Amend 2 DPL CONTRACT" xfId="957"/>
    <cellStyle name="_Prestart-00-HO-FINAL-Approved_BOQ -  Civil  Structural Works" xfId="958"/>
    <cellStyle name="_Prestart-00-HO-FINAL-Approved_BOQ -  Civil  Structural Works 2" xfId="959"/>
    <cellStyle name="_Prestart-00-HO-FINAL-Approved_BOQ - Finishing Works" xfId="960"/>
    <cellStyle name="_Prestart-00-HO-FINAL-Approved_BOQ - Finishing Works 2" xfId="961"/>
    <cellStyle name="_Prestart-00-HO-FINAL-Approved_Costing - NBCC- final costing after rebate" xfId="962"/>
    <cellStyle name="_Prestart-00-HO-FINAL-Approved_Costing final 30.40 crore" xfId="963"/>
    <cellStyle name="_Prestart-00-HO-FINAL-Approved_Costing final 30.40 crore 2" xfId="964"/>
    <cellStyle name="_Prestart-00-HO-FINAL-Approved_Costing_FDDI Rohtak submitted  23.07.09" xfId="965"/>
    <cellStyle name="_Prestart-00-HO-FINAL-Approved_EFP Costing BOQ 29.6.10" xfId="966"/>
    <cellStyle name="_Prestart-00-HO-FINAL-Approved_ITC _ Final Bid-140510" xfId="967"/>
    <cellStyle name="_Prestart-00-HO-FINAL-Approved_ITC _ Final Bid-140510 2" xfId="968"/>
    <cellStyle name="_Prestart-00-HO-FINAL-Approved_Item Rate Client Bill RA-7 Dec.10 (SBM Homes)" xfId="969"/>
    <cellStyle name="_Prestart-00-HO-FINAL-Approved_Labour Camp Detail" xfId="970"/>
    <cellStyle name="_Prestart-00-HO-FINAL-Approved_LHMC.01.2011" xfId="971"/>
    <cellStyle name="_Prestart-00-HO-FINAL-Approved_Material Reco March-2011 (Homes)" xfId="972"/>
    <cellStyle name="_Prestart-00-HO-FINAL-Approved_PMV Operators - MPR" xfId="973"/>
    <cellStyle name="_Prestart-00-HO-FINAL-Approved_PMV Status-Feb MPR" xfId="974"/>
    <cellStyle name="_Prestart-00-HO-FINAL-Approved_SAFETY RECORD FOR THE MONTH OF May,  2011 - MPR" xfId="975"/>
    <cellStyle name="_Prestart-00-HO-FINAL-Approved_SAFETY RECORD FOR THE MONTH OFApril, 2011 - MPR" xfId="976"/>
    <cellStyle name="_Prestart-00-HO-FINAL-Approved_SBM School 6th RA Bill 09 Feb-10 Rev" xfId="977"/>
    <cellStyle name="_Prestart-00-HO-FINAL-Approved_Sectional Progress 1 July 09 onwards" xfId="978"/>
    <cellStyle name="_Prestart-00-HO-FINAL-Approved_Shuttering Stock-28.02.2011" xfId="979"/>
    <cellStyle name="_Prestart-00-HO-FINAL-Approved_Sravanthi - Final Costing 210510" xfId="980"/>
    <cellStyle name="_Prestart-00-HO-FINAL-Approved_Sravanthi - Final Costing 210510 2" xfId="981"/>
    <cellStyle name="_Prestart-00-HO-FINAL-Approved_Weekly Photos 1 July 09 onwards" xfId="982"/>
    <cellStyle name="_Prestart-00-HO-FINAL-Approved_WPR 26-1 Nov 2009" xfId="983"/>
    <cellStyle name="_Prestart-00-HO-FINAL-Approved_WPR Magnolias 2009" xfId="984"/>
    <cellStyle name="_Prestige - HP Campus" xfId="985"/>
    <cellStyle name="_Prestige Corporate Office" xfId="986"/>
    <cellStyle name="_Programme for Jan'09" xfId="987"/>
    <cellStyle name="_Project costing 31032010=" xfId="988"/>
    <cellStyle name="_PSE HOSTEL BUILDING" xfId="989"/>
    <cellStyle name="_PSE_ITC_BHADRACHALAM_HO" xfId="990"/>
    <cellStyle name="_PTB &amp; PIER Final Workings" xfId="991"/>
    <cellStyle name="_PTB Workings" xfId="992"/>
    <cellStyle name="_Purchase report for the month of DEC - 2008" xfId="993"/>
    <cellStyle name="_Purchase report for the month of Feb - 2009" xfId="994"/>
    <cellStyle name="_Purchase report for the month of JAN - 2009" xfId="995"/>
    <cellStyle name="_Purchase report for the month of July" xfId="996"/>
    <cellStyle name="_Purchase report for the month of June" xfId="997"/>
    <cellStyle name="_Purchase report for the month of Nov - 2008" xfId="998"/>
    <cellStyle name="_Purchase report for the month of October" xfId="999"/>
    <cellStyle name="_Purchase report for the month of September" xfId="1000"/>
    <cellStyle name="_QUALITY June 08" xfId="1001"/>
    <cellStyle name="_Quantities per flat by AVY" xfId="1002"/>
    <cellStyle name="_R block details-Budget" xfId="1003"/>
    <cellStyle name="_R F I  LOG" xfId="1004"/>
    <cellStyle name="_R(1).A_01_Santech(certified)" xfId="1005"/>
    <cellStyle name="_R(1).A_01_Santech-final-certified" xfId="1006"/>
    <cellStyle name="_R3_on_25.08.08_-__Option-II" xfId="1007"/>
    <cellStyle name="_RA - BILL - 4 - certified" xfId="1008"/>
    <cellStyle name="_RA Bill -03new" xfId="1009"/>
    <cellStyle name="_RA BILL-02" xfId="1010"/>
    <cellStyle name="_RA_01_KAFAX-CERTIFIED" xfId="1011"/>
    <cellStyle name="_RA_01_KAFAX-final-certified" xfId="1012"/>
    <cellStyle name="_ra-7 ADHOC" xfId="1013"/>
    <cellStyle name="_ra-7 ADHOC_Book2" xfId="1014"/>
    <cellStyle name="_ra-7 ADHOC_Book2 2" xfId="1015"/>
    <cellStyle name="_rab-02" xfId="1016"/>
    <cellStyle name="_rab-03" xfId="1017"/>
    <cellStyle name="_RA-MKT" xfId="1018"/>
    <cellStyle name="_Ranchi Package 2 - Workings" xfId="1019"/>
    <cellStyle name="_Rate Analysis" xfId="1020"/>
    <cellStyle name="_rcc &amp; shut april" xfId="1021"/>
    <cellStyle name="_RCC-ROW HOUSE-17.05.08" xfId="1022"/>
    <cellStyle name="_RCC-ROW HOUSE-17.05.08_ESTIMATE- RTC CREST ANNEX-20-02-10-SSA" xfId="1023"/>
    <cellStyle name="_RCC-ROW HOUSE-17.05.08_RA_MKT_INTERIOR" xfId="1024"/>
    <cellStyle name="_RCC-ROW HOUSE-17.05.08_RA-MKT" xfId="1025"/>
    <cellStyle name="_RCC-ROW HOUSE-17.05.08_REV. BOQ-KNOWLEDGE CENTERl-09-01-10-AP" xfId="1026"/>
    <cellStyle name="_RCC-ROW HOUSE-17.05.08_REV.EST" xfId="1027"/>
    <cellStyle name="_RCC-ROW HOUSE-17.05.08_REV.ESTIMATE" xfId="1028"/>
    <cellStyle name="_Rec  SUMMARY June-08" xfId="1029"/>
    <cellStyle name="_Rec  SUMMARY June-08_Material Reco March-2011 (Homes)" xfId="1030"/>
    <cellStyle name="_Rec  SUMMARY June-08_Monthly Progress Report - MPR" xfId="1031"/>
    <cellStyle name="_Rec  SUMMARY June-08_Monthly Progress Report - MPR VV" xfId="1032"/>
    <cellStyle name="_Rec  SUMMARY June-08_SAFETY RECORD FOR THE MONTH OF May,  2011 - MPR" xfId="1033"/>
    <cellStyle name="_Rec  SUMMARY June-08_SAFETY RECORD FOR THE MONTH OFApril, 2011 - MPR" xfId="1034"/>
    <cellStyle name="_Rec  SUMMARY June-08_Weekly Photos 1 July 09 onwards" xfId="1035"/>
    <cellStyle name="_Rec  SUMMARY June-08_WPR 26-1 Nov 2009" xfId="1036"/>
    <cellStyle name="_Rec  SUMMARY June-08_WPR Magnolias 2009" xfId="1037"/>
    <cellStyle name="_rec apr08" xfId="1038"/>
    <cellStyle name="_rec apr08_Material Reco March-2011 (Homes)" xfId="1039"/>
    <cellStyle name="_rec apr08_Monthly Progress Report - MPR" xfId="1040"/>
    <cellStyle name="_rec apr08_Monthly Progress Report - MPR VV" xfId="1041"/>
    <cellStyle name="_rec apr08_SAFETY RECORD FOR THE MONTH OF May,  2011 - MPR" xfId="1042"/>
    <cellStyle name="_rec apr08_SAFETY RECORD FOR THE MONTH OFApril, 2011 - MPR" xfId="1043"/>
    <cellStyle name="_rec apr08_Sectional Progress 1 July 09 onwards" xfId="1044"/>
    <cellStyle name="_rec apr08_Weekly Photos 1 July 09 onwards" xfId="1045"/>
    <cellStyle name="_rec apr08_WPR 26-1 Nov 2009" xfId="1046"/>
    <cellStyle name="_rec apr08_WPR Magnolias 2009" xfId="1047"/>
    <cellStyle name="_Rec Summary Sep-2008" xfId="1048"/>
    <cellStyle name="_Rec-jan-08" xfId="1049"/>
    <cellStyle name="_Rec-jan-08 2" xfId="1050"/>
    <cellStyle name="_Rec-jan-08_Item Rate Client Bill RA-7 Dec.10 (SBM Homes)" xfId="1051"/>
    <cellStyle name="_Rec-jan-08_Labour Camp Detail" xfId="1052"/>
    <cellStyle name="_Rec-jan-08_Material Reco March-2011 (Homes)" xfId="1053"/>
    <cellStyle name="_Rec-jan-08_Monthly Progress Report - MPR" xfId="1054"/>
    <cellStyle name="_Rec-jan-08_Monthly Progress Report - MPR VV" xfId="1055"/>
    <cellStyle name="_Rec-jan-08_SAFETY RECORD FOR THE MONTH OF May,  2011 - MPR" xfId="1056"/>
    <cellStyle name="_Rec-jan-08_SAFETY RECORD FOR THE MONTH OFApril, 2011 - MPR" xfId="1057"/>
    <cellStyle name="_Rec-jan-08_Sectional Progress 1 July 09 onwards" xfId="1058"/>
    <cellStyle name="_Rec-jan-08_Weekly Photos 1 July 09 onwards" xfId="1059"/>
    <cellStyle name="_Rec-jan-08_WPR 26-1 Nov 2009" xfId="1060"/>
    <cellStyle name="_Rec-jan-08_WPR Magnolias 2009" xfId="1061"/>
    <cellStyle name="_RecoDiesel" xfId="1062"/>
    <cellStyle name="_Recon  Sep-07" xfId="1063"/>
    <cellStyle name="_Recon  Sep-07 2" xfId="1064"/>
    <cellStyle name="_Recon  Sep-07_Item Rate Client Bill RA-7 Dec.10 (SBM Homes)" xfId="1065"/>
    <cellStyle name="_Recon  Sep-07_Labour Camp Detail" xfId="1066"/>
    <cellStyle name="_Recon  Sep-07_Material Reco March-2011 (Homes)" xfId="1067"/>
    <cellStyle name="_Recon  Sep-07_Monthly Progress Report - MPR" xfId="1068"/>
    <cellStyle name="_Recon  Sep-07_Monthly Progress Report - MPR VV" xfId="1069"/>
    <cellStyle name="_Recon  Sep-07_SAFETY RECORD FOR THE MONTH OF May,  2011 - MPR" xfId="1070"/>
    <cellStyle name="_Recon  Sep-07_SAFETY RECORD FOR THE MONTH OFApril, 2011 - MPR" xfId="1071"/>
    <cellStyle name="_Recon  Sep-07_Sectional Progress 1 July 09 onwards" xfId="1072"/>
    <cellStyle name="_Recon  Sep-07_Weekly Photos 1 July 09 onwards" xfId="1073"/>
    <cellStyle name="_Recon  Sep-07_WPR 26-1 Nov 2009" xfId="1074"/>
    <cellStyle name="_Recon  Sep-07_WPR Magnolias 2009" xfId="1075"/>
    <cellStyle name="_recon August" xfId="1076"/>
    <cellStyle name="_recon August 2" xfId="1077"/>
    <cellStyle name="_recon August_Item Rate Client Bill RA-7 Dec.10 (SBM Homes)" xfId="1078"/>
    <cellStyle name="_recon August_Labour Camp Detail" xfId="1079"/>
    <cellStyle name="_recon August_Material Reco March-2011 (Homes)" xfId="1080"/>
    <cellStyle name="_recon August_Monthly Progress Report - MPR" xfId="1081"/>
    <cellStyle name="_recon August_Monthly Progress Report - MPR VV" xfId="1082"/>
    <cellStyle name="_recon August_SAFETY RECORD FOR THE MONTH OF May,  2011 - MPR" xfId="1083"/>
    <cellStyle name="_recon August_SAFETY RECORD FOR THE MONTH OFApril, 2011 - MPR" xfId="1084"/>
    <cellStyle name="_recon August_Sectional Progress 1 July 09 onwards" xfId="1085"/>
    <cellStyle name="_recon August_Weekly Photos 1 July 09 onwards" xfId="1086"/>
    <cellStyle name="_recon August_WPR 26-1 Nov 2009" xfId="1087"/>
    <cellStyle name="_recon August_WPR Magnolias 2009" xfId="1088"/>
    <cellStyle name="_recon june 07 Psummary" xfId="1089"/>
    <cellStyle name="_recon june 07 Psummary 2" xfId="1090"/>
    <cellStyle name="_recon june 07 Psummary_Item Rate Client Bill RA-7 Dec.10 (SBM Homes)" xfId="1091"/>
    <cellStyle name="_recon june 07 Psummary_Labour Camp Detail" xfId="1092"/>
    <cellStyle name="_recon june 07 Psummary_Material Reco March-2011 (Homes)" xfId="1093"/>
    <cellStyle name="_recon june 07 Psummary_Monthly Progress Report - MPR" xfId="1094"/>
    <cellStyle name="_recon june 07 Psummary_Monthly Progress Report - MPR VV" xfId="1095"/>
    <cellStyle name="_recon june 07 Psummary_SAFETY RECORD FOR THE MONTH OF May,  2011 - MPR" xfId="1096"/>
    <cellStyle name="_recon june 07 Psummary_SAFETY RECORD FOR THE MONTH OFApril, 2011 - MPR" xfId="1097"/>
    <cellStyle name="_recon june 07 Psummary_Sectional Progress 1 July 09 onwards" xfId="1098"/>
    <cellStyle name="_recon june 07 Psummary_Weekly Photos 1 July 09 onwards" xfId="1099"/>
    <cellStyle name="_recon june 07 Psummary_WPR 26-1 Nov 2009" xfId="1100"/>
    <cellStyle name="_recon june 07 Psummary_WPR Magnolias 2009" xfId="1101"/>
    <cellStyle name="_Reconciliation for June '08 (version 1)" xfId="1102"/>
    <cellStyle name="_Reconciliation for May '08" xfId="1103"/>
    <cellStyle name="_Reconciliation Steel Planning upto 29-03-08-QS" xfId="1104"/>
    <cellStyle name="_Reconciliation Steel Planning upto 30-09-07" xfId="1105"/>
    <cellStyle name="_Reconciliation Steel Planning upto 30-12-07" xfId="1106"/>
    <cellStyle name="_Reconciliation summary" xfId="1107"/>
    <cellStyle name="_Reconciliation upto June'08 (On Progress Qty.)" xfId="1108"/>
    <cellStyle name="_Reconciliation-Mar 08" xfId="1109"/>
    <cellStyle name="_reconcillation upto sep-08" xfId="1110"/>
    <cellStyle name="_Reconsilation- Top Sheet June. 2008" xfId="1111"/>
    <cellStyle name="_Ref. BMS UB City 22.9.06" xfId="1112"/>
    <cellStyle name="_Reliance - s125 - 05.01.2007" xfId="1113"/>
    <cellStyle name="_Reliance -IDC2- VESDA - 12.03.07" xfId="1114"/>
    <cellStyle name="_Report Summary Formats" xfId="1115"/>
    <cellStyle name="_Reports for the month of April'10" xfId="1116"/>
    <cellStyle name="_Reports for the Month of May'2010" xfId="1117"/>
    <cellStyle name="_Res-Item Rate Analysis-r2_ RAP4" xfId="1118"/>
    <cellStyle name="_Retaining Wall" xfId="1119"/>
    <cellStyle name="_Retaining wall -E &amp; G checked" xfId="1120"/>
    <cellStyle name="_REV DRAFT FINISHING BOQ WITH MEAS-2-12-09" xfId="1121"/>
    <cellStyle name="_Rev-2(07(1).07.10)(1)" xfId="1122"/>
    <cellStyle name="_REV-BOQ-BLDG-23-16.09.09" xfId="1123"/>
    <cellStyle name="_REV-ESTIMATE-BLDG-2-10.04.09" xfId="1124"/>
    <cellStyle name="_REV-ESTIMATE-BLDG-2-10.04.09_ESTIMATE- RTC CREST ANNEX-20-02-10-SSA" xfId="1125"/>
    <cellStyle name="_REV-ESTIMATE-BLDG-2-10.04.09_RA_MKT_INTERIOR" xfId="1126"/>
    <cellStyle name="_REV-ESTIMATE-BLDG-2-10.04.09_RA-MKT" xfId="1127"/>
    <cellStyle name="_REV-ESTIMATE-BLDG-2-10.04.09_REV.EST" xfId="1128"/>
    <cellStyle name="_REV-ESTIMATE-BLDG-2-10.04.09_REV.ESTIMATE" xfId="1129"/>
    <cellStyle name="_REV-ESTIMATE-BLDG-3-10.04.09" xfId="1130"/>
    <cellStyle name="_REV-ESTIMATE-BLDG-3-10.04.09_ESTIMATE- RTC CREST ANNEX-20-02-10-SSA" xfId="1131"/>
    <cellStyle name="_REV-ESTIMATE-BLDG-3-10.04.09_RA_MKT_INTERIOR" xfId="1132"/>
    <cellStyle name="_REV-ESTIMATE-BLDG-3-10.04.09_RA-MKT" xfId="1133"/>
    <cellStyle name="_REV-ESTIMATE-BLDG-3-10.04.09_REV.EST" xfId="1134"/>
    <cellStyle name="_REV-ESTIMATE-BLDG-3-10.04.09_REV.ESTIMATE" xfId="1135"/>
    <cellStyle name="_REV-ESTIMATE-BLDG-3-10.04.09-formated" xfId="1136"/>
    <cellStyle name="_Revised  Stone Flooring &amp; Cladding Contract(02.12)" xfId="1137"/>
    <cellStyle name="_revised budget (2)" xfId="1138"/>
    <cellStyle name="_REVISED DRAFT BOQ-STRU-CIVIL FOR BUILDING A-06.10.08" xfId="1139"/>
    <cellStyle name="_REVISED DRAFT-BOQ-EST-19.03.08" xfId="1140"/>
    <cellStyle name="_Revised EST-30.08.08 as per all reduction old-ref" xfId="1141"/>
    <cellStyle name="_Revised EST-30.08.08 as per all reduction old-ref_ESTIMATE- RTC CREST ANNEX-20-02-10-SSA" xfId="1142"/>
    <cellStyle name="_Revised EST-30.08.08 as per all reduction old-ref_RA_MKT_INTERIOR" xfId="1143"/>
    <cellStyle name="_Revised EST-30.08.08 as per all reduction old-ref_RA-MKT" xfId="1144"/>
    <cellStyle name="_Revised EST-30.08.08 as per all reduction old-ref_REV. BOQ-KNOWLEDGE CENTERl-09-01-10-AP" xfId="1145"/>
    <cellStyle name="_Revised EST-30.08.08 as per all reduction old-ref_REV.EST" xfId="1146"/>
    <cellStyle name="_Revised EST-30.08.08 as per all reduction old-ref_REV.ESTIMATE" xfId="1147"/>
    <cellStyle name="_REVISED ESTIMATE CLUB HOUSE INTERIOR FINISHES-14.04.09" xfId="1148"/>
    <cellStyle name="_Revised working on 20-9-08" xfId="1149"/>
    <cellStyle name="_RMC DEBIT NOTE" xfId="1150"/>
    <cellStyle name="_RM-Meeting" xfId="1151"/>
    <cellStyle name="_RMZ  Futura" xfId="1152"/>
    <cellStyle name="_RMZ - Zero Costing- 18.01.07 final" xfId="1153"/>
    <cellStyle name="_RMZ - Zero Costing- 18.01.07 final_281210 EOT PLAMA" xfId="1154"/>
    <cellStyle name="_RMZ - Zero Costing- 18.01.07 final_Annexure - I Commencement Delays" xfId="1155"/>
    <cellStyle name="_RMZ - Zero Costing- 18.01.07 final_Cement reconcilation  up to Nov 2011" xfId="1156"/>
    <cellStyle name="_RMZ - Zero Costing- 18.01.07 final_pl Scope vs Front" xfId="1157"/>
    <cellStyle name="_RMZ Millenia Buisness Park mail-27.09.06-R1" xfId="1158"/>
    <cellStyle name="_RMZ Millinea (ACS, CCTV &amp; BMS) - 05.09.07R7(SiemensBMS)" xfId="1159"/>
    <cellStyle name="_Royal Valley-FPS1-22.01.07" xfId="1160"/>
    <cellStyle name="_RPM Report Working Sheet Nov'09" xfId="1161"/>
    <cellStyle name="_RTC Annex - MASONRY-Zone 3" xfId="1162"/>
    <cellStyle name="_RTC Annex - MASONRY-Zone 3_ESTIMATE- RTC CREST ANNEX-20-02-10-SSA" xfId="1163"/>
    <cellStyle name="_RTC Annex - MASONRY-Zone 3_RA_MKT_INTERIOR" xfId="1164"/>
    <cellStyle name="_RTC Annex - MASONRY-Zone 3_RA-MKT" xfId="1165"/>
    <cellStyle name="_RTC Annex - MASONRY-Zone 3_REV.EST" xfId="1166"/>
    <cellStyle name="_RTC Annex - MASONRY-Zone 3_REV.ESTIMATE" xfId="1167"/>
    <cellStyle name="_RTC Engg. Hall - MASONRY-Zone 3" xfId="1168"/>
    <cellStyle name="_RTC Engg. Hall - MASONRY-Zone 3_ESTIMATE- RTC CREST ANNEX-20-02-10-SSA" xfId="1169"/>
    <cellStyle name="_RTC Engg. Hall - MASONRY-Zone 3_RA_MKT_INTERIOR" xfId="1170"/>
    <cellStyle name="_RTC Engg. Hall - MASONRY-Zone 3_RA-MKT" xfId="1171"/>
    <cellStyle name="_RTC Engg. Hall - MASONRY-Zone 3_REV.EST" xfId="1172"/>
    <cellStyle name="_RTC Engg. Hall - MASONRY-Zone 3_REV.ESTIMATE" xfId="1173"/>
    <cellStyle name="_Runwal Town - make list" xfId="1174"/>
    <cellStyle name="_S.G. Software - BOQ" xfId="1175"/>
    <cellStyle name="_S0-S10 - Final" xfId="1176"/>
    <cellStyle name="_S1" xfId="1177"/>
    <cellStyle name="_S1 PLAMA Commericial B'lore" xfId="1178"/>
    <cellStyle name="_S1 PLAMA Residential B'lore" xfId="1179"/>
    <cellStyle name="_sahara - FPS - DSN - BOQ - 17.02.07" xfId="1180"/>
    <cellStyle name="_sana" xfId="1181"/>
    <cellStyle name="_sana_Book2" xfId="1182"/>
    <cellStyle name="_sana_Book2 2" xfId="1183"/>
    <cellStyle name="_Santech_bill_certified" xfId="1184"/>
    <cellStyle name="_Santech_M.Sheet-Abstract" xfId="1185"/>
    <cellStyle name="_SANTECH_RAB_2-CERTIFIED" xfId="1186"/>
    <cellStyle name="_Savoy (27 Oct 04)f Final" xfId="1187"/>
    <cellStyle name="_SC PAID AMOUNT-Up to July-08" xfId="1188"/>
    <cellStyle name="_Sch-Aug'05-Anjali D" xfId="1189"/>
    <cellStyle name="_section d - Tamouh Plot 2-3 Infra(Regional)-rev1-22.11.08(add6)" xfId="1190"/>
    <cellStyle name="_section d - Tamouh Plot 2-3 Infra(Regional)-rev1-22.11.08(add6) 2" xfId="1191"/>
    <cellStyle name="_section d - Tamouh Plot 2-3 Infra(Regional)-rev1-22.11.08(add6) 3" xfId="1192"/>
    <cellStyle name="_section d - Tamouh Plot 2-3 Infra(Regional)-rev1-22.11.08(add6) 4" xfId="1193"/>
    <cellStyle name="_section d - Tamouh Plot 2-3 Infra(Regional)-rev1-22.11.08(add6) 5" xfId="1194"/>
    <cellStyle name="_section d - Tamouh Plot 2-3 Infra(Regional)-rev1-22.11.08(add6) 6" xfId="1195"/>
    <cellStyle name="_section d - Tamouh Plot 2-3 Infra(Regional)-rev1-22.11.08(add6) 7" xfId="1196"/>
    <cellStyle name="_section d - Tamouh Plot 2-3 Infra(Regional)-rev1-22.11.08(add6)_Analysis - Hodariyat - 20.06.09" xfId="1197"/>
    <cellStyle name="_section d - Tamouh Plot 2-3 Infra(Regional)-rev1-22.11.08(add6)_Analysis - Hodariyat - 20.06.09 2" xfId="1198"/>
    <cellStyle name="_section d - Tamouh Plot 2-3 Infra(Regional)-rev1-22.11.08(add6)_Analysis - Hodariyat - 20.06.09 3" xfId="1199"/>
    <cellStyle name="_section d - Tamouh Plot 2-3 Infra(Regional)-rev1-22.11.08(add6)_Analysis - Hodariyat - 20.06.09 4" xfId="1200"/>
    <cellStyle name="_section d - Tamouh Plot 2-3 Infra(Regional)-rev1-22.11.08(add6)_Analysis - Hodariyat - 20.06.09 5" xfId="1201"/>
    <cellStyle name="_section d - Tamouh Plot 2-3 Infra(Regional)-rev1-22.11.08(add6)_Analysis - Hodariyat - 20.06.09 6" xfId="1202"/>
    <cellStyle name="_section d - Tamouh Plot 2-3 Infra(Regional)-rev1-22.11.08(add6)_Analysis - Hodariyat - 20.06.09 7" xfId="1203"/>
    <cellStyle name="_section d - Tamouh Plot 2-3 Infra(Regional)-rev1-22.11.08(add6)_Analysis - hodariyat Bridge - 16.05.09" xfId="1204"/>
    <cellStyle name="_section d - Tamouh Plot 2-3 Infra(Regional)-rev1-22.11.08(add6)_Analysis - hodariyat Bridge - 16.05.09 2" xfId="1205"/>
    <cellStyle name="_section d - Tamouh Plot 2-3 Infra(Regional)-rev1-22.11.08(add6)_Analysis - hodariyat Bridge - 16.05.09 3" xfId="1206"/>
    <cellStyle name="_section d - Tamouh Plot 2-3 Infra(Regional)-rev1-22.11.08(add6)_Analysis - hodariyat Bridge - 16.05.09 4" xfId="1207"/>
    <cellStyle name="_section d - Tamouh Plot 2-3 Infra(Regional)-rev1-22.11.08(add6)_Analysis - hodariyat Bridge - 16.05.09 5" xfId="1208"/>
    <cellStyle name="_section d - Tamouh Plot 2-3 Infra(Regional)-rev1-22.11.08(add6)_Analysis - hodariyat Bridge - 16.05.09 6" xfId="1209"/>
    <cellStyle name="_section d - Tamouh Plot 2-3 Infra(Regional)-rev1-22.11.08(add6)_Analysis - hodariyat Bridge - 16.05.09 7" xfId="1210"/>
    <cellStyle name="_section d - Tamouh Plot 2-3 Infra(Regional)-rev1-22.11.08(add6)_Analysis - hodariyat Bridge - 16.05.09_1" xfId="1211"/>
    <cellStyle name="_section d - Tamouh Plot 2-3 Infra(Regional)-rev1-22.11.08(add6)_Analysis - hodariyat Bridge - 16.05.09_1 2" xfId="1212"/>
    <cellStyle name="_section d - Tamouh Plot 2-3 Infra(Regional)-rev1-22.11.08(add6)_Analysis - hodariyat Bridge - 16.05.09_1 3" xfId="1213"/>
    <cellStyle name="_section d - Tamouh Plot 2-3 Infra(Regional)-rev1-22.11.08(add6)_Analysis - hodariyat Bridge - 16.05.09_1 4" xfId="1214"/>
    <cellStyle name="_section d - Tamouh Plot 2-3 Infra(Regional)-rev1-22.11.08(add6)_Analysis - hodariyat Bridge - 16.05.09_1 5" xfId="1215"/>
    <cellStyle name="_section d - Tamouh Plot 2-3 Infra(Regional)-rev1-22.11.08(add6)_Analysis - hodariyat Bridge - 16.05.09_1 6" xfId="1216"/>
    <cellStyle name="_section d - Tamouh Plot 2-3 Infra(Regional)-rev1-22.11.08(add6)_Analysis - hodariyat Bridge - 16.05.09_1 7" xfId="1217"/>
    <cellStyle name="_section d - Tamouh Plot 2-3 Infra(Regional)-rev1-22.11.08(add6)_Analysis - hodariyat Bridge - 16.05.09_1_Hodariyat Bridge (2)" xfId="1218"/>
    <cellStyle name="_section d - Tamouh Plot 2-3 Infra(Regional)-rev1-22.11.08(add6)_Analysis - hodariyat Bridge - 16.05.09_1_Hodariyat Bridge (2) 2" xfId="1219"/>
    <cellStyle name="_section d - Tamouh Plot 2-3 Infra(Regional)-rev1-22.11.08(add6)_Analysis - hodariyat Bridge - 16.05.09_1_Hodariyat Bridge (2) 3" xfId="1220"/>
    <cellStyle name="_section d - Tamouh Plot 2-3 Infra(Regional)-rev1-22.11.08(add6)_Analysis - hodariyat Bridge - 16.05.09_1_Hodariyat Bridge (2) 4" xfId="1221"/>
    <cellStyle name="_section d - Tamouh Plot 2-3 Infra(Regional)-rev1-22.11.08(add6)_Analysis - hodariyat Bridge - 16.05.09_1_Hodariyat Bridge (2) 5" xfId="1222"/>
    <cellStyle name="_section d - Tamouh Plot 2-3 Infra(Regional)-rev1-22.11.08(add6)_Analysis - hodariyat Bridge - 16.05.09_1_Hodariyat Bridge (2) 6" xfId="1223"/>
    <cellStyle name="_section d - Tamouh Plot 2-3 Infra(Regional)-rev1-22.11.08(add6)_Analysis - hodariyat Bridge - 16.05.09_1_Hodariyat Bridge (2) 7" xfId="1224"/>
    <cellStyle name="_section d - Tamouh Plot 2-3 Infra(Regional)-rev1-22.11.08(add6)_Analysis-Road works" xfId="1225"/>
    <cellStyle name="_section d - Tamouh Plot 2-3 Infra(Regional)-rev1-22.11.08(add6)_Analysis-Road works 2" xfId="1226"/>
    <cellStyle name="_section d - Tamouh Plot 2-3 Infra(Regional)-rev1-22.11.08(add6)_Analysis-Road works 3" xfId="1227"/>
    <cellStyle name="_section d - Tamouh Plot 2-3 Infra(Regional)-rev1-22.11.08(add6)_Analysis-Road works 4" xfId="1228"/>
    <cellStyle name="_section d - Tamouh Plot 2-3 Infra(Regional)-rev1-22.11.08(add6)_Analysis-Road works 5" xfId="1229"/>
    <cellStyle name="_section d - Tamouh Plot 2-3 Infra(Regional)-rev1-22.11.08(add6)_Analysis-Road works 6" xfId="1230"/>
    <cellStyle name="_section d - Tamouh Plot 2-3 Infra(Regional)-rev1-22.11.08(add6)_Analysis-Road works 7" xfId="1231"/>
    <cellStyle name="_section d - Tamouh Plot 2-3 Infra(Regional)-rev1-22.11.08(add6)_Analysis-Structures" xfId="1232"/>
    <cellStyle name="_section d - Tamouh Plot 2-3 Infra(Regional)-rev1-22.11.08(add6)_Analysis-Structures 2" xfId="1233"/>
    <cellStyle name="_section d - Tamouh Plot 2-3 Infra(Regional)-rev1-22.11.08(add6)_Analysis-Structures 3" xfId="1234"/>
    <cellStyle name="_section d - Tamouh Plot 2-3 Infra(Regional)-rev1-22.11.08(add6)_Analysis-Structures 4" xfId="1235"/>
    <cellStyle name="_section d - Tamouh Plot 2-3 Infra(Regional)-rev1-22.11.08(add6)_Analysis-Structures 5" xfId="1236"/>
    <cellStyle name="_section d - Tamouh Plot 2-3 Infra(Regional)-rev1-22.11.08(add6)_Analysis-Structures 6" xfId="1237"/>
    <cellStyle name="_section d - Tamouh Plot 2-3 Infra(Regional)-rev1-22.11.08(add6)_Analysis-Structures 7" xfId="1238"/>
    <cellStyle name="_section d - Tamouh Plot 2-3 Infra(Regional)-rev1-22.11.08(add6)_Copy of Sheet Piling - Analysis" xfId="1239"/>
    <cellStyle name="_section d - Tamouh Plot 2-3 Infra(Regional)-rev1-22.11.08(add6)_Copy of Sheet Piling - Analysis 2" xfId="1240"/>
    <cellStyle name="_section d - Tamouh Plot 2-3 Infra(Regional)-rev1-22.11.08(add6)_Copy of Sheet Piling - Analysis 3" xfId="1241"/>
    <cellStyle name="_section d - Tamouh Plot 2-3 Infra(Regional)-rev1-22.11.08(add6)_Copy of Sheet Piling - Analysis 4" xfId="1242"/>
    <cellStyle name="_section d - Tamouh Plot 2-3 Infra(Regional)-rev1-22.11.08(add6)_Copy of Sheet Piling - Analysis 5" xfId="1243"/>
    <cellStyle name="_section d - Tamouh Plot 2-3 Infra(Regional)-rev1-22.11.08(add6)_Copy of Sheet Piling - Analysis 6" xfId="1244"/>
    <cellStyle name="_section d - Tamouh Plot 2-3 Infra(Regional)-rev1-22.11.08(add6)_Copy of Sheet Piling - Analysis 7" xfId="1245"/>
    <cellStyle name="_Sector2&amp;3 - Regional - Post add1 - 09.02.09" xfId="1246"/>
    <cellStyle name="_Sector2&amp;3 - Regional - Post add1 - 09.02.09 2" xfId="1247"/>
    <cellStyle name="_Sector2&amp;3 - Regional - Post add1 - 09.02.09 3" xfId="1248"/>
    <cellStyle name="_Sector2&amp;3 - Regional - Post add1 - 09.02.09 4" xfId="1249"/>
    <cellStyle name="_Sector2&amp;3 - Regional - Post add1 - 09.02.09 5" xfId="1250"/>
    <cellStyle name="_Sector2&amp;3 - Regional - Post add1 - 09.02.09 6" xfId="1251"/>
    <cellStyle name="_Sector2&amp;3 - Regional - Post add1 - 09.02.09 7" xfId="1252"/>
    <cellStyle name="_Services Revised with POs" xfId="1253"/>
    <cellStyle name="_Sew electricals-University 17.4.07" xfId="1254"/>
    <cellStyle name="_Sheet1" xfId="1255"/>
    <cellStyle name="_Sheet1_46RA Magnolias Item Rate Billing Abstract (new)" xfId="1256"/>
    <cellStyle name="_Sheet1_Bill Magnolias RA Bill No 38  Dec-09" xfId="1257"/>
    <cellStyle name="_Sheet1_Bill Magnolias RA Bill No 38 Dec-09" xfId="1258"/>
    <cellStyle name="_Sheet1_RA-3 Magnolias (Sep-10)" xfId="1259"/>
    <cellStyle name="_Sheet1_UPFRONT BILLING" xfId="1260"/>
    <cellStyle name="_Shell - Afas &amp; Pa - 23.05.06" xfId="1261"/>
    <cellStyle name="_SHELL'N'CORE_J1-IT PARKS-220108 - Compare from DLS" xfId="1262"/>
    <cellStyle name="_Shirdi" xfId="1263"/>
    <cellStyle name="_Siemens Worksheet" xfId="1264"/>
    <cellStyle name="_Sify - Vashi - S125 - 19.01.2007" xfId="1265"/>
    <cellStyle name="_simplified temorary entranceto show flat" xfId="1266"/>
    <cellStyle name="_Single Line" xfId="1267"/>
    <cellStyle name="_Single Line_pl Scope vs Front" xfId="1268"/>
    <cellStyle name="_SIPCOT IT park-Siruseri-FHS-22.01.2007" xfId="1269"/>
    <cellStyle name="_Site Sharing - Expense" xfId="1270"/>
    <cellStyle name="_Slab &amp; Beam" xfId="1271"/>
    <cellStyle name="_Sri Projectss  RA no-06 21. 03.10 to 16.04.10" xfId="1272"/>
    <cellStyle name="_Staff Cost Deduction June 08 Bill" xfId="1273"/>
    <cellStyle name="_Staff_Details_210509_w.o.new Job-r1" xfId="1274"/>
    <cellStyle name="_Staff_Details_210509_w.o.new Job-r1 2" xfId="1275"/>
    <cellStyle name="_Staff_Details_210509_w.o.new Job-r1_Item Rate Client Bill RA-7 Dec.10 (SBM Homes)" xfId="1276"/>
    <cellStyle name="_Staff_Details_210509_w.o.new Job-r1_Labour Camp Detail" xfId="1277"/>
    <cellStyle name="_staircase" xfId="1278"/>
    <cellStyle name="_Sterling &amp; Wilson MP Mills  BMS 09.08.06Email" xfId="1279"/>
    <cellStyle name="_Sterling &amp; Wilson MP Mills  BMS R1 29.08.06Email" xfId="1280"/>
    <cellStyle name="_Sterling Wilson Mp Mills 07(1).08.06Email" xfId="1281"/>
    <cellStyle name="_Stone Flooring &amp; Cladding Contract" xfId="1282"/>
    <cellStyle name="_STRUCTURE(BLD-01-02-03)" xfId="1283"/>
    <cellStyle name="_SubHeading" xfId="1284"/>
    <cellStyle name="_Sumary Rec Mar-08 (2)" xfId="1285"/>
    <cellStyle name="_Sumary Rec Mar-08 (2)_Material Reco March-2011 (Homes)" xfId="1286"/>
    <cellStyle name="_Sumary Rec Mar-08 (2)_Monthly Progress Report - MPR" xfId="1287"/>
    <cellStyle name="_Sumary Rec Mar-08 (2)_Monthly Progress Report - MPR VV" xfId="1288"/>
    <cellStyle name="_Sumary Rec Mar-08 (2)_SAFETY RECORD FOR THE MONTH OF May,  2011 - MPR" xfId="1289"/>
    <cellStyle name="_Sumary Rec Mar-08 (2)_SAFETY RECORD FOR THE MONTH OFApril, 2011 - MPR" xfId="1290"/>
    <cellStyle name="_Sumary Rec Mar-08 (2)_Sectional Progress 1 July 09 onwards" xfId="1291"/>
    <cellStyle name="_Sumary Rec Mar-08 (2)_Weekly Photos 1 July 09 onwards" xfId="1292"/>
    <cellStyle name="_Sumary Rec Mar-08 (2)_WPR 26-1 Nov 2009" xfId="1293"/>
    <cellStyle name="_Sumary Rec Mar-08 (2)_WPR Magnolias 2009" xfId="1294"/>
    <cellStyle name="_Summary of Recon Nov-2007 (2)" xfId="1295"/>
    <cellStyle name="_Summary of Recon Nov-2007 (2) 2" xfId="1296"/>
    <cellStyle name="_Summary of Recon Nov-2007 (2)_Item Rate Client Bill RA-7 Dec.10 (SBM Homes)" xfId="1297"/>
    <cellStyle name="_Summary of Recon Nov-2007 (2)_Labour Camp Detail" xfId="1298"/>
    <cellStyle name="_Summary of Recon Nov-2007 (2)_Material Reco March-2011 (Homes)" xfId="1299"/>
    <cellStyle name="_Summary of Recon Nov-2007 (2)_Monthly Progress Report - MPR" xfId="1300"/>
    <cellStyle name="_Summary of Recon Nov-2007 (2)_Monthly Progress Report - MPR VV" xfId="1301"/>
    <cellStyle name="_Summary of Recon Nov-2007 (2)_SAFETY RECORD FOR THE MONTH OF May,  2011 - MPR" xfId="1302"/>
    <cellStyle name="_Summary of Recon Nov-2007 (2)_SAFETY RECORD FOR THE MONTH OFApril, 2011 - MPR" xfId="1303"/>
    <cellStyle name="_Summary of Recon Nov-2007 (2)_Sectional Progress 1 July 09 onwards" xfId="1304"/>
    <cellStyle name="_Summary of Recon Nov-2007 (2)_Weekly Photos 1 July 09 onwards" xfId="1305"/>
    <cellStyle name="_Summary of Recon Nov-2007 (2)_WPR 26-1 Nov 2009" xfId="1306"/>
    <cellStyle name="_Summary of Recon Nov-2007 (2)_WPR Magnolias 2009" xfId="1307"/>
    <cellStyle name="_SUMMARY OF ZONE-IV - 17.09.08" xfId="1308"/>
    <cellStyle name="_SUMMARY OF ZONE-IV - 17.09.08_ESTIMATE- RTC CREST ANNEX-20-02-10-SSA" xfId="1309"/>
    <cellStyle name="_SUMMARY OF ZONE-IV - 17.09.08_RA_MKT_INTERIOR" xfId="1310"/>
    <cellStyle name="_SUMMARY OF ZONE-IV - 17.09.08_RA-MKT" xfId="1311"/>
    <cellStyle name="_SUMMARY OF ZONE-IV - 17.09.08_REV.EST" xfId="1312"/>
    <cellStyle name="_SUMMARY OF ZONE-IV - 17.09.08_REV.ESTIMATE" xfId="1313"/>
    <cellStyle name="_SUMMARY Rec-0508" xfId="1314"/>
    <cellStyle name="_SUMMARY Rec-0508_Material Reco March-2011 (Homes)" xfId="1315"/>
    <cellStyle name="_SUMMARY Rec-0508_Monthly Progress Report - MPR" xfId="1316"/>
    <cellStyle name="_SUMMARY Rec-0508_Monthly Progress Report - MPR VV" xfId="1317"/>
    <cellStyle name="_SUMMARY Rec-0508_SAFETY RECORD FOR THE MONTH OF May,  2011 - MPR" xfId="1318"/>
    <cellStyle name="_SUMMARY Rec-0508_SAFETY RECORD FOR THE MONTH OFApril, 2011 - MPR" xfId="1319"/>
    <cellStyle name="_SUMMARY Rec-0508_Sectional Progress 1 July 09 onwards" xfId="1320"/>
    <cellStyle name="_SUMMARY Rec-0508_Weekly Photos 1 July 09 onwards" xfId="1321"/>
    <cellStyle name="_SUMMARY Rec-0508_WPR 26-1 Nov 2009" xfId="1322"/>
    <cellStyle name="_SUMMARY Rec-0508_WPR Magnolias 2009" xfId="1323"/>
    <cellStyle name="_Summary Rec-Mar-2008Dlf" xfId="1324"/>
    <cellStyle name="_Summary Rec-Mar-2008Dlf_Material Reco March-2011 (Homes)" xfId="1325"/>
    <cellStyle name="_Summary Rec-Mar-2008Dlf_Monthly Progress Report - MPR" xfId="1326"/>
    <cellStyle name="_Summary Rec-Mar-2008Dlf_Monthly Progress Report - MPR VV" xfId="1327"/>
    <cellStyle name="_Summary Rec-Mar-2008Dlf_SAFETY RECORD FOR THE MONTH OF May,  2011 - MPR" xfId="1328"/>
    <cellStyle name="_Summary Rec-Mar-2008Dlf_SAFETY RECORD FOR THE MONTH OFApril, 2011 - MPR" xfId="1329"/>
    <cellStyle name="_Summary Rec-Mar-2008Dlf_Sectional Progress 1 July 09 onwards" xfId="1330"/>
    <cellStyle name="_Summary Rec-Mar-2008Dlf_Weekly Photos 1 July 09 onwards" xfId="1331"/>
    <cellStyle name="_Summary Rec-Mar-2008Dlf_WPR 26-1 Nov 2009" xfId="1332"/>
    <cellStyle name="_Summary Rec-Mar-2008Dlf_WPR Magnolias 2009" xfId="1333"/>
    <cellStyle name="_SUMMARY-ZONE-I" xfId="1334"/>
    <cellStyle name="_SUMMARY-ZONE-I_ESTIMATE- RTC CREST ANNEX-20-02-10-SSA" xfId="1335"/>
    <cellStyle name="_SUMMARY-ZONE-I_RA_MKT_INTERIOR" xfId="1336"/>
    <cellStyle name="_SUMMARY-ZONE-I_RA-MKT" xfId="1337"/>
    <cellStyle name="_SUMMARY-ZONE-I_REV.EST" xfId="1338"/>
    <cellStyle name="_SUMMARY-ZONE-I_REV.ESTIMATE" xfId="1339"/>
    <cellStyle name="_SUMMARY-ZONE-IV" xfId="1340"/>
    <cellStyle name="_SUMMARY-ZONE-IV_ESTIMATE- RTC CREST ANNEX-20-02-10-SSA" xfId="1341"/>
    <cellStyle name="_SUMMARY-ZONE-IV_RA_MKT_INTERIOR" xfId="1342"/>
    <cellStyle name="_SUMMARY-ZONE-IV_RA-MKT" xfId="1343"/>
    <cellStyle name="_SUMMARY-ZONE-IV_REV.EST" xfId="1344"/>
    <cellStyle name="_SUMMARY-ZONE-IV_REV.ESTIMATE" xfId="1345"/>
    <cellStyle name="_Sunernagar finishing" xfId="1346"/>
    <cellStyle name="_Surplus Staff (3)" xfId="1347"/>
    <cellStyle name="_Surplus Staff (3) 2" xfId="1348"/>
    <cellStyle name="_Surplus Staff (3)_Item Rate Client Bill RA-7 Dec.10 (SBM Homes)" xfId="1349"/>
    <cellStyle name="_Surplus Staff (3)_Labour Camp Detail" xfId="1350"/>
    <cellStyle name="_Sutherland Technologies 21.10.05" xfId="1351"/>
    <cellStyle name="_suzlon, coimbatore" xfId="1352"/>
    <cellStyle name="_suzlon, coimbatore_281210 EOT PLAMA" xfId="1353"/>
    <cellStyle name="_suzlon, coimbatore_Annexure - I Commencement Delays" xfId="1354"/>
    <cellStyle name="_suzlon, coimbatore_Cement reconcilation  up to Nov 2011" xfId="1355"/>
    <cellStyle name="_suzlon, coimbatore_pl Scope vs Front" xfId="1356"/>
    <cellStyle name="_Table" xfId="1357"/>
    <cellStyle name="_Table 2" xfId="1358"/>
    <cellStyle name="_Table 2 2" xfId="1359"/>
    <cellStyle name="_Table 2 2 2" xfId="1360"/>
    <cellStyle name="_Table 2 2 2 2" xfId="1361"/>
    <cellStyle name="_Table 2 2 2 2 2" xfId="1362"/>
    <cellStyle name="_Table 2 2 2 2 2 2" xfId="1363"/>
    <cellStyle name="_Table 2 2 2 2 3" xfId="1364"/>
    <cellStyle name="_Table 2 2 2 3" xfId="1365"/>
    <cellStyle name="_Table 2 2 2 3 2" xfId="1366"/>
    <cellStyle name="_Table 2 2 2 4" xfId="1367"/>
    <cellStyle name="_Table 2 2 3" xfId="1368"/>
    <cellStyle name="_Table 2 2 3 2" xfId="1369"/>
    <cellStyle name="_Table 2 2 3 2 2" xfId="1370"/>
    <cellStyle name="_Table 2 2 3 3" xfId="1371"/>
    <cellStyle name="_Table 2 2 4" xfId="1372"/>
    <cellStyle name="_Table 2 2 4 2" xfId="1373"/>
    <cellStyle name="_Table 2 2 5" xfId="1374"/>
    <cellStyle name="_Table 2 3" xfId="1375"/>
    <cellStyle name="_Table 2 3 2" xfId="1376"/>
    <cellStyle name="_Table 2 3 2 2" xfId="1377"/>
    <cellStyle name="_Table 2 3 2 2 2" xfId="1378"/>
    <cellStyle name="_Table 2 3 2 3" xfId="1379"/>
    <cellStyle name="_Table 2 3 3" xfId="1380"/>
    <cellStyle name="_Table 2 3 3 2" xfId="1381"/>
    <cellStyle name="_Table 2 3 4" xfId="1382"/>
    <cellStyle name="_Table 2 4" xfId="1383"/>
    <cellStyle name="_Table 2 4 2" xfId="1384"/>
    <cellStyle name="_Table 2 4 2 2" xfId="1385"/>
    <cellStyle name="_Table 2 4 3" xfId="1386"/>
    <cellStyle name="_Table 2 5" xfId="1387"/>
    <cellStyle name="_Table 2 5 2" xfId="1388"/>
    <cellStyle name="_Table 2 6" xfId="1389"/>
    <cellStyle name="_Table 3" xfId="1390"/>
    <cellStyle name="_Table 3 2" xfId="1391"/>
    <cellStyle name="_Table 3 2 2" xfId="1392"/>
    <cellStyle name="_Table 3 2 2 2" xfId="1393"/>
    <cellStyle name="_Table 3 2 2 2 2" xfId="1394"/>
    <cellStyle name="_Table 3 2 2 3" xfId="1395"/>
    <cellStyle name="_Table 3 2 3" xfId="1396"/>
    <cellStyle name="_Table 3 2 3 2" xfId="1397"/>
    <cellStyle name="_Table 3 2 4" xfId="1398"/>
    <cellStyle name="_Table 3 3" xfId="1399"/>
    <cellStyle name="_Table 3 3 2" xfId="1400"/>
    <cellStyle name="_Table 3 3 2 2" xfId="1401"/>
    <cellStyle name="_Table 3 3 3" xfId="1402"/>
    <cellStyle name="_Table 3 4" xfId="1403"/>
    <cellStyle name="_Table 3 4 2" xfId="1404"/>
    <cellStyle name="_Table 3 5" xfId="1405"/>
    <cellStyle name="_Table 4" xfId="1406"/>
    <cellStyle name="_Table 4 2" xfId="1407"/>
    <cellStyle name="_Table 4 2 2" xfId="1408"/>
    <cellStyle name="_Table 4 2 2 2" xfId="1409"/>
    <cellStyle name="_Table 4 2 3" xfId="1410"/>
    <cellStyle name="_Table 4 3" xfId="1411"/>
    <cellStyle name="_Table 4 3 2" xfId="1412"/>
    <cellStyle name="_Table 4 4" xfId="1413"/>
    <cellStyle name="_Table 5" xfId="1414"/>
    <cellStyle name="_Table 5 2" xfId="1415"/>
    <cellStyle name="_Table 5 2 2" xfId="1416"/>
    <cellStyle name="_Table 5 3" xfId="1417"/>
    <cellStyle name="_Table 6" xfId="1418"/>
    <cellStyle name="_Table 6 2" xfId="1419"/>
    <cellStyle name="_Table 7" xfId="1420"/>
    <cellStyle name="_TableHead" xfId="1421"/>
    <cellStyle name="_TableRowHead" xfId="1422"/>
    <cellStyle name="_TableSuperHead" xfId="1423"/>
    <cellStyle name="_Tax RMZ" xfId="1424"/>
    <cellStyle name="_TBP4-PSE_HO" xfId="1425"/>
    <cellStyle name="_TCG Software Park (Tender) - 01.11.07" xfId="1426"/>
    <cellStyle name="_TCS Analysis -Revised 25th Aug-06-R1- Final Submitted" xfId="1427"/>
    <cellStyle name="_TCS working" xfId="1428"/>
    <cellStyle name="_TCS working 2" xfId="1429"/>
    <cellStyle name="_TCS working 3" xfId="1430"/>
    <cellStyle name="_TCS working 4" xfId="1431"/>
    <cellStyle name="_TCS working 5" xfId="1432"/>
    <cellStyle name="_TCS working 6" xfId="1433"/>
    <cellStyle name="_TCS working 7" xfId="1434"/>
    <cellStyle name="_TECIL_HSBC_Blr_FirstCutBom 010807" xfId="1435"/>
    <cellStyle name="_Teledata informatics-12.10.06" xfId="1436"/>
    <cellStyle name="_TENDER RESULT MASTER FILE" xfId="1437"/>
    <cellStyle name="_Tender result-Chn Cargo Ph-III" xfId="1438"/>
    <cellStyle name="_Tender Workings" xfId="1439"/>
    <cellStyle name="_Tender Workings - By HQ" xfId="1440"/>
    <cellStyle name="_Terex Single Line BOQ(1)" xfId="1441"/>
    <cellStyle name="_TG06_Final" xfId="1442"/>
    <cellStyle name="_TG06_Final_Rates" xfId="1443"/>
    <cellStyle name="_Titanium phase II boq revised" xfId="1444"/>
    <cellStyle name="_TM01" xfId="1445"/>
    <cellStyle name="_TM01_IICL1" xfId="1446"/>
    <cellStyle name="_TM01-7001" xfId="1447"/>
    <cellStyle name="_Total work Struc.&amp; Fini scope for BLD-03 Buid tec " xfId="1448"/>
    <cellStyle name="_Total work Struc.&amp; Fini scope for BLD-03 Buid tec  2" xfId="1449"/>
    <cellStyle name="_Total work Struc.&amp; Fini scope for BLD-03 Buid tec  3" xfId="1450"/>
    <cellStyle name="_Total work Struc.&amp; Fini scope for BLD-03 Buid tec  4" xfId="1451"/>
    <cellStyle name="_Total work Struc.&amp; Fini scope for BLD-03 Buid tec  5" xfId="1452"/>
    <cellStyle name="_Total work Struc.&amp; Fini scope for BLD-03 Buid tec  6" xfId="1453"/>
    <cellStyle name="_Total work Struc.&amp; Fini scope for BLD-03 Buid tec  7" xfId="1454"/>
    <cellStyle name="_Total work Struc.&amp; Fini scope for BLD-03 Buid tec  8" xfId="1455"/>
    <cellStyle name="_TR01" xfId="1456"/>
    <cellStyle name="_TR01-3325" xfId="1457"/>
    <cellStyle name="_TR01-SREL" xfId="1458"/>
    <cellStyle name="_Tranocean BMS 19.01.07 R1 INR" xfId="1459"/>
    <cellStyle name="_Transferable Material VAT Liablity - SBM Homes (Sep-2010)" xfId="1460"/>
    <cellStyle name="_TT Project Gist" xfId="1461"/>
    <cellStyle name="_TX IO Current Calculation" xfId="1462"/>
    <cellStyle name="_Typical Analysis Data" xfId="1463"/>
    <cellStyle name="_Typical Analysis Data1" xfId="1464"/>
    <cellStyle name="_UB- Citigroup - 30.12.06" xfId="1465"/>
    <cellStyle name="_UB-CITY-POINT-SUMMARY-SEP-17" xfId="1466"/>
    <cellStyle name="_UKMIS 1.2 July 08" xfId="1467"/>
    <cellStyle name="_UKMIS 2.1 July 08" xfId="1468"/>
    <cellStyle name="_UTI - RP - 23.06.06" xfId="1469"/>
    <cellStyle name="_utilisation report Aug 08" xfId="1470"/>
    <cellStyle name="_utilisation report july 08" xfId="1471"/>
    <cellStyle name="_utilisation report june 08" xfId="1472"/>
    <cellStyle name="_utilisation report sep 2008" xfId="1473"/>
    <cellStyle name="_VSNL Centre at BKC" xfId="1474"/>
    <cellStyle name="_Vysya Bank - Mittal Towers" xfId="1475"/>
    <cellStyle name="_Vytilla Dec 08" xfId="1476"/>
    <cellStyle name="_Whitefield Palms (BMS) - 20.07.07" xfId="1477"/>
    <cellStyle name="_WIPRO NSE-BOQ" xfId="1478"/>
    <cellStyle name="_Wisdom - Spk - 06.06.07" xfId="1479"/>
    <cellStyle name="_WO break up month wise" xfId="1480"/>
    <cellStyle name="_WO break up month wise 2" xfId="1481"/>
    <cellStyle name="_WO break up month wise_Item Rate Client Bill RA-7 Dec.10 (SBM Homes)" xfId="1482"/>
    <cellStyle name="_WO break up month wise_Labour Camp Detail" xfId="1483"/>
    <cellStyle name="_Working" xfId="1484"/>
    <cellStyle name="_Working micron Ext.Final" xfId="1485"/>
    <cellStyle name="_Working- Rev03" xfId="1486"/>
    <cellStyle name="_Working- TRVM" xfId="1487"/>
    <cellStyle name="_working_WPCPL Rev 02 dt 101207" xfId="1488"/>
    <cellStyle name="_WPR- DLF INFOCITY CHENNAI - 13.08.07 TO 19.08.07" xfId="1489"/>
    <cellStyle name="_Wrking- (Old)- final" xfId="1490"/>
    <cellStyle name="_ZCR - RO Corrected 23-06-09" xfId="1491"/>
    <cellStyle name="_ZCR 630 - Blue Horizon - 06.09.2009.test" xfId="1492"/>
    <cellStyle name="_ZCR for ITC" xfId="1493"/>
    <cellStyle name="_ZCR for ITC_pl Scope vs Front" xfId="1494"/>
    <cellStyle name="_ZCR-KC512" xfId="1495"/>
    <cellStyle name="_Zero Cost General Workings  - 22.05.08 corrections" xfId="1496"/>
    <cellStyle name="_Zero Cost- Olympia- Final" xfId="1497"/>
    <cellStyle name="`GENERAL" xfId="1498"/>
    <cellStyle name="`GENERAL 2" xfId="1499"/>
    <cellStyle name="`GENERAL 2 2" xfId="1500"/>
    <cellStyle name="`GENERAL 2 3" xfId="1501"/>
    <cellStyle name="`GENERAL 2 4" xfId="1502"/>
    <cellStyle name="`GENERAL 3" xfId="1503"/>
    <cellStyle name="`GENERAL 4" xfId="1504"/>
    <cellStyle name="£ BP" xfId="1505"/>
    <cellStyle name="￡ BP" xfId="1506"/>
    <cellStyle name="¤@¯Elaroux" xfId="1507"/>
    <cellStyle name="¤@¯Elaroux 2" xfId="1508"/>
    <cellStyle name="¤@¯Elaroux 3" xfId="1509"/>
    <cellStyle name="¤@¯Elaroux 4" xfId="1510"/>
    <cellStyle name="¤d¤À¦E0]_laroux" xfId="1511"/>
    <cellStyle name="¤d¤À¦Elaroux" xfId="1512"/>
    <cellStyle name="¤d¤À¦Elaroux 2" xfId="1513"/>
    <cellStyle name="¤d¤À¦Elaroux 3" xfId="1514"/>
    <cellStyle name="¤d¤À¦Elaroux 4" xfId="1515"/>
    <cellStyle name="¥ JY" xfId="1516"/>
    <cellStyle name="•W€_4m stock" xfId="1517"/>
    <cellStyle name="•W_Electrical" xfId="1518"/>
    <cellStyle name="_x001a_¨ " xfId="1519"/>
    <cellStyle name="_x001a_¨  2" xfId="1520"/>
    <cellStyle name="_x001a_¨  3" xfId="1521"/>
    <cellStyle name="_x001a_¨  4" xfId="1522"/>
    <cellStyle name="_x001a_¨  5" xfId="1523"/>
    <cellStyle name="_x001a_¨  6" xfId="1524"/>
    <cellStyle name="_x001a_¨  7" xfId="1525"/>
    <cellStyle name="_x001a_¨  8" xfId="1526"/>
    <cellStyle name="_x001a_¨_" xfId="1527"/>
    <cellStyle name="0%" xfId="1528"/>
    <cellStyle name="0,0_x000a__x000a_NA_x000a__x000a_" xfId="1529"/>
    <cellStyle name="0,0_x000d__x000a_NA_x000d__x000a_" xfId="1530"/>
    <cellStyle name="0,0_x000d__x000a_NA_x000d__x000a_ 10" xfId="1531"/>
    <cellStyle name="0,0_x000d__x000a_NA_x000d__x000a_ 2" xfId="1532"/>
    <cellStyle name="0,0_x000d__x000a_NA_x000d__x000a_ 3" xfId="1533"/>
    <cellStyle name="0.0%" xfId="1534"/>
    <cellStyle name="0.00%" xfId="1535"/>
    <cellStyle name="1" xfId="1536"/>
    <cellStyle name="1/100000" xfId="1537"/>
    <cellStyle name="1_German betas" xfId="1538"/>
    <cellStyle name="20% - Accent1 1" xfId="1539"/>
    <cellStyle name="20% - Accent1 1 1" xfId="1540"/>
    <cellStyle name="20% - Accent1 1 1 2" xfId="1541"/>
    <cellStyle name="20% - Accent1 1 2" xfId="1542"/>
    <cellStyle name="20% - Accent1 10" xfId="1543"/>
    <cellStyle name="20% - Accent1 10 2" xfId="1544"/>
    <cellStyle name="20% - Accent1 10 3" xfId="1545"/>
    <cellStyle name="20% - Accent1 10 4" xfId="1546"/>
    <cellStyle name="20% - Accent1 10 5" xfId="1547"/>
    <cellStyle name="20% - Accent1 10 6" xfId="1548"/>
    <cellStyle name="20% - Accent1 10 7" xfId="1549"/>
    <cellStyle name="20% - Accent1 10 8" xfId="1550"/>
    <cellStyle name="20% - Accent1 10 9" xfId="1551"/>
    <cellStyle name="20% - Accent1 11" xfId="1552"/>
    <cellStyle name="20% - Accent1 11 2" xfId="1553"/>
    <cellStyle name="20% - Accent1 11 2 2" xfId="1554"/>
    <cellStyle name="20% - Accent1 11 2 3" xfId="1555"/>
    <cellStyle name="20% - Accent1 11 3" xfId="1556"/>
    <cellStyle name="20% - Accent1 11 4" xfId="1557"/>
    <cellStyle name="20% - Accent1 12" xfId="1558"/>
    <cellStyle name="20% - Accent1 12 2" xfId="1559"/>
    <cellStyle name="20% - Accent1 12 2 2" xfId="1560"/>
    <cellStyle name="20% - Accent1 12 2 3" xfId="1561"/>
    <cellStyle name="20% - Accent1 12 3" xfId="1562"/>
    <cellStyle name="20% - Accent1 12 4" xfId="1563"/>
    <cellStyle name="20% - Accent1 13" xfId="1564"/>
    <cellStyle name="20% - Accent1 13 2" xfId="1565"/>
    <cellStyle name="20% - Accent1 13 2 2" xfId="1566"/>
    <cellStyle name="20% - Accent1 13 2 3" xfId="1567"/>
    <cellStyle name="20% - Accent1 13 3" xfId="1568"/>
    <cellStyle name="20% - Accent1 13 4" xfId="1569"/>
    <cellStyle name="20% - Accent1 14" xfId="1570"/>
    <cellStyle name="20% - Accent1 14 2" xfId="1571"/>
    <cellStyle name="20% - Accent1 14 2 2" xfId="1572"/>
    <cellStyle name="20% - Accent1 14 2 3" xfId="1573"/>
    <cellStyle name="20% - Accent1 14 3" xfId="1574"/>
    <cellStyle name="20% - Accent1 14 4" xfId="1575"/>
    <cellStyle name="20% - Accent1 15" xfId="1576"/>
    <cellStyle name="20% - Accent1 15 2" xfId="1577"/>
    <cellStyle name="20% - Accent1 15 2 2" xfId="1578"/>
    <cellStyle name="20% - Accent1 15 2 3" xfId="1579"/>
    <cellStyle name="20% - Accent1 15 3" xfId="1580"/>
    <cellStyle name="20% - Accent1 15 4" xfId="1581"/>
    <cellStyle name="20% - Accent1 16" xfId="1582"/>
    <cellStyle name="20% - Accent1 16 2" xfId="1583"/>
    <cellStyle name="20% - Accent1 16 2 2" xfId="1584"/>
    <cellStyle name="20% - Accent1 16 2 3" xfId="1585"/>
    <cellStyle name="20% - Accent1 16 3" xfId="1586"/>
    <cellStyle name="20% - Accent1 16 4" xfId="1587"/>
    <cellStyle name="20% - Accent1 17" xfId="1588"/>
    <cellStyle name="20% - Accent1 17 2" xfId="1589"/>
    <cellStyle name="20% - Accent1 17 2 2" xfId="1590"/>
    <cellStyle name="20% - Accent1 17 2 3" xfId="1591"/>
    <cellStyle name="20% - Accent1 17 3" xfId="1592"/>
    <cellStyle name="20% - Accent1 17 4" xfId="1593"/>
    <cellStyle name="20% - Accent1 18" xfId="1594"/>
    <cellStyle name="20% - Accent1 18 2" xfId="1595"/>
    <cellStyle name="20% - Accent1 18 2 2" xfId="1596"/>
    <cellStyle name="20% - Accent1 18 2 3" xfId="1597"/>
    <cellStyle name="20% - Accent1 18 3" xfId="1598"/>
    <cellStyle name="20% - Accent1 18 4" xfId="1599"/>
    <cellStyle name="20% - Accent1 19" xfId="1600"/>
    <cellStyle name="20% - Accent1 19 2" xfId="1601"/>
    <cellStyle name="20% - Accent1 19 2 2" xfId="1602"/>
    <cellStyle name="20% - Accent1 19 2 3" xfId="1603"/>
    <cellStyle name="20% - Accent1 19 3" xfId="1604"/>
    <cellStyle name="20% - Accent1 19 4" xfId="1605"/>
    <cellStyle name="20% - Accent1 2" xfId="1606"/>
    <cellStyle name="20% - Accent1 2 10" xfId="1607"/>
    <cellStyle name="20% - Accent1 2 2" xfId="1608"/>
    <cellStyle name="20% - Accent1 2 2 2" xfId="1609"/>
    <cellStyle name="20% - Accent1 2 3" xfId="1610"/>
    <cellStyle name="20% - Accent1 2 3 2" xfId="1611"/>
    <cellStyle name="20% - Accent1 2 4" xfId="1612"/>
    <cellStyle name="20% - Accent1 2 4 2" xfId="1613"/>
    <cellStyle name="20% - Accent1 2 5" xfId="1614"/>
    <cellStyle name="20% - Accent1 2 5 2" xfId="1615"/>
    <cellStyle name="20% - Accent1 2 6" xfId="1616"/>
    <cellStyle name="20% - Accent1 2 7" xfId="1617"/>
    <cellStyle name="20% - Accent1 2 8" xfId="1618"/>
    <cellStyle name="20% - Accent1 2 9" xfId="1619"/>
    <cellStyle name="20% - Accent1 2_B Block  Column LGF to UGF Lvl" xfId="1620"/>
    <cellStyle name="20% - Accent1 20" xfId="1621"/>
    <cellStyle name="20% - Accent1 20 2" xfId="1622"/>
    <cellStyle name="20% - Accent1 20 2 2" xfId="1623"/>
    <cellStyle name="20% - Accent1 20 2 3" xfId="1624"/>
    <cellStyle name="20% - Accent1 20 3" xfId="1625"/>
    <cellStyle name="20% - Accent1 20 4" xfId="1626"/>
    <cellStyle name="20% - Accent1 21" xfId="1627"/>
    <cellStyle name="20% - Accent1 21 2" xfId="1628"/>
    <cellStyle name="20% - Accent1 21 2 2" xfId="1629"/>
    <cellStyle name="20% - Accent1 21 2 3" xfId="1630"/>
    <cellStyle name="20% - Accent1 21 3" xfId="1631"/>
    <cellStyle name="20% - Accent1 21 4" xfId="1632"/>
    <cellStyle name="20% - Accent1 22" xfId="1633"/>
    <cellStyle name="20% - Accent1 22 2" xfId="1634"/>
    <cellStyle name="20% - Accent1 22 2 2" xfId="1635"/>
    <cellStyle name="20% - Accent1 22 2 3" xfId="1636"/>
    <cellStyle name="20% - Accent1 22 3" xfId="1637"/>
    <cellStyle name="20% - Accent1 22 4" xfId="1638"/>
    <cellStyle name="20% - Accent1 23" xfId="1639"/>
    <cellStyle name="20% - Accent1 23 2" xfId="1640"/>
    <cellStyle name="20% - Accent1 23 2 2" xfId="1641"/>
    <cellStyle name="20% - Accent1 23 2 3" xfId="1642"/>
    <cellStyle name="20% - Accent1 23 3" xfId="1643"/>
    <cellStyle name="20% - Accent1 23 4" xfId="1644"/>
    <cellStyle name="20% - Accent1 24" xfId="1645"/>
    <cellStyle name="20% - Accent1 24 2" xfId="1646"/>
    <cellStyle name="20% - Accent1 24 2 2" xfId="1647"/>
    <cellStyle name="20% - Accent1 24 2 3" xfId="1648"/>
    <cellStyle name="20% - Accent1 24 3" xfId="1649"/>
    <cellStyle name="20% - Accent1 24 4" xfId="1650"/>
    <cellStyle name="20% - Accent1 25" xfId="1651"/>
    <cellStyle name="20% - Accent1 25 2" xfId="1652"/>
    <cellStyle name="20% - Accent1 25 2 2" xfId="1653"/>
    <cellStyle name="20% - Accent1 25 2 3" xfId="1654"/>
    <cellStyle name="20% - Accent1 25 3" xfId="1655"/>
    <cellStyle name="20% - Accent1 25 4" xfId="1656"/>
    <cellStyle name="20% - Accent1 26" xfId="1657"/>
    <cellStyle name="20% - Accent1 26 2" xfId="1658"/>
    <cellStyle name="20% - Accent1 26 2 2" xfId="1659"/>
    <cellStyle name="20% - Accent1 26 2 3" xfId="1660"/>
    <cellStyle name="20% - Accent1 26 3" xfId="1661"/>
    <cellStyle name="20% - Accent1 26 4" xfId="1662"/>
    <cellStyle name="20% - Accent1 27" xfId="1663"/>
    <cellStyle name="20% - Accent1 27 2" xfId="1664"/>
    <cellStyle name="20% - Accent1 27 2 2" xfId="1665"/>
    <cellStyle name="20% - Accent1 27 2 3" xfId="1666"/>
    <cellStyle name="20% - Accent1 27 3" xfId="1667"/>
    <cellStyle name="20% - Accent1 27 4" xfId="1668"/>
    <cellStyle name="20% - Accent1 28" xfId="1669"/>
    <cellStyle name="20% - Accent1 28 2" xfId="1670"/>
    <cellStyle name="20% - Accent1 28 2 2" xfId="1671"/>
    <cellStyle name="20% - Accent1 28 2 3" xfId="1672"/>
    <cellStyle name="20% - Accent1 28 3" xfId="1673"/>
    <cellStyle name="20% - Accent1 28 4" xfId="1674"/>
    <cellStyle name="20% - Accent1 29" xfId="1675"/>
    <cellStyle name="20% - Accent1 29 2" xfId="1676"/>
    <cellStyle name="20% - Accent1 29 2 2" xfId="1677"/>
    <cellStyle name="20% - Accent1 29 2 3" xfId="1678"/>
    <cellStyle name="20% - Accent1 29 3" xfId="1679"/>
    <cellStyle name="20% - Accent1 29 4" xfId="1680"/>
    <cellStyle name="20% - Accent1 3" xfId="1681"/>
    <cellStyle name="20% - Accent1 3 2" xfId="1682"/>
    <cellStyle name="20% - Accent1 3 3" xfId="1683"/>
    <cellStyle name="20% - Accent1 3 3 2" xfId="1684"/>
    <cellStyle name="20% - Accent1 3 4" xfId="1685"/>
    <cellStyle name="20% - Accent1 3 4 2" xfId="1686"/>
    <cellStyle name="20% - Accent1 3 5" xfId="1687"/>
    <cellStyle name="20% - Accent1 3 6" xfId="1688"/>
    <cellStyle name="20% - Accent1 3 7" xfId="1689"/>
    <cellStyle name="20% - Accent1 3 8" xfId="1690"/>
    <cellStyle name="20% - Accent1 3 9" xfId="1691"/>
    <cellStyle name="20% - Accent1 3_Sheet2" xfId="1692"/>
    <cellStyle name="20% - Accent1 30" xfId="1693"/>
    <cellStyle name="20% - Accent1 30 2" xfId="1694"/>
    <cellStyle name="20% - Accent1 30 2 2" xfId="1695"/>
    <cellStyle name="20% - Accent1 30 2 3" xfId="1696"/>
    <cellStyle name="20% - Accent1 30 3" xfId="1697"/>
    <cellStyle name="20% - Accent1 30 4" xfId="1698"/>
    <cellStyle name="20% - Accent1 31" xfId="1699"/>
    <cellStyle name="20% - Accent1 31 2" xfId="1700"/>
    <cellStyle name="20% - Accent1 31 2 2" xfId="1701"/>
    <cellStyle name="20% - Accent1 31 2 3" xfId="1702"/>
    <cellStyle name="20% - Accent1 31 3" xfId="1703"/>
    <cellStyle name="20% - Accent1 31 4" xfId="1704"/>
    <cellStyle name="20% - Accent1 32" xfId="1705"/>
    <cellStyle name="20% - Accent1 33" xfId="1706"/>
    <cellStyle name="20% - Accent1 33 2" xfId="1707"/>
    <cellStyle name="20% - Accent1 33 2 2" xfId="1708"/>
    <cellStyle name="20% - Accent1 33 2 3" xfId="1709"/>
    <cellStyle name="20% - Accent1 33 3" xfId="1710"/>
    <cellStyle name="20% - Accent1 33 4" xfId="1711"/>
    <cellStyle name="20% - Accent1 34" xfId="1712"/>
    <cellStyle name="20% - Accent1 34 2" xfId="1713"/>
    <cellStyle name="20% - Accent1 34 2 2" xfId="1714"/>
    <cellStyle name="20% - Accent1 34 2 3" xfId="1715"/>
    <cellStyle name="20% - Accent1 34 3" xfId="1716"/>
    <cellStyle name="20% - Accent1 34 4" xfId="1717"/>
    <cellStyle name="20% - Accent1 35" xfId="1718"/>
    <cellStyle name="20% - Accent1 35 2" xfId="1719"/>
    <cellStyle name="20% - Accent1 35 2 2" xfId="1720"/>
    <cellStyle name="20% - Accent1 35 2 3" xfId="1721"/>
    <cellStyle name="20% - Accent1 35 3" xfId="1722"/>
    <cellStyle name="20% - Accent1 35 4" xfId="1723"/>
    <cellStyle name="20% - Accent1 36" xfId="1724"/>
    <cellStyle name="20% - Accent1 36 2" xfId="1725"/>
    <cellStyle name="20% - Accent1 36 2 2" xfId="1726"/>
    <cellStyle name="20% - Accent1 36 2 3" xfId="1727"/>
    <cellStyle name="20% - Accent1 36 3" xfId="1728"/>
    <cellStyle name="20% - Accent1 36 4" xfId="1729"/>
    <cellStyle name="20% - Accent1 37" xfId="1730"/>
    <cellStyle name="20% - Accent1 37 2" xfId="1731"/>
    <cellStyle name="20% - Accent1 37 2 2" xfId="1732"/>
    <cellStyle name="20% - Accent1 37 2 3" xfId="1733"/>
    <cellStyle name="20% - Accent1 37 3" xfId="1734"/>
    <cellStyle name="20% - Accent1 37 4" xfId="1735"/>
    <cellStyle name="20% - Accent1 38" xfId="1736"/>
    <cellStyle name="20% - Accent1 38 2" xfId="1737"/>
    <cellStyle name="20% - Accent1 38 2 2" xfId="1738"/>
    <cellStyle name="20% - Accent1 38 2 3" xfId="1739"/>
    <cellStyle name="20% - Accent1 38 3" xfId="1740"/>
    <cellStyle name="20% - Accent1 38 4" xfId="1741"/>
    <cellStyle name="20% - Accent1 39" xfId="1742"/>
    <cellStyle name="20% - Accent1 39 2" xfId="1743"/>
    <cellStyle name="20% - Accent1 39 2 2" xfId="1744"/>
    <cellStyle name="20% - Accent1 39 2 3" xfId="1745"/>
    <cellStyle name="20% - Accent1 39 3" xfId="1746"/>
    <cellStyle name="20% - Accent1 39 4" xfId="1747"/>
    <cellStyle name="20% - Accent1 4" xfId="1748"/>
    <cellStyle name="20% - Accent1 4 2" xfId="1749"/>
    <cellStyle name="20% - Accent1 4 3" xfId="1750"/>
    <cellStyle name="20% - Accent1 4 3 2" xfId="1751"/>
    <cellStyle name="20% - Accent1 4 4" xfId="1752"/>
    <cellStyle name="20% - Accent1 4 4 2" xfId="1753"/>
    <cellStyle name="20% - Accent1 4 5" xfId="1754"/>
    <cellStyle name="20% - Accent1 4 6" xfId="1755"/>
    <cellStyle name="20% - Accent1 4 7" xfId="1756"/>
    <cellStyle name="20% - Accent1 4 8" xfId="1757"/>
    <cellStyle name="20% - Accent1 4 9" xfId="1758"/>
    <cellStyle name="20% - Accent1 4_Sheet2" xfId="1759"/>
    <cellStyle name="20% - Accent1 5" xfId="1760"/>
    <cellStyle name="20% - Accent1 5 2" xfId="1761"/>
    <cellStyle name="20% - Accent1 5 2 2" xfId="1762"/>
    <cellStyle name="20% - Accent1 5 3" xfId="1763"/>
    <cellStyle name="20% - Accent1 5 3 2" xfId="1764"/>
    <cellStyle name="20% - Accent1 5 4" xfId="1765"/>
    <cellStyle name="20% - Accent1 5 4 2" xfId="1766"/>
    <cellStyle name="20% - Accent1 5 5" xfId="1767"/>
    <cellStyle name="20% - Accent1 5 6" xfId="1768"/>
    <cellStyle name="20% - Accent1 5 7" xfId="1769"/>
    <cellStyle name="20% - Accent1 5 8" xfId="1770"/>
    <cellStyle name="20% - Accent1 5 9" xfId="1771"/>
    <cellStyle name="20% - Accent1 5_Sheet2" xfId="1772"/>
    <cellStyle name="20% - Accent1 6" xfId="1773"/>
    <cellStyle name="20% - Accent1 6 2" xfId="1774"/>
    <cellStyle name="20% - Accent1 6 2 2" xfId="1775"/>
    <cellStyle name="20% - Accent1 6 3" xfId="1776"/>
    <cellStyle name="20% - Accent1 6 3 2" xfId="1777"/>
    <cellStyle name="20% - Accent1 6 4" xfId="1778"/>
    <cellStyle name="20% - Accent1 6 4 2" xfId="1779"/>
    <cellStyle name="20% - Accent1 6 5" xfId="1780"/>
    <cellStyle name="20% - Accent1 6 6" xfId="1781"/>
    <cellStyle name="20% - Accent1 6 7" xfId="1782"/>
    <cellStyle name="20% - Accent1 6 8" xfId="1783"/>
    <cellStyle name="20% - Accent1 6 9" xfId="1784"/>
    <cellStyle name="20% - Accent1 6_Sheet2" xfId="1785"/>
    <cellStyle name="20% - Accent1 7" xfId="1786"/>
    <cellStyle name="20% - Accent1 7 2" xfId="1787"/>
    <cellStyle name="20% - Accent1 7 2 2" xfId="1788"/>
    <cellStyle name="20% - Accent1 7 3" xfId="1789"/>
    <cellStyle name="20% - Accent1 7 3 2" xfId="1790"/>
    <cellStyle name="20% - Accent1 7 4" xfId="1791"/>
    <cellStyle name="20% - Accent1 7 4 2" xfId="1792"/>
    <cellStyle name="20% - Accent1 7 5" xfId="1793"/>
    <cellStyle name="20% - Accent1 7 6" xfId="1794"/>
    <cellStyle name="20% - Accent1 7 7" xfId="1795"/>
    <cellStyle name="20% - Accent1 7 8" xfId="1796"/>
    <cellStyle name="20% - Accent1 7 9" xfId="1797"/>
    <cellStyle name="20% - Accent1 7_Sheet2" xfId="1798"/>
    <cellStyle name="20% - Accent1 8" xfId="1799"/>
    <cellStyle name="20% - Accent1 8 2" xfId="1800"/>
    <cellStyle name="20% - Accent1 8 3" xfId="1801"/>
    <cellStyle name="20% - Accent1 8 4" xfId="1802"/>
    <cellStyle name="20% - Accent1 8 5" xfId="1803"/>
    <cellStyle name="20% - Accent1 8 6" xfId="1804"/>
    <cellStyle name="20% - Accent1 8 7" xfId="1805"/>
    <cellStyle name="20% - Accent1 8 8" xfId="1806"/>
    <cellStyle name="20% - Accent1 8 9" xfId="1807"/>
    <cellStyle name="20% - Accent1 8_Sheet2" xfId="1808"/>
    <cellStyle name="20% - Accent1 9" xfId="1809"/>
    <cellStyle name="20% - Accent1 9 2" xfId="1810"/>
    <cellStyle name="20% - Accent1 9 3" xfId="1811"/>
    <cellStyle name="20% - Accent1 9 4" xfId="1812"/>
    <cellStyle name="20% - Accent1 9 5" xfId="1813"/>
    <cellStyle name="20% - Accent1 9 6" xfId="1814"/>
    <cellStyle name="20% - Accent1 9 7" xfId="1815"/>
    <cellStyle name="20% - Accent1 9 8" xfId="1816"/>
    <cellStyle name="20% - Accent1 9 9" xfId="1817"/>
    <cellStyle name="20% - Accent2 1" xfId="1818"/>
    <cellStyle name="20% - Accent2 1 1" xfId="1819"/>
    <cellStyle name="20% - Accent2 1 1 2" xfId="1820"/>
    <cellStyle name="20% - Accent2 1 2" xfId="1821"/>
    <cellStyle name="20% - Accent2 10" xfId="1822"/>
    <cellStyle name="20% - Accent2 10 2" xfId="1823"/>
    <cellStyle name="20% - Accent2 10 3" xfId="1824"/>
    <cellStyle name="20% - Accent2 10 4" xfId="1825"/>
    <cellStyle name="20% - Accent2 10 5" xfId="1826"/>
    <cellStyle name="20% - Accent2 10 6" xfId="1827"/>
    <cellStyle name="20% - Accent2 10 7" xfId="1828"/>
    <cellStyle name="20% - Accent2 10 8" xfId="1829"/>
    <cellStyle name="20% - Accent2 10 9" xfId="1830"/>
    <cellStyle name="20% - Accent2 11" xfId="1831"/>
    <cellStyle name="20% - Accent2 11 2" xfId="1832"/>
    <cellStyle name="20% - Accent2 11 2 2" xfId="1833"/>
    <cellStyle name="20% - Accent2 11 2 3" xfId="1834"/>
    <cellStyle name="20% - Accent2 11 3" xfId="1835"/>
    <cellStyle name="20% - Accent2 11 4" xfId="1836"/>
    <cellStyle name="20% - Accent2 12" xfId="1837"/>
    <cellStyle name="20% - Accent2 12 2" xfId="1838"/>
    <cellStyle name="20% - Accent2 12 2 2" xfId="1839"/>
    <cellStyle name="20% - Accent2 12 2 3" xfId="1840"/>
    <cellStyle name="20% - Accent2 12 3" xfId="1841"/>
    <cellStyle name="20% - Accent2 12 4" xfId="1842"/>
    <cellStyle name="20% - Accent2 13" xfId="1843"/>
    <cellStyle name="20% - Accent2 13 2" xfId="1844"/>
    <cellStyle name="20% - Accent2 13 2 2" xfId="1845"/>
    <cellStyle name="20% - Accent2 13 2 3" xfId="1846"/>
    <cellStyle name="20% - Accent2 13 3" xfId="1847"/>
    <cellStyle name="20% - Accent2 13 4" xfId="1848"/>
    <cellStyle name="20% - Accent2 14" xfId="1849"/>
    <cellStyle name="20% - Accent2 14 2" xfId="1850"/>
    <cellStyle name="20% - Accent2 14 2 2" xfId="1851"/>
    <cellStyle name="20% - Accent2 14 2 3" xfId="1852"/>
    <cellStyle name="20% - Accent2 14 3" xfId="1853"/>
    <cellStyle name="20% - Accent2 14 4" xfId="1854"/>
    <cellStyle name="20% - Accent2 15" xfId="1855"/>
    <cellStyle name="20% - Accent2 15 2" xfId="1856"/>
    <cellStyle name="20% - Accent2 15 2 2" xfId="1857"/>
    <cellStyle name="20% - Accent2 15 2 3" xfId="1858"/>
    <cellStyle name="20% - Accent2 15 3" xfId="1859"/>
    <cellStyle name="20% - Accent2 15 4" xfId="1860"/>
    <cellStyle name="20% - Accent2 16" xfId="1861"/>
    <cellStyle name="20% - Accent2 16 2" xfId="1862"/>
    <cellStyle name="20% - Accent2 16 2 2" xfId="1863"/>
    <cellStyle name="20% - Accent2 16 2 3" xfId="1864"/>
    <cellStyle name="20% - Accent2 16 3" xfId="1865"/>
    <cellStyle name="20% - Accent2 16 4" xfId="1866"/>
    <cellStyle name="20% - Accent2 17" xfId="1867"/>
    <cellStyle name="20% - Accent2 17 2" xfId="1868"/>
    <cellStyle name="20% - Accent2 17 2 2" xfId="1869"/>
    <cellStyle name="20% - Accent2 17 2 3" xfId="1870"/>
    <cellStyle name="20% - Accent2 17 3" xfId="1871"/>
    <cellStyle name="20% - Accent2 17 4" xfId="1872"/>
    <cellStyle name="20% - Accent2 18" xfId="1873"/>
    <cellStyle name="20% - Accent2 18 2" xfId="1874"/>
    <cellStyle name="20% - Accent2 18 2 2" xfId="1875"/>
    <cellStyle name="20% - Accent2 18 2 3" xfId="1876"/>
    <cellStyle name="20% - Accent2 18 3" xfId="1877"/>
    <cellStyle name="20% - Accent2 18 4" xfId="1878"/>
    <cellStyle name="20% - Accent2 19" xfId="1879"/>
    <cellStyle name="20% - Accent2 19 2" xfId="1880"/>
    <cellStyle name="20% - Accent2 19 2 2" xfId="1881"/>
    <cellStyle name="20% - Accent2 19 2 3" xfId="1882"/>
    <cellStyle name="20% - Accent2 19 3" xfId="1883"/>
    <cellStyle name="20% - Accent2 19 4" xfId="1884"/>
    <cellStyle name="20% - Accent2 2" xfId="1885"/>
    <cellStyle name="20% - Accent2 2 10" xfId="1886"/>
    <cellStyle name="20% - Accent2 2 2" xfId="1887"/>
    <cellStyle name="20% - Accent2 2 2 2" xfId="1888"/>
    <cellStyle name="20% - Accent2 2 3" xfId="1889"/>
    <cellStyle name="20% - Accent2 2 3 2" xfId="1890"/>
    <cellStyle name="20% - Accent2 2 4" xfId="1891"/>
    <cellStyle name="20% - Accent2 2 4 2" xfId="1892"/>
    <cellStyle name="20% - Accent2 2 5" xfId="1893"/>
    <cellStyle name="20% - Accent2 2 5 2" xfId="1894"/>
    <cellStyle name="20% - Accent2 2 6" xfId="1895"/>
    <cellStyle name="20% - Accent2 2 7" xfId="1896"/>
    <cellStyle name="20% - Accent2 2 8" xfId="1897"/>
    <cellStyle name="20% - Accent2 2 9" xfId="1898"/>
    <cellStyle name="20% - Accent2 2_B Block  Column LGF to UGF Lvl" xfId="1899"/>
    <cellStyle name="20% - Accent2 20" xfId="1900"/>
    <cellStyle name="20% - Accent2 20 2" xfId="1901"/>
    <cellStyle name="20% - Accent2 20 2 2" xfId="1902"/>
    <cellStyle name="20% - Accent2 20 2 3" xfId="1903"/>
    <cellStyle name="20% - Accent2 20 3" xfId="1904"/>
    <cellStyle name="20% - Accent2 20 4" xfId="1905"/>
    <cellStyle name="20% - Accent2 21" xfId="1906"/>
    <cellStyle name="20% - Accent2 21 2" xfId="1907"/>
    <cellStyle name="20% - Accent2 21 2 2" xfId="1908"/>
    <cellStyle name="20% - Accent2 21 2 3" xfId="1909"/>
    <cellStyle name="20% - Accent2 21 3" xfId="1910"/>
    <cellStyle name="20% - Accent2 21 4" xfId="1911"/>
    <cellStyle name="20% - Accent2 22" xfId="1912"/>
    <cellStyle name="20% - Accent2 22 2" xfId="1913"/>
    <cellStyle name="20% - Accent2 22 2 2" xfId="1914"/>
    <cellStyle name="20% - Accent2 22 2 3" xfId="1915"/>
    <cellStyle name="20% - Accent2 22 3" xfId="1916"/>
    <cellStyle name="20% - Accent2 22 4" xfId="1917"/>
    <cellStyle name="20% - Accent2 23" xfId="1918"/>
    <cellStyle name="20% - Accent2 23 2" xfId="1919"/>
    <cellStyle name="20% - Accent2 23 2 2" xfId="1920"/>
    <cellStyle name="20% - Accent2 23 2 3" xfId="1921"/>
    <cellStyle name="20% - Accent2 23 3" xfId="1922"/>
    <cellStyle name="20% - Accent2 23 4" xfId="1923"/>
    <cellStyle name="20% - Accent2 24" xfId="1924"/>
    <cellStyle name="20% - Accent2 24 2" xfId="1925"/>
    <cellStyle name="20% - Accent2 24 2 2" xfId="1926"/>
    <cellStyle name="20% - Accent2 24 2 3" xfId="1927"/>
    <cellStyle name="20% - Accent2 24 3" xfId="1928"/>
    <cellStyle name="20% - Accent2 24 4" xfId="1929"/>
    <cellStyle name="20% - Accent2 25" xfId="1930"/>
    <cellStyle name="20% - Accent2 25 2" xfId="1931"/>
    <cellStyle name="20% - Accent2 25 2 2" xfId="1932"/>
    <cellStyle name="20% - Accent2 25 2 3" xfId="1933"/>
    <cellStyle name="20% - Accent2 25 3" xfId="1934"/>
    <cellStyle name="20% - Accent2 25 4" xfId="1935"/>
    <cellStyle name="20% - Accent2 26" xfId="1936"/>
    <cellStyle name="20% - Accent2 26 2" xfId="1937"/>
    <cellStyle name="20% - Accent2 26 2 2" xfId="1938"/>
    <cellStyle name="20% - Accent2 26 2 3" xfId="1939"/>
    <cellStyle name="20% - Accent2 26 3" xfId="1940"/>
    <cellStyle name="20% - Accent2 26 4" xfId="1941"/>
    <cellStyle name="20% - Accent2 27" xfId="1942"/>
    <cellStyle name="20% - Accent2 27 2" xfId="1943"/>
    <cellStyle name="20% - Accent2 27 2 2" xfId="1944"/>
    <cellStyle name="20% - Accent2 27 2 3" xfId="1945"/>
    <cellStyle name="20% - Accent2 27 3" xfId="1946"/>
    <cellStyle name="20% - Accent2 27 4" xfId="1947"/>
    <cellStyle name="20% - Accent2 28" xfId="1948"/>
    <cellStyle name="20% - Accent2 28 2" xfId="1949"/>
    <cellStyle name="20% - Accent2 28 2 2" xfId="1950"/>
    <cellStyle name="20% - Accent2 28 2 3" xfId="1951"/>
    <cellStyle name="20% - Accent2 28 3" xfId="1952"/>
    <cellStyle name="20% - Accent2 28 4" xfId="1953"/>
    <cellStyle name="20% - Accent2 29" xfId="1954"/>
    <cellStyle name="20% - Accent2 29 2" xfId="1955"/>
    <cellStyle name="20% - Accent2 29 2 2" xfId="1956"/>
    <cellStyle name="20% - Accent2 29 2 3" xfId="1957"/>
    <cellStyle name="20% - Accent2 29 3" xfId="1958"/>
    <cellStyle name="20% - Accent2 29 4" xfId="1959"/>
    <cellStyle name="20% - Accent2 3" xfId="1960"/>
    <cellStyle name="20% - Accent2 3 2" xfId="1961"/>
    <cellStyle name="20% - Accent2 3 3" xfId="1962"/>
    <cellStyle name="20% - Accent2 3 3 2" xfId="1963"/>
    <cellStyle name="20% - Accent2 3 4" xfId="1964"/>
    <cellStyle name="20% - Accent2 3 4 2" xfId="1965"/>
    <cellStyle name="20% - Accent2 3 5" xfId="1966"/>
    <cellStyle name="20% - Accent2 3 6" xfId="1967"/>
    <cellStyle name="20% - Accent2 3 7" xfId="1968"/>
    <cellStyle name="20% - Accent2 3 8" xfId="1969"/>
    <cellStyle name="20% - Accent2 3 9" xfId="1970"/>
    <cellStyle name="20% - Accent2 3_Sheet2" xfId="1971"/>
    <cellStyle name="20% - Accent2 30" xfId="1972"/>
    <cellStyle name="20% - Accent2 30 2" xfId="1973"/>
    <cellStyle name="20% - Accent2 30 2 2" xfId="1974"/>
    <cellStyle name="20% - Accent2 30 2 3" xfId="1975"/>
    <cellStyle name="20% - Accent2 30 3" xfId="1976"/>
    <cellStyle name="20% - Accent2 30 4" xfId="1977"/>
    <cellStyle name="20% - Accent2 31" xfId="1978"/>
    <cellStyle name="20% - Accent2 31 2" xfId="1979"/>
    <cellStyle name="20% - Accent2 31 2 2" xfId="1980"/>
    <cellStyle name="20% - Accent2 31 2 3" xfId="1981"/>
    <cellStyle name="20% - Accent2 31 3" xfId="1982"/>
    <cellStyle name="20% - Accent2 31 4" xfId="1983"/>
    <cellStyle name="20% - Accent2 32" xfId="1984"/>
    <cellStyle name="20% - Accent2 33" xfId="1985"/>
    <cellStyle name="20% - Accent2 33 2" xfId="1986"/>
    <cellStyle name="20% - Accent2 33 2 2" xfId="1987"/>
    <cellStyle name="20% - Accent2 33 2 3" xfId="1988"/>
    <cellStyle name="20% - Accent2 33 3" xfId="1989"/>
    <cellStyle name="20% - Accent2 33 4" xfId="1990"/>
    <cellStyle name="20% - Accent2 34" xfId="1991"/>
    <cellStyle name="20% - Accent2 34 2" xfId="1992"/>
    <cellStyle name="20% - Accent2 34 2 2" xfId="1993"/>
    <cellStyle name="20% - Accent2 34 2 3" xfId="1994"/>
    <cellStyle name="20% - Accent2 34 3" xfId="1995"/>
    <cellStyle name="20% - Accent2 34 4" xfId="1996"/>
    <cellStyle name="20% - Accent2 35" xfId="1997"/>
    <cellStyle name="20% - Accent2 35 2" xfId="1998"/>
    <cellStyle name="20% - Accent2 35 2 2" xfId="1999"/>
    <cellStyle name="20% - Accent2 35 2 3" xfId="2000"/>
    <cellStyle name="20% - Accent2 35 3" xfId="2001"/>
    <cellStyle name="20% - Accent2 35 4" xfId="2002"/>
    <cellStyle name="20% - Accent2 36" xfId="2003"/>
    <cellStyle name="20% - Accent2 36 2" xfId="2004"/>
    <cellStyle name="20% - Accent2 36 2 2" xfId="2005"/>
    <cellStyle name="20% - Accent2 36 2 3" xfId="2006"/>
    <cellStyle name="20% - Accent2 36 3" xfId="2007"/>
    <cellStyle name="20% - Accent2 36 4" xfId="2008"/>
    <cellStyle name="20% - Accent2 37" xfId="2009"/>
    <cellStyle name="20% - Accent2 37 2" xfId="2010"/>
    <cellStyle name="20% - Accent2 37 2 2" xfId="2011"/>
    <cellStyle name="20% - Accent2 37 2 3" xfId="2012"/>
    <cellStyle name="20% - Accent2 37 3" xfId="2013"/>
    <cellStyle name="20% - Accent2 37 4" xfId="2014"/>
    <cellStyle name="20% - Accent2 38" xfId="2015"/>
    <cellStyle name="20% - Accent2 38 2" xfId="2016"/>
    <cellStyle name="20% - Accent2 38 2 2" xfId="2017"/>
    <cellStyle name="20% - Accent2 38 2 3" xfId="2018"/>
    <cellStyle name="20% - Accent2 38 3" xfId="2019"/>
    <cellStyle name="20% - Accent2 38 4" xfId="2020"/>
    <cellStyle name="20% - Accent2 39" xfId="2021"/>
    <cellStyle name="20% - Accent2 39 2" xfId="2022"/>
    <cellStyle name="20% - Accent2 39 2 2" xfId="2023"/>
    <cellStyle name="20% - Accent2 39 2 3" xfId="2024"/>
    <cellStyle name="20% - Accent2 39 3" xfId="2025"/>
    <cellStyle name="20% - Accent2 39 4" xfId="2026"/>
    <cellStyle name="20% - Accent2 4" xfId="2027"/>
    <cellStyle name="20% - Accent2 4 2" xfId="2028"/>
    <cellStyle name="20% - Accent2 4 3" xfId="2029"/>
    <cellStyle name="20% - Accent2 4 3 2" xfId="2030"/>
    <cellStyle name="20% - Accent2 4 4" xfId="2031"/>
    <cellStyle name="20% - Accent2 4 4 2" xfId="2032"/>
    <cellStyle name="20% - Accent2 4 5" xfId="2033"/>
    <cellStyle name="20% - Accent2 4 6" xfId="2034"/>
    <cellStyle name="20% - Accent2 4 7" xfId="2035"/>
    <cellStyle name="20% - Accent2 4 8" xfId="2036"/>
    <cellStyle name="20% - Accent2 4 9" xfId="2037"/>
    <cellStyle name="20% - Accent2 4_Sheet2" xfId="2038"/>
    <cellStyle name="20% - Accent2 5" xfId="2039"/>
    <cellStyle name="20% - Accent2 5 2" xfId="2040"/>
    <cellStyle name="20% - Accent2 5 2 2" xfId="2041"/>
    <cellStyle name="20% - Accent2 5 3" xfId="2042"/>
    <cellStyle name="20% - Accent2 5 3 2" xfId="2043"/>
    <cellStyle name="20% - Accent2 5 4" xfId="2044"/>
    <cellStyle name="20% - Accent2 5 4 2" xfId="2045"/>
    <cellStyle name="20% - Accent2 5 5" xfId="2046"/>
    <cellStyle name="20% - Accent2 5 6" xfId="2047"/>
    <cellStyle name="20% - Accent2 5 7" xfId="2048"/>
    <cellStyle name="20% - Accent2 5 8" xfId="2049"/>
    <cellStyle name="20% - Accent2 5 9" xfId="2050"/>
    <cellStyle name="20% - Accent2 5_Sheet2" xfId="2051"/>
    <cellStyle name="20% - Accent2 6" xfId="2052"/>
    <cellStyle name="20% - Accent2 6 2" xfId="2053"/>
    <cellStyle name="20% - Accent2 6 2 2" xfId="2054"/>
    <cellStyle name="20% - Accent2 6 3" xfId="2055"/>
    <cellStyle name="20% - Accent2 6 3 2" xfId="2056"/>
    <cellStyle name="20% - Accent2 6 4" xfId="2057"/>
    <cellStyle name="20% - Accent2 6 4 2" xfId="2058"/>
    <cellStyle name="20% - Accent2 6 5" xfId="2059"/>
    <cellStyle name="20% - Accent2 6 6" xfId="2060"/>
    <cellStyle name="20% - Accent2 6 7" xfId="2061"/>
    <cellStyle name="20% - Accent2 6 8" xfId="2062"/>
    <cellStyle name="20% - Accent2 6 9" xfId="2063"/>
    <cellStyle name="20% - Accent2 6_Sheet2" xfId="2064"/>
    <cellStyle name="20% - Accent2 7" xfId="2065"/>
    <cellStyle name="20% - Accent2 7 2" xfId="2066"/>
    <cellStyle name="20% - Accent2 7 2 2" xfId="2067"/>
    <cellStyle name="20% - Accent2 7 3" xfId="2068"/>
    <cellStyle name="20% - Accent2 7 3 2" xfId="2069"/>
    <cellStyle name="20% - Accent2 7 4" xfId="2070"/>
    <cellStyle name="20% - Accent2 7 4 2" xfId="2071"/>
    <cellStyle name="20% - Accent2 7 5" xfId="2072"/>
    <cellStyle name="20% - Accent2 7 6" xfId="2073"/>
    <cellStyle name="20% - Accent2 7 7" xfId="2074"/>
    <cellStyle name="20% - Accent2 7 8" xfId="2075"/>
    <cellStyle name="20% - Accent2 7 9" xfId="2076"/>
    <cellStyle name="20% - Accent2 7_Sheet2" xfId="2077"/>
    <cellStyle name="20% - Accent2 8" xfId="2078"/>
    <cellStyle name="20% - Accent2 8 2" xfId="2079"/>
    <cellStyle name="20% - Accent2 8 3" xfId="2080"/>
    <cellStyle name="20% - Accent2 8 4" xfId="2081"/>
    <cellStyle name="20% - Accent2 8 5" xfId="2082"/>
    <cellStyle name="20% - Accent2 8 6" xfId="2083"/>
    <cellStyle name="20% - Accent2 8 7" xfId="2084"/>
    <cellStyle name="20% - Accent2 8 8" xfId="2085"/>
    <cellStyle name="20% - Accent2 8 9" xfId="2086"/>
    <cellStyle name="20% - Accent2 8_Sheet2" xfId="2087"/>
    <cellStyle name="20% - Accent2 9" xfId="2088"/>
    <cellStyle name="20% - Accent2 9 2" xfId="2089"/>
    <cellStyle name="20% - Accent2 9 3" xfId="2090"/>
    <cellStyle name="20% - Accent2 9 4" xfId="2091"/>
    <cellStyle name="20% - Accent2 9 5" xfId="2092"/>
    <cellStyle name="20% - Accent2 9 6" xfId="2093"/>
    <cellStyle name="20% - Accent2 9 7" xfId="2094"/>
    <cellStyle name="20% - Accent2 9 8" xfId="2095"/>
    <cellStyle name="20% - Accent2 9 9" xfId="2096"/>
    <cellStyle name="20% - Accent3 1" xfId="2097"/>
    <cellStyle name="20% - Accent3 1 1" xfId="2098"/>
    <cellStyle name="20% - Accent3 1 1 2" xfId="2099"/>
    <cellStyle name="20% - Accent3 1 2" xfId="2100"/>
    <cellStyle name="20% - Accent3 1_Building_-_5-final_Price_Variation(1)" xfId="2101"/>
    <cellStyle name="20% - Accent3 10" xfId="2102"/>
    <cellStyle name="20% - Accent3 10 2" xfId="2103"/>
    <cellStyle name="20% - Accent3 10 3" xfId="2104"/>
    <cellStyle name="20% - Accent3 10 4" xfId="2105"/>
    <cellStyle name="20% - Accent3 10 5" xfId="2106"/>
    <cellStyle name="20% - Accent3 10 6" xfId="2107"/>
    <cellStyle name="20% - Accent3 10 7" xfId="2108"/>
    <cellStyle name="20% - Accent3 10 8" xfId="2109"/>
    <cellStyle name="20% - Accent3 10 9" xfId="2110"/>
    <cellStyle name="20% - Accent3 11" xfId="2111"/>
    <cellStyle name="20% - Accent3 11 2" xfId="2112"/>
    <cellStyle name="20% - Accent3 11 2 2" xfId="2113"/>
    <cellStyle name="20% - Accent3 11 2 3" xfId="2114"/>
    <cellStyle name="20% - Accent3 11 3" xfId="2115"/>
    <cellStyle name="20% - Accent3 11 4" xfId="2116"/>
    <cellStyle name="20% - Accent3 12" xfId="2117"/>
    <cellStyle name="20% - Accent3 12 2" xfId="2118"/>
    <cellStyle name="20% - Accent3 12 2 2" xfId="2119"/>
    <cellStyle name="20% - Accent3 12 2 3" xfId="2120"/>
    <cellStyle name="20% - Accent3 12 3" xfId="2121"/>
    <cellStyle name="20% - Accent3 12 4" xfId="2122"/>
    <cellStyle name="20% - Accent3 13" xfId="2123"/>
    <cellStyle name="20% - Accent3 13 2" xfId="2124"/>
    <cellStyle name="20% - Accent3 13 2 2" xfId="2125"/>
    <cellStyle name="20% - Accent3 13 2 3" xfId="2126"/>
    <cellStyle name="20% - Accent3 13 3" xfId="2127"/>
    <cellStyle name="20% - Accent3 13 4" xfId="2128"/>
    <cellStyle name="20% - Accent3 14" xfId="2129"/>
    <cellStyle name="20% - Accent3 14 2" xfId="2130"/>
    <cellStyle name="20% - Accent3 14 2 2" xfId="2131"/>
    <cellStyle name="20% - Accent3 14 2 3" xfId="2132"/>
    <cellStyle name="20% - Accent3 14 3" xfId="2133"/>
    <cellStyle name="20% - Accent3 14 4" xfId="2134"/>
    <cellStyle name="20% - Accent3 15" xfId="2135"/>
    <cellStyle name="20% - Accent3 15 2" xfId="2136"/>
    <cellStyle name="20% - Accent3 15 2 2" xfId="2137"/>
    <cellStyle name="20% - Accent3 15 2 3" xfId="2138"/>
    <cellStyle name="20% - Accent3 15 3" xfId="2139"/>
    <cellStyle name="20% - Accent3 15 4" xfId="2140"/>
    <cellStyle name="20% - Accent3 16" xfId="2141"/>
    <cellStyle name="20% - Accent3 16 2" xfId="2142"/>
    <cellStyle name="20% - Accent3 16 2 2" xfId="2143"/>
    <cellStyle name="20% - Accent3 16 2 3" xfId="2144"/>
    <cellStyle name="20% - Accent3 16 3" xfId="2145"/>
    <cellStyle name="20% - Accent3 16 4" xfId="2146"/>
    <cellStyle name="20% - Accent3 17" xfId="2147"/>
    <cellStyle name="20% - Accent3 17 2" xfId="2148"/>
    <cellStyle name="20% - Accent3 17 2 2" xfId="2149"/>
    <cellStyle name="20% - Accent3 17 2 3" xfId="2150"/>
    <cellStyle name="20% - Accent3 17 3" xfId="2151"/>
    <cellStyle name="20% - Accent3 17 4" xfId="2152"/>
    <cellStyle name="20% - Accent3 18" xfId="2153"/>
    <cellStyle name="20% - Accent3 18 2" xfId="2154"/>
    <cellStyle name="20% - Accent3 18 2 2" xfId="2155"/>
    <cellStyle name="20% - Accent3 18 2 3" xfId="2156"/>
    <cellStyle name="20% - Accent3 18 3" xfId="2157"/>
    <cellStyle name="20% - Accent3 18 4" xfId="2158"/>
    <cellStyle name="20% - Accent3 19" xfId="2159"/>
    <cellStyle name="20% - Accent3 19 2" xfId="2160"/>
    <cellStyle name="20% - Accent3 19 2 2" xfId="2161"/>
    <cellStyle name="20% - Accent3 19 2 3" xfId="2162"/>
    <cellStyle name="20% - Accent3 19 3" xfId="2163"/>
    <cellStyle name="20% - Accent3 19 4" xfId="2164"/>
    <cellStyle name="20% - Accent3 2" xfId="2165"/>
    <cellStyle name="20% - Accent3 2 10" xfId="2166"/>
    <cellStyle name="20% - Accent3 2 2" xfId="2167"/>
    <cellStyle name="20% - Accent3 2 2 2" xfId="2168"/>
    <cellStyle name="20% - Accent3 2 3" xfId="2169"/>
    <cellStyle name="20% - Accent3 2 3 2" xfId="2170"/>
    <cellStyle name="20% - Accent3 2 4" xfId="2171"/>
    <cellStyle name="20% - Accent3 2 4 2" xfId="2172"/>
    <cellStyle name="20% - Accent3 2 5" xfId="2173"/>
    <cellStyle name="20% - Accent3 2 5 2" xfId="2174"/>
    <cellStyle name="20% - Accent3 2 6" xfId="2175"/>
    <cellStyle name="20% - Accent3 2 7" xfId="2176"/>
    <cellStyle name="20% - Accent3 2 8" xfId="2177"/>
    <cellStyle name="20% - Accent3 2 9" xfId="2178"/>
    <cellStyle name="20% - Accent3 2_B Block  Column LGF to UGF Lvl" xfId="2179"/>
    <cellStyle name="20% - Accent3 20" xfId="2180"/>
    <cellStyle name="20% - Accent3 20 2" xfId="2181"/>
    <cellStyle name="20% - Accent3 20 2 2" xfId="2182"/>
    <cellStyle name="20% - Accent3 20 2 3" xfId="2183"/>
    <cellStyle name="20% - Accent3 20 3" xfId="2184"/>
    <cellStyle name="20% - Accent3 20 4" xfId="2185"/>
    <cellStyle name="20% - Accent3 21" xfId="2186"/>
    <cellStyle name="20% - Accent3 21 2" xfId="2187"/>
    <cellStyle name="20% - Accent3 21 2 2" xfId="2188"/>
    <cellStyle name="20% - Accent3 21 2 3" xfId="2189"/>
    <cellStyle name="20% - Accent3 21 3" xfId="2190"/>
    <cellStyle name="20% - Accent3 21 4" xfId="2191"/>
    <cellStyle name="20% - Accent3 22" xfId="2192"/>
    <cellStyle name="20% - Accent3 22 2" xfId="2193"/>
    <cellStyle name="20% - Accent3 22 2 2" xfId="2194"/>
    <cellStyle name="20% - Accent3 22 2 3" xfId="2195"/>
    <cellStyle name="20% - Accent3 22 3" xfId="2196"/>
    <cellStyle name="20% - Accent3 22 4" xfId="2197"/>
    <cellStyle name="20% - Accent3 23" xfId="2198"/>
    <cellStyle name="20% - Accent3 23 2" xfId="2199"/>
    <cellStyle name="20% - Accent3 23 2 2" xfId="2200"/>
    <cellStyle name="20% - Accent3 23 2 3" xfId="2201"/>
    <cellStyle name="20% - Accent3 23 3" xfId="2202"/>
    <cellStyle name="20% - Accent3 23 4" xfId="2203"/>
    <cellStyle name="20% - Accent3 24" xfId="2204"/>
    <cellStyle name="20% - Accent3 24 2" xfId="2205"/>
    <cellStyle name="20% - Accent3 24 2 2" xfId="2206"/>
    <cellStyle name="20% - Accent3 24 2 3" xfId="2207"/>
    <cellStyle name="20% - Accent3 24 3" xfId="2208"/>
    <cellStyle name="20% - Accent3 24 4" xfId="2209"/>
    <cellStyle name="20% - Accent3 25" xfId="2210"/>
    <cellStyle name="20% - Accent3 25 2" xfId="2211"/>
    <cellStyle name="20% - Accent3 25 2 2" xfId="2212"/>
    <cellStyle name="20% - Accent3 25 2 3" xfId="2213"/>
    <cellStyle name="20% - Accent3 25 3" xfId="2214"/>
    <cellStyle name="20% - Accent3 25 4" xfId="2215"/>
    <cellStyle name="20% - Accent3 26" xfId="2216"/>
    <cellStyle name="20% - Accent3 26 2" xfId="2217"/>
    <cellStyle name="20% - Accent3 26 2 2" xfId="2218"/>
    <cellStyle name="20% - Accent3 26 2 3" xfId="2219"/>
    <cellStyle name="20% - Accent3 26 3" xfId="2220"/>
    <cellStyle name="20% - Accent3 26 4" xfId="2221"/>
    <cellStyle name="20% - Accent3 27" xfId="2222"/>
    <cellStyle name="20% - Accent3 27 2" xfId="2223"/>
    <cellStyle name="20% - Accent3 27 2 2" xfId="2224"/>
    <cellStyle name="20% - Accent3 27 2 3" xfId="2225"/>
    <cellStyle name="20% - Accent3 27 3" xfId="2226"/>
    <cellStyle name="20% - Accent3 27 4" xfId="2227"/>
    <cellStyle name="20% - Accent3 28" xfId="2228"/>
    <cellStyle name="20% - Accent3 28 2" xfId="2229"/>
    <cellStyle name="20% - Accent3 28 2 2" xfId="2230"/>
    <cellStyle name="20% - Accent3 28 2 3" xfId="2231"/>
    <cellStyle name="20% - Accent3 28 3" xfId="2232"/>
    <cellStyle name="20% - Accent3 28 4" xfId="2233"/>
    <cellStyle name="20% - Accent3 29" xfId="2234"/>
    <cellStyle name="20% - Accent3 29 2" xfId="2235"/>
    <cellStyle name="20% - Accent3 29 2 2" xfId="2236"/>
    <cellStyle name="20% - Accent3 29 2 3" xfId="2237"/>
    <cellStyle name="20% - Accent3 29 3" xfId="2238"/>
    <cellStyle name="20% - Accent3 29 4" xfId="2239"/>
    <cellStyle name="20% - Accent3 3" xfId="2240"/>
    <cellStyle name="20% - Accent3 3 2" xfId="2241"/>
    <cellStyle name="20% - Accent3 3 3" xfId="2242"/>
    <cellStyle name="20% - Accent3 3 3 2" xfId="2243"/>
    <cellStyle name="20% - Accent3 3 4" xfId="2244"/>
    <cellStyle name="20% - Accent3 3 4 2" xfId="2245"/>
    <cellStyle name="20% - Accent3 3 5" xfId="2246"/>
    <cellStyle name="20% - Accent3 3 6" xfId="2247"/>
    <cellStyle name="20% - Accent3 3 7" xfId="2248"/>
    <cellStyle name="20% - Accent3 3 8" xfId="2249"/>
    <cellStyle name="20% - Accent3 3 9" xfId="2250"/>
    <cellStyle name="20% - Accent3 3_Sheet2" xfId="2251"/>
    <cellStyle name="20% - Accent3 30" xfId="2252"/>
    <cellStyle name="20% - Accent3 30 2" xfId="2253"/>
    <cellStyle name="20% - Accent3 30 2 2" xfId="2254"/>
    <cellStyle name="20% - Accent3 30 2 3" xfId="2255"/>
    <cellStyle name="20% - Accent3 30 3" xfId="2256"/>
    <cellStyle name="20% - Accent3 30 4" xfId="2257"/>
    <cellStyle name="20% - Accent3 31" xfId="2258"/>
    <cellStyle name="20% - Accent3 31 2" xfId="2259"/>
    <cellStyle name="20% - Accent3 31 2 2" xfId="2260"/>
    <cellStyle name="20% - Accent3 31 2 3" xfId="2261"/>
    <cellStyle name="20% - Accent3 31 3" xfId="2262"/>
    <cellStyle name="20% - Accent3 31 4" xfId="2263"/>
    <cellStyle name="20% - Accent3 32" xfId="2264"/>
    <cellStyle name="20% - Accent3 33" xfId="2265"/>
    <cellStyle name="20% - Accent3 33 2" xfId="2266"/>
    <cellStyle name="20% - Accent3 33 2 2" xfId="2267"/>
    <cellStyle name="20% - Accent3 33 2 3" xfId="2268"/>
    <cellStyle name="20% - Accent3 33 3" xfId="2269"/>
    <cellStyle name="20% - Accent3 33 4" xfId="2270"/>
    <cellStyle name="20% - Accent3 34" xfId="2271"/>
    <cellStyle name="20% - Accent3 34 2" xfId="2272"/>
    <cellStyle name="20% - Accent3 34 2 2" xfId="2273"/>
    <cellStyle name="20% - Accent3 34 2 3" xfId="2274"/>
    <cellStyle name="20% - Accent3 34 3" xfId="2275"/>
    <cellStyle name="20% - Accent3 34 4" xfId="2276"/>
    <cellStyle name="20% - Accent3 35" xfId="2277"/>
    <cellStyle name="20% - Accent3 35 2" xfId="2278"/>
    <cellStyle name="20% - Accent3 35 2 2" xfId="2279"/>
    <cellStyle name="20% - Accent3 35 2 3" xfId="2280"/>
    <cellStyle name="20% - Accent3 35 3" xfId="2281"/>
    <cellStyle name="20% - Accent3 35 4" xfId="2282"/>
    <cellStyle name="20% - Accent3 36" xfId="2283"/>
    <cellStyle name="20% - Accent3 36 2" xfId="2284"/>
    <cellStyle name="20% - Accent3 36 2 2" xfId="2285"/>
    <cellStyle name="20% - Accent3 36 2 3" xfId="2286"/>
    <cellStyle name="20% - Accent3 36 3" xfId="2287"/>
    <cellStyle name="20% - Accent3 36 4" xfId="2288"/>
    <cellStyle name="20% - Accent3 37" xfId="2289"/>
    <cellStyle name="20% - Accent3 37 2" xfId="2290"/>
    <cellStyle name="20% - Accent3 37 2 2" xfId="2291"/>
    <cellStyle name="20% - Accent3 37 2 3" xfId="2292"/>
    <cellStyle name="20% - Accent3 37 3" xfId="2293"/>
    <cellStyle name="20% - Accent3 37 4" xfId="2294"/>
    <cellStyle name="20% - Accent3 38" xfId="2295"/>
    <cellStyle name="20% - Accent3 38 2" xfId="2296"/>
    <cellStyle name="20% - Accent3 38 2 2" xfId="2297"/>
    <cellStyle name="20% - Accent3 38 2 3" xfId="2298"/>
    <cellStyle name="20% - Accent3 38 3" xfId="2299"/>
    <cellStyle name="20% - Accent3 38 4" xfId="2300"/>
    <cellStyle name="20% - Accent3 39" xfId="2301"/>
    <cellStyle name="20% - Accent3 39 2" xfId="2302"/>
    <cellStyle name="20% - Accent3 39 2 2" xfId="2303"/>
    <cellStyle name="20% - Accent3 39 2 3" xfId="2304"/>
    <cellStyle name="20% - Accent3 39 3" xfId="2305"/>
    <cellStyle name="20% - Accent3 39 4" xfId="2306"/>
    <cellStyle name="20% - Accent3 4" xfId="2307"/>
    <cellStyle name="20% - Accent3 4 2" xfId="2308"/>
    <cellStyle name="20% - Accent3 4 3" xfId="2309"/>
    <cellStyle name="20% - Accent3 4 3 2" xfId="2310"/>
    <cellStyle name="20% - Accent3 4 4" xfId="2311"/>
    <cellStyle name="20% - Accent3 4 4 2" xfId="2312"/>
    <cellStyle name="20% - Accent3 4 5" xfId="2313"/>
    <cellStyle name="20% - Accent3 4 6" xfId="2314"/>
    <cellStyle name="20% - Accent3 4 7" xfId="2315"/>
    <cellStyle name="20% - Accent3 4 8" xfId="2316"/>
    <cellStyle name="20% - Accent3 4 9" xfId="2317"/>
    <cellStyle name="20% - Accent3 4_Sheet2" xfId="2318"/>
    <cellStyle name="20% - Accent3 5" xfId="2319"/>
    <cellStyle name="20% - Accent3 5 2" xfId="2320"/>
    <cellStyle name="20% - Accent3 5 2 2" xfId="2321"/>
    <cellStyle name="20% - Accent3 5 3" xfId="2322"/>
    <cellStyle name="20% - Accent3 5 3 2" xfId="2323"/>
    <cellStyle name="20% - Accent3 5 4" xfId="2324"/>
    <cellStyle name="20% - Accent3 5 4 2" xfId="2325"/>
    <cellStyle name="20% - Accent3 5 5" xfId="2326"/>
    <cellStyle name="20% - Accent3 5 6" xfId="2327"/>
    <cellStyle name="20% - Accent3 5 7" xfId="2328"/>
    <cellStyle name="20% - Accent3 5 8" xfId="2329"/>
    <cellStyle name="20% - Accent3 5 9" xfId="2330"/>
    <cellStyle name="20% - Accent3 5_Sheet2" xfId="2331"/>
    <cellStyle name="20% - Accent3 6" xfId="2332"/>
    <cellStyle name="20% - Accent3 6 2" xfId="2333"/>
    <cellStyle name="20% - Accent3 6 2 2" xfId="2334"/>
    <cellStyle name="20% - Accent3 6 3" xfId="2335"/>
    <cellStyle name="20% - Accent3 6 3 2" xfId="2336"/>
    <cellStyle name="20% - Accent3 6 4" xfId="2337"/>
    <cellStyle name="20% - Accent3 6 4 2" xfId="2338"/>
    <cellStyle name="20% - Accent3 6 5" xfId="2339"/>
    <cellStyle name="20% - Accent3 6 6" xfId="2340"/>
    <cellStyle name="20% - Accent3 6 7" xfId="2341"/>
    <cellStyle name="20% - Accent3 6 8" xfId="2342"/>
    <cellStyle name="20% - Accent3 6 9" xfId="2343"/>
    <cellStyle name="20% - Accent3 6_Sheet2" xfId="2344"/>
    <cellStyle name="20% - Accent3 7" xfId="2345"/>
    <cellStyle name="20% - Accent3 7 2" xfId="2346"/>
    <cellStyle name="20% - Accent3 7 2 2" xfId="2347"/>
    <cellStyle name="20% - Accent3 7 3" xfId="2348"/>
    <cellStyle name="20% - Accent3 7 3 2" xfId="2349"/>
    <cellStyle name="20% - Accent3 7 4" xfId="2350"/>
    <cellStyle name="20% - Accent3 7 4 2" xfId="2351"/>
    <cellStyle name="20% - Accent3 7 5" xfId="2352"/>
    <cellStyle name="20% - Accent3 7 6" xfId="2353"/>
    <cellStyle name="20% - Accent3 7 7" xfId="2354"/>
    <cellStyle name="20% - Accent3 7 8" xfId="2355"/>
    <cellStyle name="20% - Accent3 7 9" xfId="2356"/>
    <cellStyle name="20% - Accent3 7_Sheet2" xfId="2357"/>
    <cellStyle name="20% - Accent3 8" xfId="2358"/>
    <cellStyle name="20% - Accent3 8 2" xfId="2359"/>
    <cellStyle name="20% - Accent3 8 3" xfId="2360"/>
    <cellStyle name="20% - Accent3 8 4" xfId="2361"/>
    <cellStyle name="20% - Accent3 8 5" xfId="2362"/>
    <cellStyle name="20% - Accent3 8 6" xfId="2363"/>
    <cellStyle name="20% - Accent3 8 7" xfId="2364"/>
    <cellStyle name="20% - Accent3 8 8" xfId="2365"/>
    <cellStyle name="20% - Accent3 8 9" xfId="2366"/>
    <cellStyle name="20% - Accent3 8_Sheet2" xfId="2367"/>
    <cellStyle name="20% - Accent3 9" xfId="2368"/>
    <cellStyle name="20% - Accent3 9 2" xfId="2369"/>
    <cellStyle name="20% - Accent3 9 3" xfId="2370"/>
    <cellStyle name="20% - Accent3 9 4" xfId="2371"/>
    <cellStyle name="20% - Accent3 9 5" xfId="2372"/>
    <cellStyle name="20% - Accent3 9 6" xfId="2373"/>
    <cellStyle name="20% - Accent3 9 7" xfId="2374"/>
    <cellStyle name="20% - Accent3 9 8" xfId="2375"/>
    <cellStyle name="20% - Accent3 9 9" xfId="2376"/>
    <cellStyle name="20% - Accent4 1" xfId="2377"/>
    <cellStyle name="20% - Accent4 1 1" xfId="2378"/>
    <cellStyle name="20% - Accent4 1 1 2" xfId="2379"/>
    <cellStyle name="20% - Accent4 1 2" xfId="2380"/>
    <cellStyle name="20% - Accent4 1_Building_-_5-final_Price_Variation(1)" xfId="2381"/>
    <cellStyle name="20% - Accent4 10" xfId="2382"/>
    <cellStyle name="20% - Accent4 10 2" xfId="2383"/>
    <cellStyle name="20% - Accent4 10 3" xfId="2384"/>
    <cellStyle name="20% - Accent4 10 4" xfId="2385"/>
    <cellStyle name="20% - Accent4 10 5" xfId="2386"/>
    <cellStyle name="20% - Accent4 10 6" xfId="2387"/>
    <cellStyle name="20% - Accent4 10 7" xfId="2388"/>
    <cellStyle name="20% - Accent4 10 8" xfId="2389"/>
    <cellStyle name="20% - Accent4 10 9" xfId="2390"/>
    <cellStyle name="20% - Accent4 11" xfId="2391"/>
    <cellStyle name="20% - Accent4 11 2" xfId="2392"/>
    <cellStyle name="20% - Accent4 11 2 2" xfId="2393"/>
    <cellStyle name="20% - Accent4 11 2 3" xfId="2394"/>
    <cellStyle name="20% - Accent4 11 3" xfId="2395"/>
    <cellStyle name="20% - Accent4 11 4" xfId="2396"/>
    <cellStyle name="20% - Accent4 12" xfId="2397"/>
    <cellStyle name="20% - Accent4 12 2" xfId="2398"/>
    <cellStyle name="20% - Accent4 12 2 2" xfId="2399"/>
    <cellStyle name="20% - Accent4 12 2 3" xfId="2400"/>
    <cellStyle name="20% - Accent4 12 3" xfId="2401"/>
    <cellStyle name="20% - Accent4 12 4" xfId="2402"/>
    <cellStyle name="20% - Accent4 13" xfId="2403"/>
    <cellStyle name="20% - Accent4 13 2" xfId="2404"/>
    <cellStyle name="20% - Accent4 13 2 2" xfId="2405"/>
    <cellStyle name="20% - Accent4 13 2 3" xfId="2406"/>
    <cellStyle name="20% - Accent4 13 3" xfId="2407"/>
    <cellStyle name="20% - Accent4 13 4" xfId="2408"/>
    <cellStyle name="20% - Accent4 14" xfId="2409"/>
    <cellStyle name="20% - Accent4 14 2" xfId="2410"/>
    <cellStyle name="20% - Accent4 14 2 2" xfId="2411"/>
    <cellStyle name="20% - Accent4 14 2 3" xfId="2412"/>
    <cellStyle name="20% - Accent4 14 3" xfId="2413"/>
    <cellStyle name="20% - Accent4 14 4" xfId="2414"/>
    <cellStyle name="20% - Accent4 15" xfId="2415"/>
    <cellStyle name="20% - Accent4 15 2" xfId="2416"/>
    <cellStyle name="20% - Accent4 15 2 2" xfId="2417"/>
    <cellStyle name="20% - Accent4 15 2 3" xfId="2418"/>
    <cellStyle name="20% - Accent4 15 3" xfId="2419"/>
    <cellStyle name="20% - Accent4 15 4" xfId="2420"/>
    <cellStyle name="20% - Accent4 16" xfId="2421"/>
    <cellStyle name="20% - Accent4 16 2" xfId="2422"/>
    <cellStyle name="20% - Accent4 16 2 2" xfId="2423"/>
    <cellStyle name="20% - Accent4 16 2 3" xfId="2424"/>
    <cellStyle name="20% - Accent4 16 3" xfId="2425"/>
    <cellStyle name="20% - Accent4 16 4" xfId="2426"/>
    <cellStyle name="20% - Accent4 17" xfId="2427"/>
    <cellStyle name="20% - Accent4 17 2" xfId="2428"/>
    <cellStyle name="20% - Accent4 17 2 2" xfId="2429"/>
    <cellStyle name="20% - Accent4 17 2 3" xfId="2430"/>
    <cellStyle name="20% - Accent4 17 3" xfId="2431"/>
    <cellStyle name="20% - Accent4 17 4" xfId="2432"/>
    <cellStyle name="20% - Accent4 18" xfId="2433"/>
    <cellStyle name="20% - Accent4 18 2" xfId="2434"/>
    <cellStyle name="20% - Accent4 18 2 2" xfId="2435"/>
    <cellStyle name="20% - Accent4 18 2 3" xfId="2436"/>
    <cellStyle name="20% - Accent4 18 3" xfId="2437"/>
    <cellStyle name="20% - Accent4 18 4" xfId="2438"/>
    <cellStyle name="20% - Accent4 19" xfId="2439"/>
    <cellStyle name="20% - Accent4 19 2" xfId="2440"/>
    <cellStyle name="20% - Accent4 19 2 2" xfId="2441"/>
    <cellStyle name="20% - Accent4 19 2 3" xfId="2442"/>
    <cellStyle name="20% - Accent4 19 3" xfId="2443"/>
    <cellStyle name="20% - Accent4 19 4" xfId="2444"/>
    <cellStyle name="20% - Accent4 2" xfId="2445"/>
    <cellStyle name="20% - Accent4 2 10" xfId="2446"/>
    <cellStyle name="20% - Accent4 2 2" xfId="2447"/>
    <cellStyle name="20% - Accent4 2 2 2" xfId="2448"/>
    <cellStyle name="20% - Accent4 2 3" xfId="2449"/>
    <cellStyle name="20% - Accent4 2 3 2" xfId="2450"/>
    <cellStyle name="20% - Accent4 2 4" xfId="2451"/>
    <cellStyle name="20% - Accent4 2 4 2" xfId="2452"/>
    <cellStyle name="20% - Accent4 2 5" xfId="2453"/>
    <cellStyle name="20% - Accent4 2 5 2" xfId="2454"/>
    <cellStyle name="20% - Accent4 2 6" xfId="2455"/>
    <cellStyle name="20% - Accent4 2 7" xfId="2456"/>
    <cellStyle name="20% - Accent4 2 8" xfId="2457"/>
    <cellStyle name="20% - Accent4 2 9" xfId="2458"/>
    <cellStyle name="20% - Accent4 2_B Block  Column LGF to UGF Lvl" xfId="2459"/>
    <cellStyle name="20% - Accent4 20" xfId="2460"/>
    <cellStyle name="20% - Accent4 20 2" xfId="2461"/>
    <cellStyle name="20% - Accent4 20 2 2" xfId="2462"/>
    <cellStyle name="20% - Accent4 20 2 3" xfId="2463"/>
    <cellStyle name="20% - Accent4 20 3" xfId="2464"/>
    <cellStyle name="20% - Accent4 20 4" xfId="2465"/>
    <cellStyle name="20% - Accent4 21" xfId="2466"/>
    <cellStyle name="20% - Accent4 21 2" xfId="2467"/>
    <cellStyle name="20% - Accent4 21 2 2" xfId="2468"/>
    <cellStyle name="20% - Accent4 21 2 3" xfId="2469"/>
    <cellStyle name="20% - Accent4 21 3" xfId="2470"/>
    <cellStyle name="20% - Accent4 21 4" xfId="2471"/>
    <cellStyle name="20% - Accent4 22" xfId="2472"/>
    <cellStyle name="20% - Accent4 22 2" xfId="2473"/>
    <cellStyle name="20% - Accent4 22 2 2" xfId="2474"/>
    <cellStyle name="20% - Accent4 22 2 3" xfId="2475"/>
    <cellStyle name="20% - Accent4 22 3" xfId="2476"/>
    <cellStyle name="20% - Accent4 22 4" xfId="2477"/>
    <cellStyle name="20% - Accent4 23" xfId="2478"/>
    <cellStyle name="20% - Accent4 23 2" xfId="2479"/>
    <cellStyle name="20% - Accent4 23 2 2" xfId="2480"/>
    <cellStyle name="20% - Accent4 23 2 3" xfId="2481"/>
    <cellStyle name="20% - Accent4 23 3" xfId="2482"/>
    <cellStyle name="20% - Accent4 23 4" xfId="2483"/>
    <cellStyle name="20% - Accent4 24" xfId="2484"/>
    <cellStyle name="20% - Accent4 24 2" xfId="2485"/>
    <cellStyle name="20% - Accent4 24 2 2" xfId="2486"/>
    <cellStyle name="20% - Accent4 24 2 3" xfId="2487"/>
    <cellStyle name="20% - Accent4 24 3" xfId="2488"/>
    <cellStyle name="20% - Accent4 24 4" xfId="2489"/>
    <cellStyle name="20% - Accent4 25" xfId="2490"/>
    <cellStyle name="20% - Accent4 25 2" xfId="2491"/>
    <cellStyle name="20% - Accent4 25 2 2" xfId="2492"/>
    <cellStyle name="20% - Accent4 25 2 3" xfId="2493"/>
    <cellStyle name="20% - Accent4 25 3" xfId="2494"/>
    <cellStyle name="20% - Accent4 25 4" xfId="2495"/>
    <cellStyle name="20% - Accent4 26" xfId="2496"/>
    <cellStyle name="20% - Accent4 26 2" xfId="2497"/>
    <cellStyle name="20% - Accent4 26 2 2" xfId="2498"/>
    <cellStyle name="20% - Accent4 26 2 3" xfId="2499"/>
    <cellStyle name="20% - Accent4 26 3" xfId="2500"/>
    <cellStyle name="20% - Accent4 26 4" xfId="2501"/>
    <cellStyle name="20% - Accent4 27" xfId="2502"/>
    <cellStyle name="20% - Accent4 27 2" xfId="2503"/>
    <cellStyle name="20% - Accent4 27 2 2" xfId="2504"/>
    <cellStyle name="20% - Accent4 27 2 3" xfId="2505"/>
    <cellStyle name="20% - Accent4 27 3" xfId="2506"/>
    <cellStyle name="20% - Accent4 27 4" xfId="2507"/>
    <cellStyle name="20% - Accent4 28" xfId="2508"/>
    <cellStyle name="20% - Accent4 28 2" xfId="2509"/>
    <cellStyle name="20% - Accent4 28 2 2" xfId="2510"/>
    <cellStyle name="20% - Accent4 28 2 3" xfId="2511"/>
    <cellStyle name="20% - Accent4 28 3" xfId="2512"/>
    <cellStyle name="20% - Accent4 28 4" xfId="2513"/>
    <cellStyle name="20% - Accent4 29" xfId="2514"/>
    <cellStyle name="20% - Accent4 29 2" xfId="2515"/>
    <cellStyle name="20% - Accent4 29 2 2" xfId="2516"/>
    <cellStyle name="20% - Accent4 29 2 3" xfId="2517"/>
    <cellStyle name="20% - Accent4 29 3" xfId="2518"/>
    <cellStyle name="20% - Accent4 29 4" xfId="2519"/>
    <cellStyle name="20% - Accent4 3" xfId="2520"/>
    <cellStyle name="20% - Accent4 3 2" xfId="2521"/>
    <cellStyle name="20% - Accent4 3 3" xfId="2522"/>
    <cellStyle name="20% - Accent4 3 3 2" xfId="2523"/>
    <cellStyle name="20% - Accent4 3 4" xfId="2524"/>
    <cellStyle name="20% - Accent4 3 4 2" xfId="2525"/>
    <cellStyle name="20% - Accent4 3 5" xfId="2526"/>
    <cellStyle name="20% - Accent4 3 6" xfId="2527"/>
    <cellStyle name="20% - Accent4 3 7" xfId="2528"/>
    <cellStyle name="20% - Accent4 3 8" xfId="2529"/>
    <cellStyle name="20% - Accent4 3 9" xfId="2530"/>
    <cellStyle name="20% - Accent4 3_Sheet2" xfId="2531"/>
    <cellStyle name="20% - Accent4 30" xfId="2532"/>
    <cellStyle name="20% - Accent4 30 2" xfId="2533"/>
    <cellStyle name="20% - Accent4 30 2 2" xfId="2534"/>
    <cellStyle name="20% - Accent4 30 2 3" xfId="2535"/>
    <cellStyle name="20% - Accent4 30 3" xfId="2536"/>
    <cellStyle name="20% - Accent4 30 4" xfId="2537"/>
    <cellStyle name="20% - Accent4 31" xfId="2538"/>
    <cellStyle name="20% - Accent4 31 2" xfId="2539"/>
    <cellStyle name="20% - Accent4 31 2 2" xfId="2540"/>
    <cellStyle name="20% - Accent4 31 2 3" xfId="2541"/>
    <cellStyle name="20% - Accent4 31 3" xfId="2542"/>
    <cellStyle name="20% - Accent4 31 4" xfId="2543"/>
    <cellStyle name="20% - Accent4 32" xfId="2544"/>
    <cellStyle name="20% - Accent4 33" xfId="2545"/>
    <cellStyle name="20% - Accent4 33 2" xfId="2546"/>
    <cellStyle name="20% - Accent4 33 2 2" xfId="2547"/>
    <cellStyle name="20% - Accent4 33 2 3" xfId="2548"/>
    <cellStyle name="20% - Accent4 33 3" xfId="2549"/>
    <cellStyle name="20% - Accent4 33 4" xfId="2550"/>
    <cellStyle name="20% - Accent4 34" xfId="2551"/>
    <cellStyle name="20% - Accent4 34 2" xfId="2552"/>
    <cellStyle name="20% - Accent4 34 2 2" xfId="2553"/>
    <cellStyle name="20% - Accent4 34 2 3" xfId="2554"/>
    <cellStyle name="20% - Accent4 34 3" xfId="2555"/>
    <cellStyle name="20% - Accent4 34 4" xfId="2556"/>
    <cellStyle name="20% - Accent4 35" xfId="2557"/>
    <cellStyle name="20% - Accent4 35 2" xfId="2558"/>
    <cellStyle name="20% - Accent4 35 2 2" xfId="2559"/>
    <cellStyle name="20% - Accent4 35 2 3" xfId="2560"/>
    <cellStyle name="20% - Accent4 35 3" xfId="2561"/>
    <cellStyle name="20% - Accent4 35 4" xfId="2562"/>
    <cellStyle name="20% - Accent4 36" xfId="2563"/>
    <cellStyle name="20% - Accent4 36 2" xfId="2564"/>
    <cellStyle name="20% - Accent4 36 2 2" xfId="2565"/>
    <cellStyle name="20% - Accent4 36 2 3" xfId="2566"/>
    <cellStyle name="20% - Accent4 36 3" xfId="2567"/>
    <cellStyle name="20% - Accent4 36 4" xfId="2568"/>
    <cellStyle name="20% - Accent4 37" xfId="2569"/>
    <cellStyle name="20% - Accent4 37 2" xfId="2570"/>
    <cellStyle name="20% - Accent4 37 2 2" xfId="2571"/>
    <cellStyle name="20% - Accent4 37 2 3" xfId="2572"/>
    <cellStyle name="20% - Accent4 37 3" xfId="2573"/>
    <cellStyle name="20% - Accent4 37 4" xfId="2574"/>
    <cellStyle name="20% - Accent4 38" xfId="2575"/>
    <cellStyle name="20% - Accent4 38 2" xfId="2576"/>
    <cellStyle name="20% - Accent4 38 2 2" xfId="2577"/>
    <cellStyle name="20% - Accent4 38 2 3" xfId="2578"/>
    <cellStyle name="20% - Accent4 38 3" xfId="2579"/>
    <cellStyle name="20% - Accent4 38 4" xfId="2580"/>
    <cellStyle name="20% - Accent4 39" xfId="2581"/>
    <cellStyle name="20% - Accent4 39 2" xfId="2582"/>
    <cellStyle name="20% - Accent4 39 2 2" xfId="2583"/>
    <cellStyle name="20% - Accent4 39 2 3" xfId="2584"/>
    <cellStyle name="20% - Accent4 39 3" xfId="2585"/>
    <cellStyle name="20% - Accent4 39 4" xfId="2586"/>
    <cellStyle name="20% - Accent4 4" xfId="2587"/>
    <cellStyle name="20% - Accent4 4 2" xfId="2588"/>
    <cellStyle name="20% - Accent4 4 3" xfId="2589"/>
    <cellStyle name="20% - Accent4 4 3 2" xfId="2590"/>
    <cellStyle name="20% - Accent4 4 4" xfId="2591"/>
    <cellStyle name="20% - Accent4 4 4 2" xfId="2592"/>
    <cellStyle name="20% - Accent4 4 5" xfId="2593"/>
    <cellStyle name="20% - Accent4 4 6" xfId="2594"/>
    <cellStyle name="20% - Accent4 4 7" xfId="2595"/>
    <cellStyle name="20% - Accent4 4 8" xfId="2596"/>
    <cellStyle name="20% - Accent4 4 9" xfId="2597"/>
    <cellStyle name="20% - Accent4 4_Sheet2" xfId="2598"/>
    <cellStyle name="20% - Accent4 5" xfId="2599"/>
    <cellStyle name="20% - Accent4 5 2" xfId="2600"/>
    <cellStyle name="20% - Accent4 5 2 2" xfId="2601"/>
    <cellStyle name="20% - Accent4 5 3" xfId="2602"/>
    <cellStyle name="20% - Accent4 5 3 2" xfId="2603"/>
    <cellStyle name="20% - Accent4 5 4" xfId="2604"/>
    <cellStyle name="20% - Accent4 5 4 2" xfId="2605"/>
    <cellStyle name="20% - Accent4 5 5" xfId="2606"/>
    <cellStyle name="20% - Accent4 5 6" xfId="2607"/>
    <cellStyle name="20% - Accent4 5 7" xfId="2608"/>
    <cellStyle name="20% - Accent4 5 8" xfId="2609"/>
    <cellStyle name="20% - Accent4 5 9" xfId="2610"/>
    <cellStyle name="20% - Accent4 5_Sheet2" xfId="2611"/>
    <cellStyle name="20% - Accent4 6" xfId="2612"/>
    <cellStyle name="20% - Accent4 6 2" xfId="2613"/>
    <cellStyle name="20% - Accent4 6 2 2" xfId="2614"/>
    <cellStyle name="20% - Accent4 6 3" xfId="2615"/>
    <cellStyle name="20% - Accent4 6 3 2" xfId="2616"/>
    <cellStyle name="20% - Accent4 6 4" xfId="2617"/>
    <cellStyle name="20% - Accent4 6 4 2" xfId="2618"/>
    <cellStyle name="20% - Accent4 6 5" xfId="2619"/>
    <cellStyle name="20% - Accent4 6 6" xfId="2620"/>
    <cellStyle name="20% - Accent4 6 7" xfId="2621"/>
    <cellStyle name="20% - Accent4 6 8" xfId="2622"/>
    <cellStyle name="20% - Accent4 6 9" xfId="2623"/>
    <cellStyle name="20% - Accent4 6_Sheet2" xfId="2624"/>
    <cellStyle name="20% - Accent4 7" xfId="2625"/>
    <cellStyle name="20% - Accent4 7 2" xfId="2626"/>
    <cellStyle name="20% - Accent4 7 2 2" xfId="2627"/>
    <cellStyle name="20% - Accent4 7 3" xfId="2628"/>
    <cellStyle name="20% - Accent4 7 3 2" xfId="2629"/>
    <cellStyle name="20% - Accent4 7 4" xfId="2630"/>
    <cellStyle name="20% - Accent4 7 4 2" xfId="2631"/>
    <cellStyle name="20% - Accent4 7 5" xfId="2632"/>
    <cellStyle name="20% - Accent4 7 6" xfId="2633"/>
    <cellStyle name="20% - Accent4 7 7" xfId="2634"/>
    <cellStyle name="20% - Accent4 7 8" xfId="2635"/>
    <cellStyle name="20% - Accent4 7 9" xfId="2636"/>
    <cellStyle name="20% - Accent4 7_Sheet2" xfId="2637"/>
    <cellStyle name="20% - Accent4 8" xfId="2638"/>
    <cellStyle name="20% - Accent4 8 2" xfId="2639"/>
    <cellStyle name="20% - Accent4 8 3" xfId="2640"/>
    <cellStyle name="20% - Accent4 8 4" xfId="2641"/>
    <cellStyle name="20% - Accent4 8 5" xfId="2642"/>
    <cellStyle name="20% - Accent4 8 6" xfId="2643"/>
    <cellStyle name="20% - Accent4 8 7" xfId="2644"/>
    <cellStyle name="20% - Accent4 8 8" xfId="2645"/>
    <cellStyle name="20% - Accent4 8 9" xfId="2646"/>
    <cellStyle name="20% - Accent4 8_Sheet2" xfId="2647"/>
    <cellStyle name="20% - Accent4 9" xfId="2648"/>
    <cellStyle name="20% - Accent4 9 2" xfId="2649"/>
    <cellStyle name="20% - Accent4 9 3" xfId="2650"/>
    <cellStyle name="20% - Accent4 9 4" xfId="2651"/>
    <cellStyle name="20% - Accent4 9 5" xfId="2652"/>
    <cellStyle name="20% - Accent4 9 6" xfId="2653"/>
    <cellStyle name="20% - Accent4 9 7" xfId="2654"/>
    <cellStyle name="20% - Accent4 9 8" xfId="2655"/>
    <cellStyle name="20% - Accent4 9 9" xfId="2656"/>
    <cellStyle name="20% - Accent5 1" xfId="2657"/>
    <cellStyle name="20% - Accent5 1 1" xfId="2658"/>
    <cellStyle name="20% - Accent5 1 1 2" xfId="2659"/>
    <cellStyle name="20% - Accent5 1 2" xfId="2660"/>
    <cellStyle name="20% - Accent5 1_Building_-_5-final_Price_Variation(1)" xfId="2661"/>
    <cellStyle name="20% - Accent5 10" xfId="2662"/>
    <cellStyle name="20% - Accent5 10 2" xfId="2663"/>
    <cellStyle name="20% - Accent5 10 3" xfId="2664"/>
    <cellStyle name="20% - Accent5 10 4" xfId="2665"/>
    <cellStyle name="20% - Accent5 10 5" xfId="2666"/>
    <cellStyle name="20% - Accent5 10 6" xfId="2667"/>
    <cellStyle name="20% - Accent5 10 7" xfId="2668"/>
    <cellStyle name="20% - Accent5 10 8" xfId="2669"/>
    <cellStyle name="20% - Accent5 10 9" xfId="2670"/>
    <cellStyle name="20% - Accent5 11" xfId="2671"/>
    <cellStyle name="20% - Accent5 11 2" xfId="2672"/>
    <cellStyle name="20% - Accent5 11 2 2" xfId="2673"/>
    <cellStyle name="20% - Accent5 11 2 3" xfId="2674"/>
    <cellStyle name="20% - Accent5 11 3" xfId="2675"/>
    <cellStyle name="20% - Accent5 11 4" xfId="2676"/>
    <cellStyle name="20% - Accent5 12" xfId="2677"/>
    <cellStyle name="20% - Accent5 12 2" xfId="2678"/>
    <cellStyle name="20% - Accent5 12 2 2" xfId="2679"/>
    <cellStyle name="20% - Accent5 12 2 3" xfId="2680"/>
    <cellStyle name="20% - Accent5 12 3" xfId="2681"/>
    <cellStyle name="20% - Accent5 12 4" xfId="2682"/>
    <cellStyle name="20% - Accent5 13" xfId="2683"/>
    <cellStyle name="20% - Accent5 13 2" xfId="2684"/>
    <cellStyle name="20% - Accent5 13 2 2" xfId="2685"/>
    <cellStyle name="20% - Accent5 13 2 3" xfId="2686"/>
    <cellStyle name="20% - Accent5 13 3" xfId="2687"/>
    <cellStyle name="20% - Accent5 13 4" xfId="2688"/>
    <cellStyle name="20% - Accent5 14" xfId="2689"/>
    <cellStyle name="20% - Accent5 14 2" xfId="2690"/>
    <cellStyle name="20% - Accent5 14 2 2" xfId="2691"/>
    <cellStyle name="20% - Accent5 14 2 3" xfId="2692"/>
    <cellStyle name="20% - Accent5 14 3" xfId="2693"/>
    <cellStyle name="20% - Accent5 14 4" xfId="2694"/>
    <cellStyle name="20% - Accent5 15" xfId="2695"/>
    <cellStyle name="20% - Accent5 15 2" xfId="2696"/>
    <cellStyle name="20% - Accent5 15 2 2" xfId="2697"/>
    <cellStyle name="20% - Accent5 15 2 3" xfId="2698"/>
    <cellStyle name="20% - Accent5 15 3" xfId="2699"/>
    <cellStyle name="20% - Accent5 15 4" xfId="2700"/>
    <cellStyle name="20% - Accent5 16" xfId="2701"/>
    <cellStyle name="20% - Accent5 16 2" xfId="2702"/>
    <cellStyle name="20% - Accent5 16 2 2" xfId="2703"/>
    <cellStyle name="20% - Accent5 16 2 3" xfId="2704"/>
    <cellStyle name="20% - Accent5 16 3" xfId="2705"/>
    <cellStyle name="20% - Accent5 16 4" xfId="2706"/>
    <cellStyle name="20% - Accent5 17" xfId="2707"/>
    <cellStyle name="20% - Accent5 17 2" xfId="2708"/>
    <cellStyle name="20% - Accent5 17 2 2" xfId="2709"/>
    <cellStyle name="20% - Accent5 17 2 3" xfId="2710"/>
    <cellStyle name="20% - Accent5 17 3" xfId="2711"/>
    <cellStyle name="20% - Accent5 17 4" xfId="2712"/>
    <cellStyle name="20% - Accent5 18" xfId="2713"/>
    <cellStyle name="20% - Accent5 18 2" xfId="2714"/>
    <cellStyle name="20% - Accent5 18 2 2" xfId="2715"/>
    <cellStyle name="20% - Accent5 18 2 3" xfId="2716"/>
    <cellStyle name="20% - Accent5 18 3" xfId="2717"/>
    <cellStyle name="20% - Accent5 18 4" xfId="2718"/>
    <cellStyle name="20% - Accent5 19" xfId="2719"/>
    <cellStyle name="20% - Accent5 19 2" xfId="2720"/>
    <cellStyle name="20% - Accent5 19 2 2" xfId="2721"/>
    <cellStyle name="20% - Accent5 19 2 3" xfId="2722"/>
    <cellStyle name="20% - Accent5 19 3" xfId="2723"/>
    <cellStyle name="20% - Accent5 19 4" xfId="2724"/>
    <cellStyle name="20% - Accent5 2" xfId="2725"/>
    <cellStyle name="20% - Accent5 2 10" xfId="2726"/>
    <cellStyle name="20% - Accent5 2 2" xfId="2727"/>
    <cellStyle name="20% - Accent5 2 2 2" xfId="2728"/>
    <cellStyle name="20% - Accent5 2 3" xfId="2729"/>
    <cellStyle name="20% - Accent5 2 3 2" xfId="2730"/>
    <cellStyle name="20% - Accent5 2 4" xfId="2731"/>
    <cellStyle name="20% - Accent5 2 4 2" xfId="2732"/>
    <cellStyle name="20% - Accent5 2 5" xfId="2733"/>
    <cellStyle name="20% - Accent5 2 5 2" xfId="2734"/>
    <cellStyle name="20% - Accent5 2 6" xfId="2735"/>
    <cellStyle name="20% - Accent5 2 7" xfId="2736"/>
    <cellStyle name="20% - Accent5 2 8" xfId="2737"/>
    <cellStyle name="20% - Accent5 2 9" xfId="2738"/>
    <cellStyle name="20% - Accent5 2_B Block  Column LGF to UGF Lvl" xfId="2739"/>
    <cellStyle name="20% - Accent5 20" xfId="2740"/>
    <cellStyle name="20% - Accent5 20 2" xfId="2741"/>
    <cellStyle name="20% - Accent5 20 2 2" xfId="2742"/>
    <cellStyle name="20% - Accent5 20 2 3" xfId="2743"/>
    <cellStyle name="20% - Accent5 20 3" xfId="2744"/>
    <cellStyle name="20% - Accent5 20 4" xfId="2745"/>
    <cellStyle name="20% - Accent5 21" xfId="2746"/>
    <cellStyle name="20% - Accent5 21 2" xfId="2747"/>
    <cellStyle name="20% - Accent5 21 2 2" xfId="2748"/>
    <cellStyle name="20% - Accent5 21 2 3" xfId="2749"/>
    <cellStyle name="20% - Accent5 21 3" xfId="2750"/>
    <cellStyle name="20% - Accent5 21 4" xfId="2751"/>
    <cellStyle name="20% - Accent5 22" xfId="2752"/>
    <cellStyle name="20% - Accent5 22 2" xfId="2753"/>
    <cellStyle name="20% - Accent5 22 2 2" xfId="2754"/>
    <cellStyle name="20% - Accent5 22 2 3" xfId="2755"/>
    <cellStyle name="20% - Accent5 22 3" xfId="2756"/>
    <cellStyle name="20% - Accent5 22 4" xfId="2757"/>
    <cellStyle name="20% - Accent5 23" xfId="2758"/>
    <cellStyle name="20% - Accent5 23 2" xfId="2759"/>
    <cellStyle name="20% - Accent5 23 2 2" xfId="2760"/>
    <cellStyle name="20% - Accent5 23 2 3" xfId="2761"/>
    <cellStyle name="20% - Accent5 23 3" xfId="2762"/>
    <cellStyle name="20% - Accent5 23 4" xfId="2763"/>
    <cellStyle name="20% - Accent5 24" xfId="2764"/>
    <cellStyle name="20% - Accent5 24 2" xfId="2765"/>
    <cellStyle name="20% - Accent5 24 2 2" xfId="2766"/>
    <cellStyle name="20% - Accent5 24 2 3" xfId="2767"/>
    <cellStyle name="20% - Accent5 24 3" xfId="2768"/>
    <cellStyle name="20% - Accent5 24 4" xfId="2769"/>
    <cellStyle name="20% - Accent5 25" xfId="2770"/>
    <cellStyle name="20% - Accent5 25 2" xfId="2771"/>
    <cellStyle name="20% - Accent5 25 2 2" xfId="2772"/>
    <cellStyle name="20% - Accent5 25 2 3" xfId="2773"/>
    <cellStyle name="20% - Accent5 25 3" xfId="2774"/>
    <cellStyle name="20% - Accent5 25 4" xfId="2775"/>
    <cellStyle name="20% - Accent5 26" xfId="2776"/>
    <cellStyle name="20% - Accent5 26 2" xfId="2777"/>
    <cellStyle name="20% - Accent5 26 2 2" xfId="2778"/>
    <cellStyle name="20% - Accent5 26 2 3" xfId="2779"/>
    <cellStyle name="20% - Accent5 26 3" xfId="2780"/>
    <cellStyle name="20% - Accent5 26 4" xfId="2781"/>
    <cellStyle name="20% - Accent5 27" xfId="2782"/>
    <cellStyle name="20% - Accent5 27 2" xfId="2783"/>
    <cellStyle name="20% - Accent5 27 2 2" xfId="2784"/>
    <cellStyle name="20% - Accent5 27 2 3" xfId="2785"/>
    <cellStyle name="20% - Accent5 27 3" xfId="2786"/>
    <cellStyle name="20% - Accent5 27 4" xfId="2787"/>
    <cellStyle name="20% - Accent5 28" xfId="2788"/>
    <cellStyle name="20% - Accent5 28 2" xfId="2789"/>
    <cellStyle name="20% - Accent5 28 2 2" xfId="2790"/>
    <cellStyle name="20% - Accent5 28 2 3" xfId="2791"/>
    <cellStyle name="20% - Accent5 28 3" xfId="2792"/>
    <cellStyle name="20% - Accent5 28 4" xfId="2793"/>
    <cellStyle name="20% - Accent5 29" xfId="2794"/>
    <cellStyle name="20% - Accent5 29 2" xfId="2795"/>
    <cellStyle name="20% - Accent5 29 2 2" xfId="2796"/>
    <cellStyle name="20% - Accent5 29 2 3" xfId="2797"/>
    <cellStyle name="20% - Accent5 29 3" xfId="2798"/>
    <cellStyle name="20% - Accent5 29 4" xfId="2799"/>
    <cellStyle name="20% - Accent5 3" xfId="2800"/>
    <cellStyle name="20% - Accent5 3 2" xfId="2801"/>
    <cellStyle name="20% - Accent5 3 3" xfId="2802"/>
    <cellStyle name="20% - Accent5 3 3 2" xfId="2803"/>
    <cellStyle name="20% - Accent5 3 4" xfId="2804"/>
    <cellStyle name="20% - Accent5 3 4 2" xfId="2805"/>
    <cellStyle name="20% - Accent5 3 5" xfId="2806"/>
    <cellStyle name="20% - Accent5 3 6" xfId="2807"/>
    <cellStyle name="20% - Accent5 3 7" xfId="2808"/>
    <cellStyle name="20% - Accent5 3 8" xfId="2809"/>
    <cellStyle name="20% - Accent5 3 9" xfId="2810"/>
    <cellStyle name="20% - Accent5 3_Sheet2" xfId="2811"/>
    <cellStyle name="20% - Accent5 30" xfId="2812"/>
    <cellStyle name="20% - Accent5 30 2" xfId="2813"/>
    <cellStyle name="20% - Accent5 30 2 2" xfId="2814"/>
    <cellStyle name="20% - Accent5 30 2 3" xfId="2815"/>
    <cellStyle name="20% - Accent5 30 3" xfId="2816"/>
    <cellStyle name="20% - Accent5 30 4" xfId="2817"/>
    <cellStyle name="20% - Accent5 31" xfId="2818"/>
    <cellStyle name="20% - Accent5 31 2" xfId="2819"/>
    <cellStyle name="20% - Accent5 31 2 2" xfId="2820"/>
    <cellStyle name="20% - Accent5 31 2 3" xfId="2821"/>
    <cellStyle name="20% - Accent5 31 3" xfId="2822"/>
    <cellStyle name="20% - Accent5 31 4" xfId="2823"/>
    <cellStyle name="20% - Accent5 32" xfId="2824"/>
    <cellStyle name="20% - Accent5 33" xfId="2825"/>
    <cellStyle name="20% - Accent5 33 2" xfId="2826"/>
    <cellStyle name="20% - Accent5 33 2 2" xfId="2827"/>
    <cellStyle name="20% - Accent5 33 2 3" xfId="2828"/>
    <cellStyle name="20% - Accent5 33 3" xfId="2829"/>
    <cellStyle name="20% - Accent5 33 4" xfId="2830"/>
    <cellStyle name="20% - Accent5 34" xfId="2831"/>
    <cellStyle name="20% - Accent5 34 2" xfId="2832"/>
    <cellStyle name="20% - Accent5 34 2 2" xfId="2833"/>
    <cellStyle name="20% - Accent5 34 2 3" xfId="2834"/>
    <cellStyle name="20% - Accent5 34 3" xfId="2835"/>
    <cellStyle name="20% - Accent5 34 4" xfId="2836"/>
    <cellStyle name="20% - Accent5 35" xfId="2837"/>
    <cellStyle name="20% - Accent5 35 2" xfId="2838"/>
    <cellStyle name="20% - Accent5 35 2 2" xfId="2839"/>
    <cellStyle name="20% - Accent5 35 2 3" xfId="2840"/>
    <cellStyle name="20% - Accent5 35 3" xfId="2841"/>
    <cellStyle name="20% - Accent5 35 4" xfId="2842"/>
    <cellStyle name="20% - Accent5 36" xfId="2843"/>
    <cellStyle name="20% - Accent5 36 2" xfId="2844"/>
    <cellStyle name="20% - Accent5 36 2 2" xfId="2845"/>
    <cellStyle name="20% - Accent5 36 2 3" xfId="2846"/>
    <cellStyle name="20% - Accent5 36 3" xfId="2847"/>
    <cellStyle name="20% - Accent5 36 4" xfId="2848"/>
    <cellStyle name="20% - Accent5 37" xfId="2849"/>
    <cellStyle name="20% - Accent5 37 2" xfId="2850"/>
    <cellStyle name="20% - Accent5 37 2 2" xfId="2851"/>
    <cellStyle name="20% - Accent5 37 2 3" xfId="2852"/>
    <cellStyle name="20% - Accent5 37 3" xfId="2853"/>
    <cellStyle name="20% - Accent5 37 4" xfId="2854"/>
    <cellStyle name="20% - Accent5 38" xfId="2855"/>
    <cellStyle name="20% - Accent5 38 2" xfId="2856"/>
    <cellStyle name="20% - Accent5 38 2 2" xfId="2857"/>
    <cellStyle name="20% - Accent5 38 2 3" xfId="2858"/>
    <cellStyle name="20% - Accent5 38 3" xfId="2859"/>
    <cellStyle name="20% - Accent5 38 4" xfId="2860"/>
    <cellStyle name="20% - Accent5 39" xfId="2861"/>
    <cellStyle name="20% - Accent5 39 2" xfId="2862"/>
    <cellStyle name="20% - Accent5 39 2 2" xfId="2863"/>
    <cellStyle name="20% - Accent5 39 2 3" xfId="2864"/>
    <cellStyle name="20% - Accent5 39 3" xfId="2865"/>
    <cellStyle name="20% - Accent5 39 4" xfId="2866"/>
    <cellStyle name="20% - Accent5 4" xfId="2867"/>
    <cellStyle name="20% - Accent5 4 2" xfId="2868"/>
    <cellStyle name="20% - Accent5 4 3" xfId="2869"/>
    <cellStyle name="20% - Accent5 4 3 2" xfId="2870"/>
    <cellStyle name="20% - Accent5 4 4" xfId="2871"/>
    <cellStyle name="20% - Accent5 4 4 2" xfId="2872"/>
    <cellStyle name="20% - Accent5 4 5" xfId="2873"/>
    <cellStyle name="20% - Accent5 4 6" xfId="2874"/>
    <cellStyle name="20% - Accent5 4 7" xfId="2875"/>
    <cellStyle name="20% - Accent5 4 8" xfId="2876"/>
    <cellStyle name="20% - Accent5 4 9" xfId="2877"/>
    <cellStyle name="20% - Accent5 4_Sheet2" xfId="2878"/>
    <cellStyle name="20% - Accent5 5" xfId="2879"/>
    <cellStyle name="20% - Accent5 5 2" xfId="2880"/>
    <cellStyle name="20% - Accent5 5 2 2" xfId="2881"/>
    <cellStyle name="20% - Accent5 5 3" xfId="2882"/>
    <cellStyle name="20% - Accent5 5 3 2" xfId="2883"/>
    <cellStyle name="20% - Accent5 5 4" xfId="2884"/>
    <cellStyle name="20% - Accent5 5 4 2" xfId="2885"/>
    <cellStyle name="20% - Accent5 5 5" xfId="2886"/>
    <cellStyle name="20% - Accent5 5 6" xfId="2887"/>
    <cellStyle name="20% - Accent5 5 7" xfId="2888"/>
    <cellStyle name="20% - Accent5 5 8" xfId="2889"/>
    <cellStyle name="20% - Accent5 5 9" xfId="2890"/>
    <cellStyle name="20% - Accent5 5_Sheet2" xfId="2891"/>
    <cellStyle name="20% - Accent5 6" xfId="2892"/>
    <cellStyle name="20% - Accent5 6 2" xfId="2893"/>
    <cellStyle name="20% - Accent5 6 2 2" xfId="2894"/>
    <cellStyle name="20% - Accent5 6 3" xfId="2895"/>
    <cellStyle name="20% - Accent5 6 3 2" xfId="2896"/>
    <cellStyle name="20% - Accent5 6 4" xfId="2897"/>
    <cellStyle name="20% - Accent5 6 4 2" xfId="2898"/>
    <cellStyle name="20% - Accent5 6 5" xfId="2899"/>
    <cellStyle name="20% - Accent5 6 6" xfId="2900"/>
    <cellStyle name="20% - Accent5 6 7" xfId="2901"/>
    <cellStyle name="20% - Accent5 6 8" xfId="2902"/>
    <cellStyle name="20% - Accent5 6 9" xfId="2903"/>
    <cellStyle name="20% - Accent5 6_Sheet2" xfId="2904"/>
    <cellStyle name="20% - Accent5 7" xfId="2905"/>
    <cellStyle name="20% - Accent5 7 2" xfId="2906"/>
    <cellStyle name="20% - Accent5 7 2 2" xfId="2907"/>
    <cellStyle name="20% - Accent5 7 3" xfId="2908"/>
    <cellStyle name="20% - Accent5 7 3 2" xfId="2909"/>
    <cellStyle name="20% - Accent5 7 4" xfId="2910"/>
    <cellStyle name="20% - Accent5 7 4 2" xfId="2911"/>
    <cellStyle name="20% - Accent5 7 5" xfId="2912"/>
    <cellStyle name="20% - Accent5 7 6" xfId="2913"/>
    <cellStyle name="20% - Accent5 7 7" xfId="2914"/>
    <cellStyle name="20% - Accent5 7 8" xfId="2915"/>
    <cellStyle name="20% - Accent5 7 9" xfId="2916"/>
    <cellStyle name="20% - Accent5 7_Sheet2" xfId="2917"/>
    <cellStyle name="20% - Accent5 8" xfId="2918"/>
    <cellStyle name="20% - Accent5 8 2" xfId="2919"/>
    <cellStyle name="20% - Accent5 8 3" xfId="2920"/>
    <cellStyle name="20% - Accent5 8 4" xfId="2921"/>
    <cellStyle name="20% - Accent5 8 5" xfId="2922"/>
    <cellStyle name="20% - Accent5 8 6" xfId="2923"/>
    <cellStyle name="20% - Accent5 8 7" xfId="2924"/>
    <cellStyle name="20% - Accent5 8 8" xfId="2925"/>
    <cellStyle name="20% - Accent5 8 9" xfId="2926"/>
    <cellStyle name="20% - Accent5 8_Sheet2" xfId="2927"/>
    <cellStyle name="20% - Accent5 9" xfId="2928"/>
    <cellStyle name="20% - Accent5 9 2" xfId="2929"/>
    <cellStyle name="20% - Accent5 9 3" xfId="2930"/>
    <cellStyle name="20% - Accent5 9 4" xfId="2931"/>
    <cellStyle name="20% - Accent5 9 5" xfId="2932"/>
    <cellStyle name="20% - Accent5 9 6" xfId="2933"/>
    <cellStyle name="20% - Accent5 9 7" xfId="2934"/>
    <cellStyle name="20% - Accent5 9 8" xfId="2935"/>
    <cellStyle name="20% - Accent5 9 9" xfId="2936"/>
    <cellStyle name="20% - Accent6 1" xfId="2937"/>
    <cellStyle name="20% - Accent6 1 1" xfId="2938"/>
    <cellStyle name="20% - Accent6 1 1 2" xfId="2939"/>
    <cellStyle name="20% - Accent6 1 2" xfId="2940"/>
    <cellStyle name="20% - Accent6 1_Building_-_5-final_Price_Variation(1)" xfId="2941"/>
    <cellStyle name="20% - Accent6 10" xfId="2942"/>
    <cellStyle name="20% - Accent6 10 2" xfId="2943"/>
    <cellStyle name="20% - Accent6 10 3" xfId="2944"/>
    <cellStyle name="20% - Accent6 10 4" xfId="2945"/>
    <cellStyle name="20% - Accent6 10 5" xfId="2946"/>
    <cellStyle name="20% - Accent6 10 6" xfId="2947"/>
    <cellStyle name="20% - Accent6 10 7" xfId="2948"/>
    <cellStyle name="20% - Accent6 10 8" xfId="2949"/>
    <cellStyle name="20% - Accent6 10 9" xfId="2950"/>
    <cellStyle name="20% - Accent6 11" xfId="2951"/>
    <cellStyle name="20% - Accent6 11 2" xfId="2952"/>
    <cellStyle name="20% - Accent6 11 2 2" xfId="2953"/>
    <cellStyle name="20% - Accent6 11 2 3" xfId="2954"/>
    <cellStyle name="20% - Accent6 11 3" xfId="2955"/>
    <cellStyle name="20% - Accent6 11 4" xfId="2956"/>
    <cellStyle name="20% - Accent6 12" xfId="2957"/>
    <cellStyle name="20% - Accent6 12 2" xfId="2958"/>
    <cellStyle name="20% - Accent6 12 2 2" xfId="2959"/>
    <cellStyle name="20% - Accent6 12 2 3" xfId="2960"/>
    <cellStyle name="20% - Accent6 12 3" xfId="2961"/>
    <cellStyle name="20% - Accent6 12 4" xfId="2962"/>
    <cellStyle name="20% - Accent6 13" xfId="2963"/>
    <cellStyle name="20% - Accent6 13 2" xfId="2964"/>
    <cellStyle name="20% - Accent6 13 2 2" xfId="2965"/>
    <cellStyle name="20% - Accent6 13 2 3" xfId="2966"/>
    <cellStyle name="20% - Accent6 13 3" xfId="2967"/>
    <cellStyle name="20% - Accent6 13 4" xfId="2968"/>
    <cellStyle name="20% - Accent6 14" xfId="2969"/>
    <cellStyle name="20% - Accent6 14 2" xfId="2970"/>
    <cellStyle name="20% - Accent6 14 2 2" xfId="2971"/>
    <cellStyle name="20% - Accent6 14 2 3" xfId="2972"/>
    <cellStyle name="20% - Accent6 14 3" xfId="2973"/>
    <cellStyle name="20% - Accent6 14 4" xfId="2974"/>
    <cellStyle name="20% - Accent6 15" xfId="2975"/>
    <cellStyle name="20% - Accent6 15 2" xfId="2976"/>
    <cellStyle name="20% - Accent6 15 2 2" xfId="2977"/>
    <cellStyle name="20% - Accent6 15 2 3" xfId="2978"/>
    <cellStyle name="20% - Accent6 15 3" xfId="2979"/>
    <cellStyle name="20% - Accent6 15 4" xfId="2980"/>
    <cellStyle name="20% - Accent6 16" xfId="2981"/>
    <cellStyle name="20% - Accent6 16 2" xfId="2982"/>
    <cellStyle name="20% - Accent6 16 2 2" xfId="2983"/>
    <cellStyle name="20% - Accent6 16 2 3" xfId="2984"/>
    <cellStyle name="20% - Accent6 16 3" xfId="2985"/>
    <cellStyle name="20% - Accent6 16 4" xfId="2986"/>
    <cellStyle name="20% - Accent6 17" xfId="2987"/>
    <cellStyle name="20% - Accent6 17 2" xfId="2988"/>
    <cellStyle name="20% - Accent6 17 2 2" xfId="2989"/>
    <cellStyle name="20% - Accent6 17 2 3" xfId="2990"/>
    <cellStyle name="20% - Accent6 17 3" xfId="2991"/>
    <cellStyle name="20% - Accent6 17 4" xfId="2992"/>
    <cellStyle name="20% - Accent6 18" xfId="2993"/>
    <cellStyle name="20% - Accent6 18 2" xfId="2994"/>
    <cellStyle name="20% - Accent6 18 2 2" xfId="2995"/>
    <cellStyle name="20% - Accent6 18 2 3" xfId="2996"/>
    <cellStyle name="20% - Accent6 18 3" xfId="2997"/>
    <cellStyle name="20% - Accent6 18 4" xfId="2998"/>
    <cellStyle name="20% - Accent6 19" xfId="2999"/>
    <cellStyle name="20% - Accent6 19 2" xfId="3000"/>
    <cellStyle name="20% - Accent6 19 2 2" xfId="3001"/>
    <cellStyle name="20% - Accent6 19 2 3" xfId="3002"/>
    <cellStyle name="20% - Accent6 19 3" xfId="3003"/>
    <cellStyle name="20% - Accent6 19 4" xfId="3004"/>
    <cellStyle name="20% - Accent6 2" xfId="3005"/>
    <cellStyle name="20% - Accent6 2 10" xfId="3006"/>
    <cellStyle name="20% - Accent6 2 2" xfId="3007"/>
    <cellStyle name="20% - Accent6 2 2 2" xfId="3008"/>
    <cellStyle name="20% - Accent6 2 3" xfId="3009"/>
    <cellStyle name="20% - Accent6 2 3 2" xfId="3010"/>
    <cellStyle name="20% - Accent6 2 4" xfId="3011"/>
    <cellStyle name="20% - Accent6 2 4 2" xfId="3012"/>
    <cellStyle name="20% - Accent6 2 5" xfId="3013"/>
    <cellStyle name="20% - Accent6 2 5 2" xfId="3014"/>
    <cellStyle name="20% - Accent6 2 6" xfId="3015"/>
    <cellStyle name="20% - Accent6 2 7" xfId="3016"/>
    <cellStyle name="20% - Accent6 2 8" xfId="3017"/>
    <cellStyle name="20% - Accent6 2 9" xfId="3018"/>
    <cellStyle name="20% - Accent6 2_B Block  Column LGF to UGF Lvl" xfId="3019"/>
    <cellStyle name="20% - Accent6 20" xfId="3020"/>
    <cellStyle name="20% - Accent6 20 2" xfId="3021"/>
    <cellStyle name="20% - Accent6 20 2 2" xfId="3022"/>
    <cellStyle name="20% - Accent6 20 2 3" xfId="3023"/>
    <cellStyle name="20% - Accent6 20 3" xfId="3024"/>
    <cellStyle name="20% - Accent6 20 4" xfId="3025"/>
    <cellStyle name="20% - Accent6 21" xfId="3026"/>
    <cellStyle name="20% - Accent6 21 2" xfId="3027"/>
    <cellStyle name="20% - Accent6 21 2 2" xfId="3028"/>
    <cellStyle name="20% - Accent6 21 2 3" xfId="3029"/>
    <cellStyle name="20% - Accent6 21 3" xfId="3030"/>
    <cellStyle name="20% - Accent6 21 4" xfId="3031"/>
    <cellStyle name="20% - Accent6 22" xfId="3032"/>
    <cellStyle name="20% - Accent6 22 2" xfId="3033"/>
    <cellStyle name="20% - Accent6 22 2 2" xfId="3034"/>
    <cellStyle name="20% - Accent6 22 2 3" xfId="3035"/>
    <cellStyle name="20% - Accent6 22 3" xfId="3036"/>
    <cellStyle name="20% - Accent6 22 4" xfId="3037"/>
    <cellStyle name="20% - Accent6 23" xfId="3038"/>
    <cellStyle name="20% - Accent6 23 2" xfId="3039"/>
    <cellStyle name="20% - Accent6 23 2 2" xfId="3040"/>
    <cellStyle name="20% - Accent6 23 2 3" xfId="3041"/>
    <cellStyle name="20% - Accent6 23 3" xfId="3042"/>
    <cellStyle name="20% - Accent6 23 4" xfId="3043"/>
    <cellStyle name="20% - Accent6 24" xfId="3044"/>
    <cellStyle name="20% - Accent6 24 2" xfId="3045"/>
    <cellStyle name="20% - Accent6 24 2 2" xfId="3046"/>
    <cellStyle name="20% - Accent6 24 2 3" xfId="3047"/>
    <cellStyle name="20% - Accent6 24 3" xfId="3048"/>
    <cellStyle name="20% - Accent6 24 4" xfId="3049"/>
    <cellStyle name="20% - Accent6 25" xfId="3050"/>
    <cellStyle name="20% - Accent6 25 2" xfId="3051"/>
    <cellStyle name="20% - Accent6 25 2 2" xfId="3052"/>
    <cellStyle name="20% - Accent6 25 2 3" xfId="3053"/>
    <cellStyle name="20% - Accent6 25 3" xfId="3054"/>
    <cellStyle name="20% - Accent6 25 4" xfId="3055"/>
    <cellStyle name="20% - Accent6 26" xfId="3056"/>
    <cellStyle name="20% - Accent6 26 2" xfId="3057"/>
    <cellStyle name="20% - Accent6 26 2 2" xfId="3058"/>
    <cellStyle name="20% - Accent6 26 2 3" xfId="3059"/>
    <cellStyle name="20% - Accent6 26 3" xfId="3060"/>
    <cellStyle name="20% - Accent6 26 4" xfId="3061"/>
    <cellStyle name="20% - Accent6 27" xfId="3062"/>
    <cellStyle name="20% - Accent6 27 2" xfId="3063"/>
    <cellStyle name="20% - Accent6 27 2 2" xfId="3064"/>
    <cellStyle name="20% - Accent6 27 2 3" xfId="3065"/>
    <cellStyle name="20% - Accent6 27 3" xfId="3066"/>
    <cellStyle name="20% - Accent6 27 4" xfId="3067"/>
    <cellStyle name="20% - Accent6 28" xfId="3068"/>
    <cellStyle name="20% - Accent6 28 2" xfId="3069"/>
    <cellStyle name="20% - Accent6 28 2 2" xfId="3070"/>
    <cellStyle name="20% - Accent6 28 2 3" xfId="3071"/>
    <cellStyle name="20% - Accent6 28 3" xfId="3072"/>
    <cellStyle name="20% - Accent6 28 4" xfId="3073"/>
    <cellStyle name="20% - Accent6 29" xfId="3074"/>
    <cellStyle name="20% - Accent6 29 2" xfId="3075"/>
    <cellStyle name="20% - Accent6 29 2 2" xfId="3076"/>
    <cellStyle name="20% - Accent6 29 2 3" xfId="3077"/>
    <cellStyle name="20% - Accent6 29 3" xfId="3078"/>
    <cellStyle name="20% - Accent6 29 4" xfId="3079"/>
    <cellStyle name="20% - Accent6 3" xfId="3080"/>
    <cellStyle name="20% - Accent6 3 2" xfId="3081"/>
    <cellStyle name="20% - Accent6 3 3" xfId="3082"/>
    <cellStyle name="20% - Accent6 3 3 2" xfId="3083"/>
    <cellStyle name="20% - Accent6 3 4" xfId="3084"/>
    <cellStyle name="20% - Accent6 3 4 2" xfId="3085"/>
    <cellStyle name="20% - Accent6 3 5" xfId="3086"/>
    <cellStyle name="20% - Accent6 3 6" xfId="3087"/>
    <cellStyle name="20% - Accent6 3 7" xfId="3088"/>
    <cellStyle name="20% - Accent6 3 8" xfId="3089"/>
    <cellStyle name="20% - Accent6 3 9" xfId="3090"/>
    <cellStyle name="20% - Accent6 3_Sheet2" xfId="3091"/>
    <cellStyle name="20% - Accent6 30" xfId="3092"/>
    <cellStyle name="20% - Accent6 30 2" xfId="3093"/>
    <cellStyle name="20% - Accent6 30 2 2" xfId="3094"/>
    <cellStyle name="20% - Accent6 30 2 3" xfId="3095"/>
    <cellStyle name="20% - Accent6 30 3" xfId="3096"/>
    <cellStyle name="20% - Accent6 30 4" xfId="3097"/>
    <cellStyle name="20% - Accent6 31" xfId="3098"/>
    <cellStyle name="20% - Accent6 31 2" xfId="3099"/>
    <cellStyle name="20% - Accent6 31 2 2" xfId="3100"/>
    <cellStyle name="20% - Accent6 31 2 3" xfId="3101"/>
    <cellStyle name="20% - Accent6 31 3" xfId="3102"/>
    <cellStyle name="20% - Accent6 31 4" xfId="3103"/>
    <cellStyle name="20% - Accent6 32" xfId="3104"/>
    <cellStyle name="20% - Accent6 33" xfId="3105"/>
    <cellStyle name="20% - Accent6 33 2" xfId="3106"/>
    <cellStyle name="20% - Accent6 33 2 2" xfId="3107"/>
    <cellStyle name="20% - Accent6 33 2 3" xfId="3108"/>
    <cellStyle name="20% - Accent6 33 3" xfId="3109"/>
    <cellStyle name="20% - Accent6 33 4" xfId="3110"/>
    <cellStyle name="20% - Accent6 34" xfId="3111"/>
    <cellStyle name="20% - Accent6 34 2" xfId="3112"/>
    <cellStyle name="20% - Accent6 34 2 2" xfId="3113"/>
    <cellStyle name="20% - Accent6 34 2 3" xfId="3114"/>
    <cellStyle name="20% - Accent6 34 3" xfId="3115"/>
    <cellStyle name="20% - Accent6 34 4" xfId="3116"/>
    <cellStyle name="20% - Accent6 35" xfId="3117"/>
    <cellStyle name="20% - Accent6 35 2" xfId="3118"/>
    <cellStyle name="20% - Accent6 35 2 2" xfId="3119"/>
    <cellStyle name="20% - Accent6 35 2 3" xfId="3120"/>
    <cellStyle name="20% - Accent6 35 3" xfId="3121"/>
    <cellStyle name="20% - Accent6 35 4" xfId="3122"/>
    <cellStyle name="20% - Accent6 36" xfId="3123"/>
    <cellStyle name="20% - Accent6 36 2" xfId="3124"/>
    <cellStyle name="20% - Accent6 36 2 2" xfId="3125"/>
    <cellStyle name="20% - Accent6 36 2 3" xfId="3126"/>
    <cellStyle name="20% - Accent6 36 3" xfId="3127"/>
    <cellStyle name="20% - Accent6 36 4" xfId="3128"/>
    <cellStyle name="20% - Accent6 37" xfId="3129"/>
    <cellStyle name="20% - Accent6 37 2" xfId="3130"/>
    <cellStyle name="20% - Accent6 37 2 2" xfId="3131"/>
    <cellStyle name="20% - Accent6 37 2 3" xfId="3132"/>
    <cellStyle name="20% - Accent6 37 3" xfId="3133"/>
    <cellStyle name="20% - Accent6 37 4" xfId="3134"/>
    <cellStyle name="20% - Accent6 38" xfId="3135"/>
    <cellStyle name="20% - Accent6 38 2" xfId="3136"/>
    <cellStyle name="20% - Accent6 38 2 2" xfId="3137"/>
    <cellStyle name="20% - Accent6 38 2 3" xfId="3138"/>
    <cellStyle name="20% - Accent6 38 3" xfId="3139"/>
    <cellStyle name="20% - Accent6 38 4" xfId="3140"/>
    <cellStyle name="20% - Accent6 39" xfId="3141"/>
    <cellStyle name="20% - Accent6 39 2" xfId="3142"/>
    <cellStyle name="20% - Accent6 39 2 2" xfId="3143"/>
    <cellStyle name="20% - Accent6 39 2 3" xfId="3144"/>
    <cellStyle name="20% - Accent6 39 3" xfId="3145"/>
    <cellStyle name="20% - Accent6 39 4" xfId="3146"/>
    <cellStyle name="20% - Accent6 4" xfId="3147"/>
    <cellStyle name="20% - Accent6 4 2" xfId="3148"/>
    <cellStyle name="20% - Accent6 4 3" xfId="3149"/>
    <cellStyle name="20% - Accent6 4 3 2" xfId="3150"/>
    <cellStyle name="20% - Accent6 4 4" xfId="3151"/>
    <cellStyle name="20% - Accent6 4 4 2" xfId="3152"/>
    <cellStyle name="20% - Accent6 4 5" xfId="3153"/>
    <cellStyle name="20% - Accent6 4 6" xfId="3154"/>
    <cellStyle name="20% - Accent6 4 7" xfId="3155"/>
    <cellStyle name="20% - Accent6 4 8" xfId="3156"/>
    <cellStyle name="20% - Accent6 4 9" xfId="3157"/>
    <cellStyle name="20% - Accent6 4_Sheet2" xfId="3158"/>
    <cellStyle name="20% - Accent6 5" xfId="3159"/>
    <cellStyle name="20% - Accent6 5 2" xfId="3160"/>
    <cellStyle name="20% - Accent6 5 2 2" xfId="3161"/>
    <cellStyle name="20% - Accent6 5 3" xfId="3162"/>
    <cellStyle name="20% - Accent6 5 3 2" xfId="3163"/>
    <cellStyle name="20% - Accent6 5 4" xfId="3164"/>
    <cellStyle name="20% - Accent6 5 4 2" xfId="3165"/>
    <cellStyle name="20% - Accent6 5 5" xfId="3166"/>
    <cellStyle name="20% - Accent6 5 6" xfId="3167"/>
    <cellStyle name="20% - Accent6 5 7" xfId="3168"/>
    <cellStyle name="20% - Accent6 5 8" xfId="3169"/>
    <cellStyle name="20% - Accent6 5 9" xfId="3170"/>
    <cellStyle name="20% - Accent6 5_Sheet2" xfId="3171"/>
    <cellStyle name="20% - Accent6 6" xfId="3172"/>
    <cellStyle name="20% - Accent6 6 2" xfId="3173"/>
    <cellStyle name="20% - Accent6 6 2 2" xfId="3174"/>
    <cellStyle name="20% - Accent6 6 3" xfId="3175"/>
    <cellStyle name="20% - Accent6 6 3 2" xfId="3176"/>
    <cellStyle name="20% - Accent6 6 4" xfId="3177"/>
    <cellStyle name="20% - Accent6 6 4 2" xfId="3178"/>
    <cellStyle name="20% - Accent6 6 5" xfId="3179"/>
    <cellStyle name="20% - Accent6 6 6" xfId="3180"/>
    <cellStyle name="20% - Accent6 6 7" xfId="3181"/>
    <cellStyle name="20% - Accent6 6 8" xfId="3182"/>
    <cellStyle name="20% - Accent6 6 9" xfId="3183"/>
    <cellStyle name="20% - Accent6 6_Sheet2" xfId="3184"/>
    <cellStyle name="20% - Accent6 7" xfId="3185"/>
    <cellStyle name="20% - Accent6 7 2" xfId="3186"/>
    <cellStyle name="20% - Accent6 7 2 2" xfId="3187"/>
    <cellStyle name="20% - Accent6 7 3" xfId="3188"/>
    <cellStyle name="20% - Accent6 7 3 2" xfId="3189"/>
    <cellStyle name="20% - Accent6 7 4" xfId="3190"/>
    <cellStyle name="20% - Accent6 7 4 2" xfId="3191"/>
    <cellStyle name="20% - Accent6 7 5" xfId="3192"/>
    <cellStyle name="20% - Accent6 7 6" xfId="3193"/>
    <cellStyle name="20% - Accent6 7 7" xfId="3194"/>
    <cellStyle name="20% - Accent6 7 8" xfId="3195"/>
    <cellStyle name="20% - Accent6 7 9" xfId="3196"/>
    <cellStyle name="20% - Accent6 7_Sheet2" xfId="3197"/>
    <cellStyle name="20% - Accent6 8" xfId="3198"/>
    <cellStyle name="20% - Accent6 8 2" xfId="3199"/>
    <cellStyle name="20% - Accent6 8 3" xfId="3200"/>
    <cellStyle name="20% - Accent6 8 4" xfId="3201"/>
    <cellStyle name="20% - Accent6 8 5" xfId="3202"/>
    <cellStyle name="20% - Accent6 8 6" xfId="3203"/>
    <cellStyle name="20% - Accent6 8 7" xfId="3204"/>
    <cellStyle name="20% - Accent6 8 8" xfId="3205"/>
    <cellStyle name="20% - Accent6 8 9" xfId="3206"/>
    <cellStyle name="20% - Accent6 8_Sheet2" xfId="3207"/>
    <cellStyle name="20% - Accent6 9" xfId="3208"/>
    <cellStyle name="20% - Accent6 9 2" xfId="3209"/>
    <cellStyle name="20% - Accent6 9 3" xfId="3210"/>
    <cellStyle name="20% - Accent6 9 4" xfId="3211"/>
    <cellStyle name="20% - Accent6 9 5" xfId="3212"/>
    <cellStyle name="20% - Accent6 9 6" xfId="3213"/>
    <cellStyle name="20% - Accent6 9 7" xfId="3214"/>
    <cellStyle name="20% - Accent6 9 8" xfId="3215"/>
    <cellStyle name="20% - Accent6 9 9" xfId="3216"/>
    <cellStyle name="20% - Akzent1" xfId="3217"/>
    <cellStyle name="20% - Akzent2" xfId="3218"/>
    <cellStyle name="20% - Akzent3" xfId="3219"/>
    <cellStyle name="20% - Akzent4" xfId="3220"/>
    <cellStyle name="20% - Akzent5" xfId="3221"/>
    <cellStyle name="20% - Akzent6" xfId="3222"/>
    <cellStyle name="³f¹E[0]_laroux" xfId="3223"/>
    <cellStyle name="³f¹ô_laroux" xfId="3224"/>
    <cellStyle name="40% - Accent1 1" xfId="3225"/>
    <cellStyle name="40% - Accent1 1 1" xfId="3226"/>
    <cellStyle name="40% - Accent1 1 1 2" xfId="3227"/>
    <cellStyle name="40% - Accent1 1 2" xfId="3228"/>
    <cellStyle name="40% - Accent1 10" xfId="3229"/>
    <cellStyle name="40% - Accent1 10 2" xfId="3230"/>
    <cellStyle name="40% - Accent1 10 3" xfId="3231"/>
    <cellStyle name="40% - Accent1 10 4" xfId="3232"/>
    <cellStyle name="40% - Accent1 10 5" xfId="3233"/>
    <cellStyle name="40% - Accent1 10 6" xfId="3234"/>
    <cellStyle name="40% - Accent1 10 7" xfId="3235"/>
    <cellStyle name="40% - Accent1 10 8" xfId="3236"/>
    <cellStyle name="40% - Accent1 10 9" xfId="3237"/>
    <cellStyle name="40% - Accent1 11" xfId="3238"/>
    <cellStyle name="40% - Accent1 11 2" xfId="3239"/>
    <cellStyle name="40% - Accent1 11 2 2" xfId="3240"/>
    <cellStyle name="40% - Accent1 11 2 3" xfId="3241"/>
    <cellStyle name="40% - Accent1 11 3" xfId="3242"/>
    <cellStyle name="40% - Accent1 11 4" xfId="3243"/>
    <cellStyle name="40% - Accent1 12" xfId="3244"/>
    <cellStyle name="40% - Accent1 12 2" xfId="3245"/>
    <cellStyle name="40% - Accent1 12 2 2" xfId="3246"/>
    <cellStyle name="40% - Accent1 12 2 3" xfId="3247"/>
    <cellStyle name="40% - Accent1 12 3" xfId="3248"/>
    <cellStyle name="40% - Accent1 12 4" xfId="3249"/>
    <cellStyle name="40% - Accent1 13" xfId="3250"/>
    <cellStyle name="40% - Accent1 13 2" xfId="3251"/>
    <cellStyle name="40% - Accent1 13 2 2" xfId="3252"/>
    <cellStyle name="40% - Accent1 13 2 3" xfId="3253"/>
    <cellStyle name="40% - Accent1 13 3" xfId="3254"/>
    <cellStyle name="40% - Accent1 13 4" xfId="3255"/>
    <cellStyle name="40% - Accent1 14" xfId="3256"/>
    <cellStyle name="40% - Accent1 14 2" xfId="3257"/>
    <cellStyle name="40% - Accent1 14 2 2" xfId="3258"/>
    <cellStyle name="40% - Accent1 14 2 3" xfId="3259"/>
    <cellStyle name="40% - Accent1 14 3" xfId="3260"/>
    <cellStyle name="40% - Accent1 14 4" xfId="3261"/>
    <cellStyle name="40% - Accent1 15" xfId="3262"/>
    <cellStyle name="40% - Accent1 15 2" xfId="3263"/>
    <cellStyle name="40% - Accent1 15 2 2" xfId="3264"/>
    <cellStyle name="40% - Accent1 15 2 3" xfId="3265"/>
    <cellStyle name="40% - Accent1 15 3" xfId="3266"/>
    <cellStyle name="40% - Accent1 15 4" xfId="3267"/>
    <cellStyle name="40% - Accent1 16" xfId="3268"/>
    <cellStyle name="40% - Accent1 16 2" xfId="3269"/>
    <cellStyle name="40% - Accent1 16 2 2" xfId="3270"/>
    <cellStyle name="40% - Accent1 16 2 3" xfId="3271"/>
    <cellStyle name="40% - Accent1 16 3" xfId="3272"/>
    <cellStyle name="40% - Accent1 16 4" xfId="3273"/>
    <cellStyle name="40% - Accent1 17" xfId="3274"/>
    <cellStyle name="40% - Accent1 17 2" xfId="3275"/>
    <cellStyle name="40% - Accent1 17 2 2" xfId="3276"/>
    <cellStyle name="40% - Accent1 17 2 3" xfId="3277"/>
    <cellStyle name="40% - Accent1 17 3" xfId="3278"/>
    <cellStyle name="40% - Accent1 17 4" xfId="3279"/>
    <cellStyle name="40% - Accent1 18" xfId="3280"/>
    <cellStyle name="40% - Accent1 18 2" xfId="3281"/>
    <cellStyle name="40% - Accent1 18 2 2" xfId="3282"/>
    <cellStyle name="40% - Accent1 18 2 3" xfId="3283"/>
    <cellStyle name="40% - Accent1 18 3" xfId="3284"/>
    <cellStyle name="40% - Accent1 18 4" xfId="3285"/>
    <cellStyle name="40% - Accent1 19" xfId="3286"/>
    <cellStyle name="40% - Accent1 19 2" xfId="3287"/>
    <cellStyle name="40% - Accent1 19 2 2" xfId="3288"/>
    <cellStyle name="40% - Accent1 19 2 3" xfId="3289"/>
    <cellStyle name="40% - Accent1 19 3" xfId="3290"/>
    <cellStyle name="40% - Accent1 19 4" xfId="3291"/>
    <cellStyle name="40% - Accent1 2" xfId="3292"/>
    <cellStyle name="40% - Accent1 2 10" xfId="3293"/>
    <cellStyle name="40% - Accent1 2 2" xfId="3294"/>
    <cellStyle name="40% - Accent1 2 2 2" xfId="3295"/>
    <cellStyle name="40% - Accent1 2 3" xfId="3296"/>
    <cellStyle name="40% - Accent1 2 3 2" xfId="3297"/>
    <cellStyle name="40% - Accent1 2 4" xfId="3298"/>
    <cellStyle name="40% - Accent1 2 4 2" xfId="3299"/>
    <cellStyle name="40% - Accent1 2 5" xfId="3300"/>
    <cellStyle name="40% - Accent1 2 5 2" xfId="3301"/>
    <cellStyle name="40% - Accent1 2 6" xfId="3302"/>
    <cellStyle name="40% - Accent1 2 7" xfId="3303"/>
    <cellStyle name="40% - Accent1 2 8" xfId="3304"/>
    <cellStyle name="40% - Accent1 2 9" xfId="3305"/>
    <cellStyle name="40% - Accent1 2_B Block  Column LGF to UGF Lvl" xfId="3306"/>
    <cellStyle name="40% - Accent1 20" xfId="3307"/>
    <cellStyle name="40% - Accent1 20 2" xfId="3308"/>
    <cellStyle name="40% - Accent1 20 2 2" xfId="3309"/>
    <cellStyle name="40% - Accent1 20 2 3" xfId="3310"/>
    <cellStyle name="40% - Accent1 20 3" xfId="3311"/>
    <cellStyle name="40% - Accent1 20 4" xfId="3312"/>
    <cellStyle name="40% - Accent1 21" xfId="3313"/>
    <cellStyle name="40% - Accent1 21 2" xfId="3314"/>
    <cellStyle name="40% - Accent1 21 2 2" xfId="3315"/>
    <cellStyle name="40% - Accent1 21 2 3" xfId="3316"/>
    <cellStyle name="40% - Accent1 21 3" xfId="3317"/>
    <cellStyle name="40% - Accent1 21 4" xfId="3318"/>
    <cellStyle name="40% - Accent1 22" xfId="3319"/>
    <cellStyle name="40% - Accent1 22 2" xfId="3320"/>
    <cellStyle name="40% - Accent1 22 2 2" xfId="3321"/>
    <cellStyle name="40% - Accent1 22 2 3" xfId="3322"/>
    <cellStyle name="40% - Accent1 22 3" xfId="3323"/>
    <cellStyle name="40% - Accent1 22 4" xfId="3324"/>
    <cellStyle name="40% - Accent1 23" xfId="3325"/>
    <cellStyle name="40% - Accent1 23 2" xfId="3326"/>
    <cellStyle name="40% - Accent1 23 2 2" xfId="3327"/>
    <cellStyle name="40% - Accent1 23 2 3" xfId="3328"/>
    <cellStyle name="40% - Accent1 23 3" xfId="3329"/>
    <cellStyle name="40% - Accent1 23 4" xfId="3330"/>
    <cellStyle name="40% - Accent1 24" xfId="3331"/>
    <cellStyle name="40% - Accent1 24 2" xfId="3332"/>
    <cellStyle name="40% - Accent1 24 2 2" xfId="3333"/>
    <cellStyle name="40% - Accent1 24 2 3" xfId="3334"/>
    <cellStyle name="40% - Accent1 24 3" xfId="3335"/>
    <cellStyle name="40% - Accent1 24 4" xfId="3336"/>
    <cellStyle name="40% - Accent1 25" xfId="3337"/>
    <cellStyle name="40% - Accent1 25 2" xfId="3338"/>
    <cellStyle name="40% - Accent1 25 2 2" xfId="3339"/>
    <cellStyle name="40% - Accent1 25 2 3" xfId="3340"/>
    <cellStyle name="40% - Accent1 25 3" xfId="3341"/>
    <cellStyle name="40% - Accent1 25 4" xfId="3342"/>
    <cellStyle name="40% - Accent1 26" xfId="3343"/>
    <cellStyle name="40% - Accent1 26 2" xfId="3344"/>
    <cellStyle name="40% - Accent1 26 2 2" xfId="3345"/>
    <cellStyle name="40% - Accent1 26 2 3" xfId="3346"/>
    <cellStyle name="40% - Accent1 26 3" xfId="3347"/>
    <cellStyle name="40% - Accent1 26 4" xfId="3348"/>
    <cellStyle name="40% - Accent1 27" xfId="3349"/>
    <cellStyle name="40% - Accent1 27 2" xfId="3350"/>
    <cellStyle name="40% - Accent1 27 2 2" xfId="3351"/>
    <cellStyle name="40% - Accent1 27 2 3" xfId="3352"/>
    <cellStyle name="40% - Accent1 27 3" xfId="3353"/>
    <cellStyle name="40% - Accent1 27 4" xfId="3354"/>
    <cellStyle name="40% - Accent1 28" xfId="3355"/>
    <cellStyle name="40% - Accent1 28 2" xfId="3356"/>
    <cellStyle name="40% - Accent1 28 2 2" xfId="3357"/>
    <cellStyle name="40% - Accent1 28 2 3" xfId="3358"/>
    <cellStyle name="40% - Accent1 28 3" xfId="3359"/>
    <cellStyle name="40% - Accent1 28 4" xfId="3360"/>
    <cellStyle name="40% - Accent1 29" xfId="3361"/>
    <cellStyle name="40% - Accent1 29 2" xfId="3362"/>
    <cellStyle name="40% - Accent1 29 2 2" xfId="3363"/>
    <cellStyle name="40% - Accent1 29 2 3" xfId="3364"/>
    <cellStyle name="40% - Accent1 29 3" xfId="3365"/>
    <cellStyle name="40% - Accent1 29 4" xfId="3366"/>
    <cellStyle name="40% - Accent1 3" xfId="3367"/>
    <cellStyle name="40% - Accent1 3 2" xfId="3368"/>
    <cellStyle name="40% - Accent1 3 3" xfId="3369"/>
    <cellStyle name="40% - Accent1 3 3 2" xfId="3370"/>
    <cellStyle name="40% - Accent1 3 4" xfId="3371"/>
    <cellStyle name="40% - Accent1 3 4 2" xfId="3372"/>
    <cellStyle name="40% - Accent1 3 5" xfId="3373"/>
    <cellStyle name="40% - Accent1 3 6" xfId="3374"/>
    <cellStyle name="40% - Accent1 3 7" xfId="3375"/>
    <cellStyle name="40% - Accent1 3 8" xfId="3376"/>
    <cellStyle name="40% - Accent1 3 9" xfId="3377"/>
    <cellStyle name="40% - Accent1 3_Sheet2" xfId="3378"/>
    <cellStyle name="40% - Accent1 30" xfId="3379"/>
    <cellStyle name="40% - Accent1 30 2" xfId="3380"/>
    <cellStyle name="40% - Accent1 30 2 2" xfId="3381"/>
    <cellStyle name="40% - Accent1 30 2 3" xfId="3382"/>
    <cellStyle name="40% - Accent1 30 3" xfId="3383"/>
    <cellStyle name="40% - Accent1 30 4" xfId="3384"/>
    <cellStyle name="40% - Accent1 31" xfId="3385"/>
    <cellStyle name="40% - Accent1 31 2" xfId="3386"/>
    <cellStyle name="40% - Accent1 31 2 2" xfId="3387"/>
    <cellStyle name="40% - Accent1 31 2 3" xfId="3388"/>
    <cellStyle name="40% - Accent1 31 3" xfId="3389"/>
    <cellStyle name="40% - Accent1 31 4" xfId="3390"/>
    <cellStyle name="40% - Accent1 32" xfId="3391"/>
    <cellStyle name="40% - Accent1 33" xfId="3392"/>
    <cellStyle name="40% - Accent1 33 2" xfId="3393"/>
    <cellStyle name="40% - Accent1 33 2 2" xfId="3394"/>
    <cellStyle name="40% - Accent1 33 2 3" xfId="3395"/>
    <cellStyle name="40% - Accent1 33 3" xfId="3396"/>
    <cellStyle name="40% - Accent1 33 4" xfId="3397"/>
    <cellStyle name="40% - Accent1 34" xfId="3398"/>
    <cellStyle name="40% - Accent1 34 2" xfId="3399"/>
    <cellStyle name="40% - Accent1 34 2 2" xfId="3400"/>
    <cellStyle name="40% - Accent1 34 2 3" xfId="3401"/>
    <cellStyle name="40% - Accent1 34 3" xfId="3402"/>
    <cellStyle name="40% - Accent1 34 4" xfId="3403"/>
    <cellStyle name="40% - Accent1 35" xfId="3404"/>
    <cellStyle name="40% - Accent1 35 2" xfId="3405"/>
    <cellStyle name="40% - Accent1 35 2 2" xfId="3406"/>
    <cellStyle name="40% - Accent1 35 2 3" xfId="3407"/>
    <cellStyle name="40% - Accent1 35 3" xfId="3408"/>
    <cellStyle name="40% - Accent1 35 4" xfId="3409"/>
    <cellStyle name="40% - Accent1 36" xfId="3410"/>
    <cellStyle name="40% - Accent1 36 2" xfId="3411"/>
    <cellStyle name="40% - Accent1 36 2 2" xfId="3412"/>
    <cellStyle name="40% - Accent1 36 2 3" xfId="3413"/>
    <cellStyle name="40% - Accent1 36 3" xfId="3414"/>
    <cellStyle name="40% - Accent1 36 4" xfId="3415"/>
    <cellStyle name="40% - Accent1 37" xfId="3416"/>
    <cellStyle name="40% - Accent1 37 2" xfId="3417"/>
    <cellStyle name="40% - Accent1 37 2 2" xfId="3418"/>
    <cellStyle name="40% - Accent1 37 2 3" xfId="3419"/>
    <cellStyle name="40% - Accent1 37 3" xfId="3420"/>
    <cellStyle name="40% - Accent1 37 4" xfId="3421"/>
    <cellStyle name="40% - Accent1 38" xfId="3422"/>
    <cellStyle name="40% - Accent1 38 2" xfId="3423"/>
    <cellStyle name="40% - Accent1 38 2 2" xfId="3424"/>
    <cellStyle name="40% - Accent1 38 2 3" xfId="3425"/>
    <cellStyle name="40% - Accent1 38 3" xfId="3426"/>
    <cellStyle name="40% - Accent1 38 4" xfId="3427"/>
    <cellStyle name="40% - Accent1 39" xfId="3428"/>
    <cellStyle name="40% - Accent1 39 2" xfId="3429"/>
    <cellStyle name="40% - Accent1 39 2 2" xfId="3430"/>
    <cellStyle name="40% - Accent1 39 2 3" xfId="3431"/>
    <cellStyle name="40% - Accent1 39 3" xfId="3432"/>
    <cellStyle name="40% - Accent1 39 4" xfId="3433"/>
    <cellStyle name="40% - Accent1 4" xfId="3434"/>
    <cellStyle name="40% - Accent1 4 2" xfId="3435"/>
    <cellStyle name="40% - Accent1 4 3" xfId="3436"/>
    <cellStyle name="40% - Accent1 4 3 2" xfId="3437"/>
    <cellStyle name="40% - Accent1 4 4" xfId="3438"/>
    <cellStyle name="40% - Accent1 4 4 2" xfId="3439"/>
    <cellStyle name="40% - Accent1 4 5" xfId="3440"/>
    <cellStyle name="40% - Accent1 4 6" xfId="3441"/>
    <cellStyle name="40% - Accent1 4 7" xfId="3442"/>
    <cellStyle name="40% - Accent1 4 8" xfId="3443"/>
    <cellStyle name="40% - Accent1 4 9" xfId="3444"/>
    <cellStyle name="40% - Accent1 4_Sheet2" xfId="3445"/>
    <cellStyle name="40% - Accent1 5" xfId="3446"/>
    <cellStyle name="40% - Accent1 5 2" xfId="3447"/>
    <cellStyle name="40% - Accent1 5 2 2" xfId="3448"/>
    <cellStyle name="40% - Accent1 5 3" xfId="3449"/>
    <cellStyle name="40% - Accent1 5 3 2" xfId="3450"/>
    <cellStyle name="40% - Accent1 5 4" xfId="3451"/>
    <cellStyle name="40% - Accent1 5 4 2" xfId="3452"/>
    <cellStyle name="40% - Accent1 5 5" xfId="3453"/>
    <cellStyle name="40% - Accent1 5 6" xfId="3454"/>
    <cellStyle name="40% - Accent1 5 7" xfId="3455"/>
    <cellStyle name="40% - Accent1 5 8" xfId="3456"/>
    <cellStyle name="40% - Accent1 5 9" xfId="3457"/>
    <cellStyle name="40% - Accent1 5_Sheet2" xfId="3458"/>
    <cellStyle name="40% - Accent1 6" xfId="3459"/>
    <cellStyle name="40% - Accent1 6 2" xfId="3460"/>
    <cellStyle name="40% - Accent1 6 2 2" xfId="3461"/>
    <cellStyle name="40% - Accent1 6 3" xfId="3462"/>
    <cellStyle name="40% - Accent1 6 3 2" xfId="3463"/>
    <cellStyle name="40% - Accent1 6 4" xfId="3464"/>
    <cellStyle name="40% - Accent1 6 4 2" xfId="3465"/>
    <cellStyle name="40% - Accent1 6 5" xfId="3466"/>
    <cellStyle name="40% - Accent1 6 6" xfId="3467"/>
    <cellStyle name="40% - Accent1 6 7" xfId="3468"/>
    <cellStyle name="40% - Accent1 6 8" xfId="3469"/>
    <cellStyle name="40% - Accent1 6 9" xfId="3470"/>
    <cellStyle name="40% - Accent1 6_Sheet2" xfId="3471"/>
    <cellStyle name="40% - Accent1 7" xfId="3472"/>
    <cellStyle name="40% - Accent1 7 2" xfId="3473"/>
    <cellStyle name="40% - Accent1 7 2 2" xfId="3474"/>
    <cellStyle name="40% - Accent1 7 3" xfId="3475"/>
    <cellStyle name="40% - Accent1 7 3 2" xfId="3476"/>
    <cellStyle name="40% - Accent1 7 4" xfId="3477"/>
    <cellStyle name="40% - Accent1 7 4 2" xfId="3478"/>
    <cellStyle name="40% - Accent1 7 5" xfId="3479"/>
    <cellStyle name="40% - Accent1 7 6" xfId="3480"/>
    <cellStyle name="40% - Accent1 7 7" xfId="3481"/>
    <cellStyle name="40% - Accent1 7 8" xfId="3482"/>
    <cellStyle name="40% - Accent1 7 9" xfId="3483"/>
    <cellStyle name="40% - Accent1 7_Sheet2" xfId="3484"/>
    <cellStyle name="40% - Accent1 8" xfId="3485"/>
    <cellStyle name="40% - Accent1 8 2" xfId="3486"/>
    <cellStyle name="40% - Accent1 8 3" xfId="3487"/>
    <cellStyle name="40% - Accent1 8 4" xfId="3488"/>
    <cellStyle name="40% - Accent1 8 5" xfId="3489"/>
    <cellStyle name="40% - Accent1 8 6" xfId="3490"/>
    <cellStyle name="40% - Accent1 8 7" xfId="3491"/>
    <cellStyle name="40% - Accent1 8 8" xfId="3492"/>
    <cellStyle name="40% - Accent1 8 9" xfId="3493"/>
    <cellStyle name="40% - Accent1 8_Sheet2" xfId="3494"/>
    <cellStyle name="40% - Accent1 9" xfId="3495"/>
    <cellStyle name="40% - Accent1 9 2" xfId="3496"/>
    <cellStyle name="40% - Accent1 9 3" xfId="3497"/>
    <cellStyle name="40% - Accent1 9 4" xfId="3498"/>
    <cellStyle name="40% - Accent1 9 5" xfId="3499"/>
    <cellStyle name="40% - Accent1 9 6" xfId="3500"/>
    <cellStyle name="40% - Accent1 9 7" xfId="3501"/>
    <cellStyle name="40% - Accent1 9 8" xfId="3502"/>
    <cellStyle name="40% - Accent1 9 9" xfId="3503"/>
    <cellStyle name="40% - Accent2 1" xfId="3504"/>
    <cellStyle name="40% - Accent2 1 1" xfId="3505"/>
    <cellStyle name="40% - Accent2 1 1 2" xfId="3506"/>
    <cellStyle name="40% - Accent2 1 2" xfId="3507"/>
    <cellStyle name="40% - Accent2 10" xfId="3508"/>
    <cellStyle name="40% - Accent2 10 2" xfId="3509"/>
    <cellStyle name="40% - Accent2 10 3" xfId="3510"/>
    <cellStyle name="40% - Accent2 10 4" xfId="3511"/>
    <cellStyle name="40% - Accent2 10 5" xfId="3512"/>
    <cellStyle name="40% - Accent2 10 6" xfId="3513"/>
    <cellStyle name="40% - Accent2 10 7" xfId="3514"/>
    <cellStyle name="40% - Accent2 10 8" xfId="3515"/>
    <cellStyle name="40% - Accent2 10 9" xfId="3516"/>
    <cellStyle name="40% - Accent2 11" xfId="3517"/>
    <cellStyle name="40% - Accent2 11 2" xfId="3518"/>
    <cellStyle name="40% - Accent2 11 2 2" xfId="3519"/>
    <cellStyle name="40% - Accent2 11 2 3" xfId="3520"/>
    <cellStyle name="40% - Accent2 11 3" xfId="3521"/>
    <cellStyle name="40% - Accent2 11 4" xfId="3522"/>
    <cellStyle name="40% - Accent2 12" xfId="3523"/>
    <cellStyle name="40% - Accent2 12 2" xfId="3524"/>
    <cellStyle name="40% - Accent2 12 2 2" xfId="3525"/>
    <cellStyle name="40% - Accent2 12 2 3" xfId="3526"/>
    <cellStyle name="40% - Accent2 12 3" xfId="3527"/>
    <cellStyle name="40% - Accent2 12 4" xfId="3528"/>
    <cellStyle name="40% - Accent2 13" xfId="3529"/>
    <cellStyle name="40% - Accent2 13 2" xfId="3530"/>
    <cellStyle name="40% - Accent2 13 2 2" xfId="3531"/>
    <cellStyle name="40% - Accent2 13 2 3" xfId="3532"/>
    <cellStyle name="40% - Accent2 13 3" xfId="3533"/>
    <cellStyle name="40% - Accent2 13 4" xfId="3534"/>
    <cellStyle name="40% - Accent2 14" xfId="3535"/>
    <cellStyle name="40% - Accent2 14 2" xfId="3536"/>
    <cellStyle name="40% - Accent2 14 2 2" xfId="3537"/>
    <cellStyle name="40% - Accent2 14 2 3" xfId="3538"/>
    <cellStyle name="40% - Accent2 14 3" xfId="3539"/>
    <cellStyle name="40% - Accent2 14 4" xfId="3540"/>
    <cellStyle name="40% - Accent2 15" xfId="3541"/>
    <cellStyle name="40% - Accent2 15 2" xfId="3542"/>
    <cellStyle name="40% - Accent2 15 2 2" xfId="3543"/>
    <cellStyle name="40% - Accent2 15 2 3" xfId="3544"/>
    <cellStyle name="40% - Accent2 15 3" xfId="3545"/>
    <cellStyle name="40% - Accent2 15 4" xfId="3546"/>
    <cellStyle name="40% - Accent2 16" xfId="3547"/>
    <cellStyle name="40% - Accent2 16 2" xfId="3548"/>
    <cellStyle name="40% - Accent2 16 2 2" xfId="3549"/>
    <cellStyle name="40% - Accent2 16 2 3" xfId="3550"/>
    <cellStyle name="40% - Accent2 16 3" xfId="3551"/>
    <cellStyle name="40% - Accent2 16 4" xfId="3552"/>
    <cellStyle name="40% - Accent2 17" xfId="3553"/>
    <cellStyle name="40% - Accent2 17 2" xfId="3554"/>
    <cellStyle name="40% - Accent2 17 2 2" xfId="3555"/>
    <cellStyle name="40% - Accent2 17 2 3" xfId="3556"/>
    <cellStyle name="40% - Accent2 17 3" xfId="3557"/>
    <cellStyle name="40% - Accent2 17 4" xfId="3558"/>
    <cellStyle name="40% - Accent2 18" xfId="3559"/>
    <cellStyle name="40% - Accent2 18 2" xfId="3560"/>
    <cellStyle name="40% - Accent2 18 2 2" xfId="3561"/>
    <cellStyle name="40% - Accent2 18 2 3" xfId="3562"/>
    <cellStyle name="40% - Accent2 18 3" xfId="3563"/>
    <cellStyle name="40% - Accent2 18 4" xfId="3564"/>
    <cellStyle name="40% - Accent2 19" xfId="3565"/>
    <cellStyle name="40% - Accent2 19 2" xfId="3566"/>
    <cellStyle name="40% - Accent2 19 2 2" xfId="3567"/>
    <cellStyle name="40% - Accent2 19 2 3" xfId="3568"/>
    <cellStyle name="40% - Accent2 19 3" xfId="3569"/>
    <cellStyle name="40% - Accent2 19 4" xfId="3570"/>
    <cellStyle name="40% - Accent2 2" xfId="3571"/>
    <cellStyle name="40% - Accent2 2 10" xfId="3572"/>
    <cellStyle name="40% - Accent2 2 2" xfId="3573"/>
    <cellStyle name="40% - Accent2 2 2 2" xfId="3574"/>
    <cellStyle name="40% - Accent2 2 3" xfId="3575"/>
    <cellStyle name="40% - Accent2 2 3 2" xfId="3576"/>
    <cellStyle name="40% - Accent2 2 4" xfId="3577"/>
    <cellStyle name="40% - Accent2 2 4 2" xfId="3578"/>
    <cellStyle name="40% - Accent2 2 5" xfId="3579"/>
    <cellStyle name="40% - Accent2 2 5 2" xfId="3580"/>
    <cellStyle name="40% - Accent2 2 6" xfId="3581"/>
    <cellStyle name="40% - Accent2 2 7" xfId="3582"/>
    <cellStyle name="40% - Accent2 2 8" xfId="3583"/>
    <cellStyle name="40% - Accent2 2 9" xfId="3584"/>
    <cellStyle name="40% - Accent2 2_B Block  Column LGF to UGF Lvl" xfId="3585"/>
    <cellStyle name="40% - Accent2 20" xfId="3586"/>
    <cellStyle name="40% - Accent2 20 2" xfId="3587"/>
    <cellStyle name="40% - Accent2 20 2 2" xfId="3588"/>
    <cellStyle name="40% - Accent2 20 2 3" xfId="3589"/>
    <cellStyle name="40% - Accent2 20 3" xfId="3590"/>
    <cellStyle name="40% - Accent2 20 4" xfId="3591"/>
    <cellStyle name="40% - Accent2 21" xfId="3592"/>
    <cellStyle name="40% - Accent2 21 2" xfId="3593"/>
    <cellStyle name="40% - Accent2 21 2 2" xfId="3594"/>
    <cellStyle name="40% - Accent2 21 2 3" xfId="3595"/>
    <cellStyle name="40% - Accent2 21 3" xfId="3596"/>
    <cellStyle name="40% - Accent2 21 4" xfId="3597"/>
    <cellStyle name="40% - Accent2 22" xfId="3598"/>
    <cellStyle name="40% - Accent2 22 2" xfId="3599"/>
    <cellStyle name="40% - Accent2 22 2 2" xfId="3600"/>
    <cellStyle name="40% - Accent2 22 2 3" xfId="3601"/>
    <cellStyle name="40% - Accent2 22 3" xfId="3602"/>
    <cellStyle name="40% - Accent2 22 4" xfId="3603"/>
    <cellStyle name="40% - Accent2 23" xfId="3604"/>
    <cellStyle name="40% - Accent2 23 2" xfId="3605"/>
    <cellStyle name="40% - Accent2 23 2 2" xfId="3606"/>
    <cellStyle name="40% - Accent2 23 2 3" xfId="3607"/>
    <cellStyle name="40% - Accent2 23 3" xfId="3608"/>
    <cellStyle name="40% - Accent2 23 4" xfId="3609"/>
    <cellStyle name="40% - Accent2 24" xfId="3610"/>
    <cellStyle name="40% - Accent2 24 2" xfId="3611"/>
    <cellStyle name="40% - Accent2 24 2 2" xfId="3612"/>
    <cellStyle name="40% - Accent2 24 2 3" xfId="3613"/>
    <cellStyle name="40% - Accent2 24 3" xfId="3614"/>
    <cellStyle name="40% - Accent2 24 4" xfId="3615"/>
    <cellStyle name="40% - Accent2 25" xfId="3616"/>
    <cellStyle name="40% - Accent2 25 2" xfId="3617"/>
    <cellStyle name="40% - Accent2 25 2 2" xfId="3618"/>
    <cellStyle name="40% - Accent2 25 2 3" xfId="3619"/>
    <cellStyle name="40% - Accent2 25 3" xfId="3620"/>
    <cellStyle name="40% - Accent2 25 4" xfId="3621"/>
    <cellStyle name="40% - Accent2 26" xfId="3622"/>
    <cellStyle name="40% - Accent2 26 2" xfId="3623"/>
    <cellStyle name="40% - Accent2 26 2 2" xfId="3624"/>
    <cellStyle name="40% - Accent2 26 2 3" xfId="3625"/>
    <cellStyle name="40% - Accent2 26 3" xfId="3626"/>
    <cellStyle name="40% - Accent2 26 4" xfId="3627"/>
    <cellStyle name="40% - Accent2 27" xfId="3628"/>
    <cellStyle name="40% - Accent2 27 2" xfId="3629"/>
    <cellStyle name="40% - Accent2 27 2 2" xfId="3630"/>
    <cellStyle name="40% - Accent2 27 2 3" xfId="3631"/>
    <cellStyle name="40% - Accent2 27 3" xfId="3632"/>
    <cellStyle name="40% - Accent2 27 4" xfId="3633"/>
    <cellStyle name="40% - Accent2 28" xfId="3634"/>
    <cellStyle name="40% - Accent2 28 2" xfId="3635"/>
    <cellStyle name="40% - Accent2 28 2 2" xfId="3636"/>
    <cellStyle name="40% - Accent2 28 2 3" xfId="3637"/>
    <cellStyle name="40% - Accent2 28 3" xfId="3638"/>
    <cellStyle name="40% - Accent2 28 4" xfId="3639"/>
    <cellStyle name="40% - Accent2 29" xfId="3640"/>
    <cellStyle name="40% - Accent2 29 2" xfId="3641"/>
    <cellStyle name="40% - Accent2 29 2 2" xfId="3642"/>
    <cellStyle name="40% - Accent2 29 2 3" xfId="3643"/>
    <cellStyle name="40% - Accent2 29 3" xfId="3644"/>
    <cellStyle name="40% - Accent2 29 4" xfId="3645"/>
    <cellStyle name="40% - Accent2 3" xfId="3646"/>
    <cellStyle name="40% - Accent2 3 2" xfId="3647"/>
    <cellStyle name="40% - Accent2 3 3" xfId="3648"/>
    <cellStyle name="40% - Accent2 3 3 2" xfId="3649"/>
    <cellStyle name="40% - Accent2 3 4" xfId="3650"/>
    <cellStyle name="40% - Accent2 3 4 2" xfId="3651"/>
    <cellStyle name="40% - Accent2 3 5" xfId="3652"/>
    <cellStyle name="40% - Accent2 3 6" xfId="3653"/>
    <cellStyle name="40% - Accent2 3 7" xfId="3654"/>
    <cellStyle name="40% - Accent2 3 8" xfId="3655"/>
    <cellStyle name="40% - Accent2 3 9" xfId="3656"/>
    <cellStyle name="40% - Accent2 3_Sheet2" xfId="3657"/>
    <cellStyle name="40% - Accent2 30" xfId="3658"/>
    <cellStyle name="40% - Accent2 30 2" xfId="3659"/>
    <cellStyle name="40% - Accent2 30 2 2" xfId="3660"/>
    <cellStyle name="40% - Accent2 30 2 3" xfId="3661"/>
    <cellStyle name="40% - Accent2 30 3" xfId="3662"/>
    <cellStyle name="40% - Accent2 30 4" xfId="3663"/>
    <cellStyle name="40% - Accent2 31" xfId="3664"/>
    <cellStyle name="40% - Accent2 31 2" xfId="3665"/>
    <cellStyle name="40% - Accent2 31 2 2" xfId="3666"/>
    <cellStyle name="40% - Accent2 31 2 3" xfId="3667"/>
    <cellStyle name="40% - Accent2 31 3" xfId="3668"/>
    <cellStyle name="40% - Accent2 31 4" xfId="3669"/>
    <cellStyle name="40% - Accent2 32" xfId="3670"/>
    <cellStyle name="40% - Accent2 33" xfId="3671"/>
    <cellStyle name="40% - Accent2 33 2" xfId="3672"/>
    <cellStyle name="40% - Accent2 33 2 2" xfId="3673"/>
    <cellStyle name="40% - Accent2 33 2 3" xfId="3674"/>
    <cellStyle name="40% - Accent2 33 3" xfId="3675"/>
    <cellStyle name="40% - Accent2 33 4" xfId="3676"/>
    <cellStyle name="40% - Accent2 34" xfId="3677"/>
    <cellStyle name="40% - Accent2 34 2" xfId="3678"/>
    <cellStyle name="40% - Accent2 34 2 2" xfId="3679"/>
    <cellStyle name="40% - Accent2 34 2 3" xfId="3680"/>
    <cellStyle name="40% - Accent2 34 3" xfId="3681"/>
    <cellStyle name="40% - Accent2 34 4" xfId="3682"/>
    <cellStyle name="40% - Accent2 35" xfId="3683"/>
    <cellStyle name="40% - Accent2 35 2" xfId="3684"/>
    <cellStyle name="40% - Accent2 35 2 2" xfId="3685"/>
    <cellStyle name="40% - Accent2 35 2 3" xfId="3686"/>
    <cellStyle name="40% - Accent2 35 3" xfId="3687"/>
    <cellStyle name="40% - Accent2 35 4" xfId="3688"/>
    <cellStyle name="40% - Accent2 36" xfId="3689"/>
    <cellStyle name="40% - Accent2 36 2" xfId="3690"/>
    <cellStyle name="40% - Accent2 36 2 2" xfId="3691"/>
    <cellStyle name="40% - Accent2 36 2 3" xfId="3692"/>
    <cellStyle name="40% - Accent2 36 3" xfId="3693"/>
    <cellStyle name="40% - Accent2 36 4" xfId="3694"/>
    <cellStyle name="40% - Accent2 37" xfId="3695"/>
    <cellStyle name="40% - Accent2 37 2" xfId="3696"/>
    <cellStyle name="40% - Accent2 37 2 2" xfId="3697"/>
    <cellStyle name="40% - Accent2 37 2 3" xfId="3698"/>
    <cellStyle name="40% - Accent2 37 3" xfId="3699"/>
    <cellStyle name="40% - Accent2 37 4" xfId="3700"/>
    <cellStyle name="40% - Accent2 38" xfId="3701"/>
    <cellStyle name="40% - Accent2 38 2" xfId="3702"/>
    <cellStyle name="40% - Accent2 38 2 2" xfId="3703"/>
    <cellStyle name="40% - Accent2 38 2 3" xfId="3704"/>
    <cellStyle name="40% - Accent2 38 3" xfId="3705"/>
    <cellStyle name="40% - Accent2 38 4" xfId="3706"/>
    <cellStyle name="40% - Accent2 39" xfId="3707"/>
    <cellStyle name="40% - Accent2 39 2" xfId="3708"/>
    <cellStyle name="40% - Accent2 39 2 2" xfId="3709"/>
    <cellStyle name="40% - Accent2 39 2 3" xfId="3710"/>
    <cellStyle name="40% - Accent2 39 3" xfId="3711"/>
    <cellStyle name="40% - Accent2 39 4" xfId="3712"/>
    <cellStyle name="40% - Accent2 4" xfId="3713"/>
    <cellStyle name="40% - Accent2 4 2" xfId="3714"/>
    <cellStyle name="40% - Accent2 4 3" xfId="3715"/>
    <cellStyle name="40% - Accent2 4 3 2" xfId="3716"/>
    <cellStyle name="40% - Accent2 4 4" xfId="3717"/>
    <cellStyle name="40% - Accent2 4 4 2" xfId="3718"/>
    <cellStyle name="40% - Accent2 4 5" xfId="3719"/>
    <cellStyle name="40% - Accent2 4 6" xfId="3720"/>
    <cellStyle name="40% - Accent2 4 7" xfId="3721"/>
    <cellStyle name="40% - Accent2 4 8" xfId="3722"/>
    <cellStyle name="40% - Accent2 4 9" xfId="3723"/>
    <cellStyle name="40% - Accent2 4_Sheet2" xfId="3724"/>
    <cellStyle name="40% - Accent2 5" xfId="3725"/>
    <cellStyle name="40% - Accent2 5 2" xfId="3726"/>
    <cellStyle name="40% - Accent2 5 2 2" xfId="3727"/>
    <cellStyle name="40% - Accent2 5 3" xfId="3728"/>
    <cellStyle name="40% - Accent2 5 3 2" xfId="3729"/>
    <cellStyle name="40% - Accent2 5 4" xfId="3730"/>
    <cellStyle name="40% - Accent2 5 4 2" xfId="3731"/>
    <cellStyle name="40% - Accent2 5 5" xfId="3732"/>
    <cellStyle name="40% - Accent2 5 6" xfId="3733"/>
    <cellStyle name="40% - Accent2 5 7" xfId="3734"/>
    <cellStyle name="40% - Accent2 5 8" xfId="3735"/>
    <cellStyle name="40% - Accent2 5 9" xfId="3736"/>
    <cellStyle name="40% - Accent2 5_Sheet2" xfId="3737"/>
    <cellStyle name="40% - Accent2 6" xfId="3738"/>
    <cellStyle name="40% - Accent2 6 2" xfId="3739"/>
    <cellStyle name="40% - Accent2 6 2 2" xfId="3740"/>
    <cellStyle name="40% - Accent2 6 3" xfId="3741"/>
    <cellStyle name="40% - Accent2 6 3 2" xfId="3742"/>
    <cellStyle name="40% - Accent2 6 4" xfId="3743"/>
    <cellStyle name="40% - Accent2 6 4 2" xfId="3744"/>
    <cellStyle name="40% - Accent2 6 5" xfId="3745"/>
    <cellStyle name="40% - Accent2 6 6" xfId="3746"/>
    <cellStyle name="40% - Accent2 6 7" xfId="3747"/>
    <cellStyle name="40% - Accent2 6 8" xfId="3748"/>
    <cellStyle name="40% - Accent2 6 9" xfId="3749"/>
    <cellStyle name="40% - Accent2 6_Sheet2" xfId="3750"/>
    <cellStyle name="40% - Accent2 7" xfId="3751"/>
    <cellStyle name="40% - Accent2 7 2" xfId="3752"/>
    <cellStyle name="40% - Accent2 7 2 2" xfId="3753"/>
    <cellStyle name="40% - Accent2 7 3" xfId="3754"/>
    <cellStyle name="40% - Accent2 7 3 2" xfId="3755"/>
    <cellStyle name="40% - Accent2 7 4" xfId="3756"/>
    <cellStyle name="40% - Accent2 7 4 2" xfId="3757"/>
    <cellStyle name="40% - Accent2 7 5" xfId="3758"/>
    <cellStyle name="40% - Accent2 7 6" xfId="3759"/>
    <cellStyle name="40% - Accent2 7 7" xfId="3760"/>
    <cellStyle name="40% - Accent2 7 8" xfId="3761"/>
    <cellStyle name="40% - Accent2 7 9" xfId="3762"/>
    <cellStyle name="40% - Accent2 7_Sheet2" xfId="3763"/>
    <cellStyle name="40% - Accent2 8" xfId="3764"/>
    <cellStyle name="40% - Accent2 8 2" xfId="3765"/>
    <cellStyle name="40% - Accent2 8 3" xfId="3766"/>
    <cellStyle name="40% - Accent2 8 4" xfId="3767"/>
    <cellStyle name="40% - Accent2 8 5" xfId="3768"/>
    <cellStyle name="40% - Accent2 8 6" xfId="3769"/>
    <cellStyle name="40% - Accent2 8 7" xfId="3770"/>
    <cellStyle name="40% - Accent2 8 8" xfId="3771"/>
    <cellStyle name="40% - Accent2 8 9" xfId="3772"/>
    <cellStyle name="40% - Accent2 8_Sheet2" xfId="3773"/>
    <cellStyle name="40% - Accent2 9" xfId="3774"/>
    <cellStyle name="40% - Accent2 9 2" xfId="3775"/>
    <cellStyle name="40% - Accent2 9 3" xfId="3776"/>
    <cellStyle name="40% - Accent2 9 4" xfId="3777"/>
    <cellStyle name="40% - Accent2 9 5" xfId="3778"/>
    <cellStyle name="40% - Accent2 9 6" xfId="3779"/>
    <cellStyle name="40% - Accent2 9 7" xfId="3780"/>
    <cellStyle name="40% - Accent2 9 8" xfId="3781"/>
    <cellStyle name="40% - Accent2 9 9" xfId="3782"/>
    <cellStyle name="40% - Accent3 1" xfId="3783"/>
    <cellStyle name="40% - Accent3 1 1" xfId="3784"/>
    <cellStyle name="40% - Accent3 1 1 2" xfId="3785"/>
    <cellStyle name="40% - Accent3 1 2" xfId="3786"/>
    <cellStyle name="40% - Accent3 10" xfId="3787"/>
    <cellStyle name="40% - Accent3 10 2" xfId="3788"/>
    <cellStyle name="40% - Accent3 10 3" xfId="3789"/>
    <cellStyle name="40% - Accent3 10 4" xfId="3790"/>
    <cellStyle name="40% - Accent3 10 5" xfId="3791"/>
    <cellStyle name="40% - Accent3 10 6" xfId="3792"/>
    <cellStyle name="40% - Accent3 10 7" xfId="3793"/>
    <cellStyle name="40% - Accent3 10 8" xfId="3794"/>
    <cellStyle name="40% - Accent3 10 9" xfId="3795"/>
    <cellStyle name="40% - Accent3 11" xfId="3796"/>
    <cellStyle name="40% - Accent3 11 2" xfId="3797"/>
    <cellStyle name="40% - Accent3 11 2 2" xfId="3798"/>
    <cellStyle name="40% - Accent3 11 2 3" xfId="3799"/>
    <cellStyle name="40% - Accent3 11 3" xfId="3800"/>
    <cellStyle name="40% - Accent3 11 4" xfId="3801"/>
    <cellStyle name="40% - Accent3 12" xfId="3802"/>
    <cellStyle name="40% - Accent3 12 2" xfId="3803"/>
    <cellStyle name="40% - Accent3 12 2 2" xfId="3804"/>
    <cellStyle name="40% - Accent3 12 2 3" xfId="3805"/>
    <cellStyle name="40% - Accent3 12 3" xfId="3806"/>
    <cellStyle name="40% - Accent3 12 4" xfId="3807"/>
    <cellStyle name="40% - Accent3 13" xfId="3808"/>
    <cellStyle name="40% - Accent3 13 2" xfId="3809"/>
    <cellStyle name="40% - Accent3 13 2 2" xfId="3810"/>
    <cellStyle name="40% - Accent3 13 2 3" xfId="3811"/>
    <cellStyle name="40% - Accent3 13 3" xfId="3812"/>
    <cellStyle name="40% - Accent3 13 4" xfId="3813"/>
    <cellStyle name="40% - Accent3 14" xfId="3814"/>
    <cellStyle name="40% - Accent3 14 2" xfId="3815"/>
    <cellStyle name="40% - Accent3 14 2 2" xfId="3816"/>
    <cellStyle name="40% - Accent3 14 2 3" xfId="3817"/>
    <cellStyle name="40% - Accent3 14 3" xfId="3818"/>
    <cellStyle name="40% - Accent3 14 4" xfId="3819"/>
    <cellStyle name="40% - Accent3 15" xfId="3820"/>
    <cellStyle name="40% - Accent3 15 2" xfId="3821"/>
    <cellStyle name="40% - Accent3 15 2 2" xfId="3822"/>
    <cellStyle name="40% - Accent3 15 2 3" xfId="3823"/>
    <cellStyle name="40% - Accent3 15 3" xfId="3824"/>
    <cellStyle name="40% - Accent3 15 4" xfId="3825"/>
    <cellStyle name="40% - Accent3 16" xfId="3826"/>
    <cellStyle name="40% - Accent3 16 2" xfId="3827"/>
    <cellStyle name="40% - Accent3 16 2 2" xfId="3828"/>
    <cellStyle name="40% - Accent3 16 2 3" xfId="3829"/>
    <cellStyle name="40% - Accent3 16 3" xfId="3830"/>
    <cellStyle name="40% - Accent3 16 4" xfId="3831"/>
    <cellStyle name="40% - Accent3 17" xfId="3832"/>
    <cellStyle name="40% - Accent3 17 2" xfId="3833"/>
    <cellStyle name="40% - Accent3 17 2 2" xfId="3834"/>
    <cellStyle name="40% - Accent3 17 2 3" xfId="3835"/>
    <cellStyle name="40% - Accent3 17 3" xfId="3836"/>
    <cellStyle name="40% - Accent3 17 4" xfId="3837"/>
    <cellStyle name="40% - Accent3 18" xfId="3838"/>
    <cellStyle name="40% - Accent3 18 2" xfId="3839"/>
    <cellStyle name="40% - Accent3 18 2 2" xfId="3840"/>
    <cellStyle name="40% - Accent3 18 2 3" xfId="3841"/>
    <cellStyle name="40% - Accent3 18 3" xfId="3842"/>
    <cellStyle name="40% - Accent3 18 4" xfId="3843"/>
    <cellStyle name="40% - Accent3 19" xfId="3844"/>
    <cellStyle name="40% - Accent3 19 2" xfId="3845"/>
    <cellStyle name="40% - Accent3 19 2 2" xfId="3846"/>
    <cellStyle name="40% - Accent3 19 2 3" xfId="3847"/>
    <cellStyle name="40% - Accent3 19 3" xfId="3848"/>
    <cellStyle name="40% - Accent3 19 4" xfId="3849"/>
    <cellStyle name="40% - Accent3 2" xfId="3850"/>
    <cellStyle name="40% - Accent3 2 10" xfId="3851"/>
    <cellStyle name="40% - Accent3 2 2" xfId="3852"/>
    <cellStyle name="40% - Accent3 2 2 2" xfId="3853"/>
    <cellStyle name="40% - Accent3 2 3" xfId="3854"/>
    <cellStyle name="40% - Accent3 2 3 2" xfId="3855"/>
    <cellStyle name="40% - Accent3 2 4" xfId="3856"/>
    <cellStyle name="40% - Accent3 2 4 2" xfId="3857"/>
    <cellStyle name="40% - Accent3 2 5" xfId="3858"/>
    <cellStyle name="40% - Accent3 2 5 2" xfId="3859"/>
    <cellStyle name="40% - Accent3 2 6" xfId="3860"/>
    <cellStyle name="40% - Accent3 2 7" xfId="3861"/>
    <cellStyle name="40% - Accent3 2 8" xfId="3862"/>
    <cellStyle name="40% - Accent3 2 9" xfId="3863"/>
    <cellStyle name="40% - Accent3 2_B Block  Column LGF to UGF Lvl" xfId="3864"/>
    <cellStyle name="40% - Accent3 20" xfId="3865"/>
    <cellStyle name="40% - Accent3 20 2" xfId="3866"/>
    <cellStyle name="40% - Accent3 20 2 2" xfId="3867"/>
    <cellStyle name="40% - Accent3 20 2 3" xfId="3868"/>
    <cellStyle name="40% - Accent3 20 3" xfId="3869"/>
    <cellStyle name="40% - Accent3 20 4" xfId="3870"/>
    <cellStyle name="40% - Accent3 21" xfId="3871"/>
    <cellStyle name="40% - Accent3 21 2" xfId="3872"/>
    <cellStyle name="40% - Accent3 21 2 2" xfId="3873"/>
    <cellStyle name="40% - Accent3 21 2 3" xfId="3874"/>
    <cellStyle name="40% - Accent3 21 3" xfId="3875"/>
    <cellStyle name="40% - Accent3 21 4" xfId="3876"/>
    <cellStyle name="40% - Accent3 22" xfId="3877"/>
    <cellStyle name="40% - Accent3 22 2" xfId="3878"/>
    <cellStyle name="40% - Accent3 22 2 2" xfId="3879"/>
    <cellStyle name="40% - Accent3 22 2 3" xfId="3880"/>
    <cellStyle name="40% - Accent3 22 3" xfId="3881"/>
    <cellStyle name="40% - Accent3 22 4" xfId="3882"/>
    <cellStyle name="40% - Accent3 23" xfId="3883"/>
    <cellStyle name="40% - Accent3 23 2" xfId="3884"/>
    <cellStyle name="40% - Accent3 23 2 2" xfId="3885"/>
    <cellStyle name="40% - Accent3 23 2 3" xfId="3886"/>
    <cellStyle name="40% - Accent3 23 3" xfId="3887"/>
    <cellStyle name="40% - Accent3 23 4" xfId="3888"/>
    <cellStyle name="40% - Accent3 24" xfId="3889"/>
    <cellStyle name="40% - Accent3 24 2" xfId="3890"/>
    <cellStyle name="40% - Accent3 24 2 2" xfId="3891"/>
    <cellStyle name="40% - Accent3 24 2 3" xfId="3892"/>
    <cellStyle name="40% - Accent3 24 3" xfId="3893"/>
    <cellStyle name="40% - Accent3 24 4" xfId="3894"/>
    <cellStyle name="40% - Accent3 25" xfId="3895"/>
    <cellStyle name="40% - Accent3 25 2" xfId="3896"/>
    <cellStyle name="40% - Accent3 25 2 2" xfId="3897"/>
    <cellStyle name="40% - Accent3 25 2 3" xfId="3898"/>
    <cellStyle name="40% - Accent3 25 3" xfId="3899"/>
    <cellStyle name="40% - Accent3 25 4" xfId="3900"/>
    <cellStyle name="40% - Accent3 26" xfId="3901"/>
    <cellStyle name="40% - Accent3 26 2" xfId="3902"/>
    <cellStyle name="40% - Accent3 26 2 2" xfId="3903"/>
    <cellStyle name="40% - Accent3 26 2 3" xfId="3904"/>
    <cellStyle name="40% - Accent3 26 3" xfId="3905"/>
    <cellStyle name="40% - Accent3 26 4" xfId="3906"/>
    <cellStyle name="40% - Accent3 27" xfId="3907"/>
    <cellStyle name="40% - Accent3 27 2" xfId="3908"/>
    <cellStyle name="40% - Accent3 27 2 2" xfId="3909"/>
    <cellStyle name="40% - Accent3 27 2 3" xfId="3910"/>
    <cellStyle name="40% - Accent3 27 3" xfId="3911"/>
    <cellStyle name="40% - Accent3 27 4" xfId="3912"/>
    <cellStyle name="40% - Accent3 28" xfId="3913"/>
    <cellStyle name="40% - Accent3 28 2" xfId="3914"/>
    <cellStyle name="40% - Accent3 28 2 2" xfId="3915"/>
    <cellStyle name="40% - Accent3 28 2 3" xfId="3916"/>
    <cellStyle name="40% - Accent3 28 3" xfId="3917"/>
    <cellStyle name="40% - Accent3 28 4" xfId="3918"/>
    <cellStyle name="40% - Accent3 29" xfId="3919"/>
    <cellStyle name="40% - Accent3 29 2" xfId="3920"/>
    <cellStyle name="40% - Accent3 29 2 2" xfId="3921"/>
    <cellStyle name="40% - Accent3 29 2 3" xfId="3922"/>
    <cellStyle name="40% - Accent3 29 3" xfId="3923"/>
    <cellStyle name="40% - Accent3 29 4" xfId="3924"/>
    <cellStyle name="40% - Accent3 3" xfId="3925"/>
    <cellStyle name="40% - Accent3 3 2" xfId="3926"/>
    <cellStyle name="40% - Accent3 3 3" xfId="3927"/>
    <cellStyle name="40% - Accent3 3 3 2" xfId="3928"/>
    <cellStyle name="40% - Accent3 3 4" xfId="3929"/>
    <cellStyle name="40% - Accent3 3 4 2" xfId="3930"/>
    <cellStyle name="40% - Accent3 3 5" xfId="3931"/>
    <cellStyle name="40% - Accent3 3 6" xfId="3932"/>
    <cellStyle name="40% - Accent3 3 7" xfId="3933"/>
    <cellStyle name="40% - Accent3 3 8" xfId="3934"/>
    <cellStyle name="40% - Accent3 3 9" xfId="3935"/>
    <cellStyle name="40% - Accent3 3_Sheet2" xfId="3936"/>
    <cellStyle name="40% - Accent3 30" xfId="3937"/>
    <cellStyle name="40% - Accent3 30 2" xfId="3938"/>
    <cellStyle name="40% - Accent3 30 2 2" xfId="3939"/>
    <cellStyle name="40% - Accent3 30 2 3" xfId="3940"/>
    <cellStyle name="40% - Accent3 30 3" xfId="3941"/>
    <cellStyle name="40% - Accent3 30 4" xfId="3942"/>
    <cellStyle name="40% - Accent3 31" xfId="3943"/>
    <cellStyle name="40% - Accent3 31 2" xfId="3944"/>
    <cellStyle name="40% - Accent3 31 2 2" xfId="3945"/>
    <cellStyle name="40% - Accent3 31 2 3" xfId="3946"/>
    <cellStyle name="40% - Accent3 31 3" xfId="3947"/>
    <cellStyle name="40% - Accent3 31 4" xfId="3948"/>
    <cellStyle name="40% - Accent3 32" xfId="3949"/>
    <cellStyle name="40% - Accent3 33" xfId="3950"/>
    <cellStyle name="40% - Accent3 33 2" xfId="3951"/>
    <cellStyle name="40% - Accent3 33 2 2" xfId="3952"/>
    <cellStyle name="40% - Accent3 33 2 3" xfId="3953"/>
    <cellStyle name="40% - Accent3 33 3" xfId="3954"/>
    <cellStyle name="40% - Accent3 33 4" xfId="3955"/>
    <cellStyle name="40% - Accent3 34" xfId="3956"/>
    <cellStyle name="40% - Accent3 34 2" xfId="3957"/>
    <cellStyle name="40% - Accent3 34 2 2" xfId="3958"/>
    <cellStyle name="40% - Accent3 34 2 3" xfId="3959"/>
    <cellStyle name="40% - Accent3 34 3" xfId="3960"/>
    <cellStyle name="40% - Accent3 34 4" xfId="3961"/>
    <cellStyle name="40% - Accent3 35" xfId="3962"/>
    <cellStyle name="40% - Accent3 35 2" xfId="3963"/>
    <cellStyle name="40% - Accent3 35 2 2" xfId="3964"/>
    <cellStyle name="40% - Accent3 35 2 3" xfId="3965"/>
    <cellStyle name="40% - Accent3 35 3" xfId="3966"/>
    <cellStyle name="40% - Accent3 35 4" xfId="3967"/>
    <cellStyle name="40% - Accent3 36" xfId="3968"/>
    <cellStyle name="40% - Accent3 36 2" xfId="3969"/>
    <cellStyle name="40% - Accent3 36 2 2" xfId="3970"/>
    <cellStyle name="40% - Accent3 36 2 3" xfId="3971"/>
    <cellStyle name="40% - Accent3 36 3" xfId="3972"/>
    <cellStyle name="40% - Accent3 36 4" xfId="3973"/>
    <cellStyle name="40% - Accent3 37" xfId="3974"/>
    <cellStyle name="40% - Accent3 37 2" xfId="3975"/>
    <cellStyle name="40% - Accent3 37 2 2" xfId="3976"/>
    <cellStyle name="40% - Accent3 37 2 3" xfId="3977"/>
    <cellStyle name="40% - Accent3 37 3" xfId="3978"/>
    <cellStyle name="40% - Accent3 37 4" xfId="3979"/>
    <cellStyle name="40% - Accent3 38" xfId="3980"/>
    <cellStyle name="40% - Accent3 38 2" xfId="3981"/>
    <cellStyle name="40% - Accent3 38 2 2" xfId="3982"/>
    <cellStyle name="40% - Accent3 38 2 3" xfId="3983"/>
    <cellStyle name="40% - Accent3 38 3" xfId="3984"/>
    <cellStyle name="40% - Accent3 38 4" xfId="3985"/>
    <cellStyle name="40% - Accent3 39" xfId="3986"/>
    <cellStyle name="40% - Accent3 39 2" xfId="3987"/>
    <cellStyle name="40% - Accent3 39 2 2" xfId="3988"/>
    <cellStyle name="40% - Accent3 39 2 3" xfId="3989"/>
    <cellStyle name="40% - Accent3 39 3" xfId="3990"/>
    <cellStyle name="40% - Accent3 39 4" xfId="3991"/>
    <cellStyle name="40% - Accent3 4" xfId="3992"/>
    <cellStyle name="40% - Accent3 4 2" xfId="3993"/>
    <cellStyle name="40% - Accent3 4 3" xfId="3994"/>
    <cellStyle name="40% - Accent3 4 3 2" xfId="3995"/>
    <cellStyle name="40% - Accent3 4 4" xfId="3996"/>
    <cellStyle name="40% - Accent3 4 4 2" xfId="3997"/>
    <cellStyle name="40% - Accent3 4 5" xfId="3998"/>
    <cellStyle name="40% - Accent3 4 6" xfId="3999"/>
    <cellStyle name="40% - Accent3 4 7" xfId="4000"/>
    <cellStyle name="40% - Accent3 4 8" xfId="4001"/>
    <cellStyle name="40% - Accent3 4 9" xfId="4002"/>
    <cellStyle name="40% - Accent3 4_Sheet2" xfId="4003"/>
    <cellStyle name="40% - Accent3 5" xfId="4004"/>
    <cellStyle name="40% - Accent3 5 2" xfId="4005"/>
    <cellStyle name="40% - Accent3 5 2 2" xfId="4006"/>
    <cellStyle name="40% - Accent3 5 3" xfId="4007"/>
    <cellStyle name="40% - Accent3 5 3 2" xfId="4008"/>
    <cellStyle name="40% - Accent3 5 4" xfId="4009"/>
    <cellStyle name="40% - Accent3 5 4 2" xfId="4010"/>
    <cellStyle name="40% - Accent3 5 5" xfId="4011"/>
    <cellStyle name="40% - Accent3 5 6" xfId="4012"/>
    <cellStyle name="40% - Accent3 5 7" xfId="4013"/>
    <cellStyle name="40% - Accent3 5 8" xfId="4014"/>
    <cellStyle name="40% - Accent3 5 9" xfId="4015"/>
    <cellStyle name="40% - Accent3 5_Sheet2" xfId="4016"/>
    <cellStyle name="40% - Accent3 6" xfId="4017"/>
    <cellStyle name="40% - Accent3 6 2" xfId="4018"/>
    <cellStyle name="40% - Accent3 6 2 2" xfId="4019"/>
    <cellStyle name="40% - Accent3 6 3" xfId="4020"/>
    <cellStyle name="40% - Accent3 6 3 2" xfId="4021"/>
    <cellStyle name="40% - Accent3 6 4" xfId="4022"/>
    <cellStyle name="40% - Accent3 6 4 2" xfId="4023"/>
    <cellStyle name="40% - Accent3 6 5" xfId="4024"/>
    <cellStyle name="40% - Accent3 6 6" xfId="4025"/>
    <cellStyle name="40% - Accent3 6 7" xfId="4026"/>
    <cellStyle name="40% - Accent3 6 8" xfId="4027"/>
    <cellStyle name="40% - Accent3 6 9" xfId="4028"/>
    <cellStyle name="40% - Accent3 6_Sheet2" xfId="4029"/>
    <cellStyle name="40% - Accent3 7" xfId="4030"/>
    <cellStyle name="40% - Accent3 7 2" xfId="4031"/>
    <cellStyle name="40% - Accent3 7 2 2" xfId="4032"/>
    <cellStyle name="40% - Accent3 7 3" xfId="4033"/>
    <cellStyle name="40% - Accent3 7 3 2" xfId="4034"/>
    <cellStyle name="40% - Accent3 7 4" xfId="4035"/>
    <cellStyle name="40% - Accent3 7 4 2" xfId="4036"/>
    <cellStyle name="40% - Accent3 7 5" xfId="4037"/>
    <cellStyle name="40% - Accent3 7 6" xfId="4038"/>
    <cellStyle name="40% - Accent3 7 7" xfId="4039"/>
    <cellStyle name="40% - Accent3 7 8" xfId="4040"/>
    <cellStyle name="40% - Accent3 7 9" xfId="4041"/>
    <cellStyle name="40% - Accent3 7_Sheet2" xfId="4042"/>
    <cellStyle name="40% - Accent3 8" xfId="4043"/>
    <cellStyle name="40% - Accent3 8 2" xfId="4044"/>
    <cellStyle name="40% - Accent3 8 3" xfId="4045"/>
    <cellStyle name="40% - Accent3 8 4" xfId="4046"/>
    <cellStyle name="40% - Accent3 8 5" xfId="4047"/>
    <cellStyle name="40% - Accent3 8 6" xfId="4048"/>
    <cellStyle name="40% - Accent3 8 7" xfId="4049"/>
    <cellStyle name="40% - Accent3 8 8" xfId="4050"/>
    <cellStyle name="40% - Accent3 8 9" xfId="4051"/>
    <cellStyle name="40% - Accent3 8_Sheet2" xfId="4052"/>
    <cellStyle name="40% - Accent3 9" xfId="4053"/>
    <cellStyle name="40% - Accent3 9 2" xfId="4054"/>
    <cellStyle name="40% - Accent3 9 3" xfId="4055"/>
    <cellStyle name="40% - Accent3 9 4" xfId="4056"/>
    <cellStyle name="40% - Accent3 9 5" xfId="4057"/>
    <cellStyle name="40% - Accent3 9 6" xfId="4058"/>
    <cellStyle name="40% - Accent3 9 7" xfId="4059"/>
    <cellStyle name="40% - Accent3 9 8" xfId="4060"/>
    <cellStyle name="40% - Accent3 9 9" xfId="4061"/>
    <cellStyle name="40% - Accent4 1" xfId="4062"/>
    <cellStyle name="40% - Accent4 1 1" xfId="4063"/>
    <cellStyle name="40% - Accent4 1 1 2" xfId="4064"/>
    <cellStyle name="40% - Accent4 1 2" xfId="4065"/>
    <cellStyle name="40% - Accent4 1_Building_-_5-final_Price_Variation(1)" xfId="4066"/>
    <cellStyle name="40% - Accent4 10" xfId="4067"/>
    <cellStyle name="40% - Accent4 10 2" xfId="4068"/>
    <cellStyle name="40% - Accent4 10 3" xfId="4069"/>
    <cellStyle name="40% - Accent4 10 4" xfId="4070"/>
    <cellStyle name="40% - Accent4 10 5" xfId="4071"/>
    <cellStyle name="40% - Accent4 10 6" xfId="4072"/>
    <cellStyle name="40% - Accent4 10 7" xfId="4073"/>
    <cellStyle name="40% - Accent4 10 8" xfId="4074"/>
    <cellStyle name="40% - Accent4 10 9" xfId="4075"/>
    <cellStyle name="40% - Accent4 11" xfId="4076"/>
    <cellStyle name="40% - Accent4 11 2" xfId="4077"/>
    <cellStyle name="40% - Accent4 11 2 2" xfId="4078"/>
    <cellStyle name="40% - Accent4 11 2 3" xfId="4079"/>
    <cellStyle name="40% - Accent4 11 3" xfId="4080"/>
    <cellStyle name="40% - Accent4 11 4" xfId="4081"/>
    <cellStyle name="40% - Accent4 12" xfId="4082"/>
    <cellStyle name="40% - Accent4 12 2" xfId="4083"/>
    <cellStyle name="40% - Accent4 12 2 2" xfId="4084"/>
    <cellStyle name="40% - Accent4 12 2 3" xfId="4085"/>
    <cellStyle name="40% - Accent4 12 3" xfId="4086"/>
    <cellStyle name="40% - Accent4 12 4" xfId="4087"/>
    <cellStyle name="40% - Accent4 13" xfId="4088"/>
    <cellStyle name="40% - Accent4 13 2" xfId="4089"/>
    <cellStyle name="40% - Accent4 13 2 2" xfId="4090"/>
    <cellStyle name="40% - Accent4 13 2 3" xfId="4091"/>
    <cellStyle name="40% - Accent4 13 3" xfId="4092"/>
    <cellStyle name="40% - Accent4 13 4" xfId="4093"/>
    <cellStyle name="40% - Accent4 14" xfId="4094"/>
    <cellStyle name="40% - Accent4 14 2" xfId="4095"/>
    <cellStyle name="40% - Accent4 14 2 2" xfId="4096"/>
    <cellStyle name="40% - Accent4 14 2 3" xfId="4097"/>
    <cellStyle name="40% - Accent4 14 3" xfId="4098"/>
    <cellStyle name="40% - Accent4 14 4" xfId="4099"/>
    <cellStyle name="40% - Accent4 15" xfId="4100"/>
    <cellStyle name="40% - Accent4 15 2" xfId="4101"/>
    <cellStyle name="40% - Accent4 15 2 2" xfId="4102"/>
    <cellStyle name="40% - Accent4 15 2 3" xfId="4103"/>
    <cellStyle name="40% - Accent4 15 3" xfId="4104"/>
    <cellStyle name="40% - Accent4 15 4" xfId="4105"/>
    <cellStyle name="40% - Accent4 16" xfId="4106"/>
    <cellStyle name="40% - Accent4 16 2" xfId="4107"/>
    <cellStyle name="40% - Accent4 16 2 2" xfId="4108"/>
    <cellStyle name="40% - Accent4 16 2 3" xfId="4109"/>
    <cellStyle name="40% - Accent4 16 3" xfId="4110"/>
    <cellStyle name="40% - Accent4 16 4" xfId="4111"/>
    <cellStyle name="40% - Accent4 17" xfId="4112"/>
    <cellStyle name="40% - Accent4 17 2" xfId="4113"/>
    <cellStyle name="40% - Accent4 17 2 2" xfId="4114"/>
    <cellStyle name="40% - Accent4 17 2 3" xfId="4115"/>
    <cellStyle name="40% - Accent4 17 3" xfId="4116"/>
    <cellStyle name="40% - Accent4 17 4" xfId="4117"/>
    <cellStyle name="40% - Accent4 18" xfId="4118"/>
    <cellStyle name="40% - Accent4 18 2" xfId="4119"/>
    <cellStyle name="40% - Accent4 18 2 2" xfId="4120"/>
    <cellStyle name="40% - Accent4 18 2 3" xfId="4121"/>
    <cellStyle name="40% - Accent4 18 3" xfId="4122"/>
    <cellStyle name="40% - Accent4 18 4" xfId="4123"/>
    <cellStyle name="40% - Accent4 19" xfId="4124"/>
    <cellStyle name="40% - Accent4 19 2" xfId="4125"/>
    <cellStyle name="40% - Accent4 19 2 2" xfId="4126"/>
    <cellStyle name="40% - Accent4 19 2 3" xfId="4127"/>
    <cellStyle name="40% - Accent4 19 3" xfId="4128"/>
    <cellStyle name="40% - Accent4 19 4" xfId="4129"/>
    <cellStyle name="40% - Accent4 2" xfId="4130"/>
    <cellStyle name="40% - Accent4 2 10" xfId="4131"/>
    <cellStyle name="40% - Accent4 2 2" xfId="4132"/>
    <cellStyle name="40% - Accent4 2 2 2" xfId="4133"/>
    <cellStyle name="40% - Accent4 2 3" xfId="4134"/>
    <cellStyle name="40% - Accent4 2 3 2" xfId="4135"/>
    <cellStyle name="40% - Accent4 2 4" xfId="4136"/>
    <cellStyle name="40% - Accent4 2 4 2" xfId="4137"/>
    <cellStyle name="40% - Accent4 2 5" xfId="4138"/>
    <cellStyle name="40% - Accent4 2 5 2" xfId="4139"/>
    <cellStyle name="40% - Accent4 2 6" xfId="4140"/>
    <cellStyle name="40% - Accent4 2 7" xfId="4141"/>
    <cellStyle name="40% - Accent4 2 8" xfId="4142"/>
    <cellStyle name="40% - Accent4 2 9" xfId="4143"/>
    <cellStyle name="40% - Accent4 2_B Block  Column LGF to UGF Lvl" xfId="4144"/>
    <cellStyle name="40% - Accent4 20" xfId="4145"/>
    <cellStyle name="40% - Accent4 20 2" xfId="4146"/>
    <cellStyle name="40% - Accent4 20 2 2" xfId="4147"/>
    <cellStyle name="40% - Accent4 20 2 3" xfId="4148"/>
    <cellStyle name="40% - Accent4 20 3" xfId="4149"/>
    <cellStyle name="40% - Accent4 20 4" xfId="4150"/>
    <cellStyle name="40% - Accent4 21" xfId="4151"/>
    <cellStyle name="40% - Accent4 21 2" xfId="4152"/>
    <cellStyle name="40% - Accent4 21 2 2" xfId="4153"/>
    <cellStyle name="40% - Accent4 21 2 3" xfId="4154"/>
    <cellStyle name="40% - Accent4 21 3" xfId="4155"/>
    <cellStyle name="40% - Accent4 21 4" xfId="4156"/>
    <cellStyle name="40% - Accent4 22" xfId="4157"/>
    <cellStyle name="40% - Accent4 22 2" xfId="4158"/>
    <cellStyle name="40% - Accent4 22 2 2" xfId="4159"/>
    <cellStyle name="40% - Accent4 22 2 3" xfId="4160"/>
    <cellStyle name="40% - Accent4 22 3" xfId="4161"/>
    <cellStyle name="40% - Accent4 22 4" xfId="4162"/>
    <cellStyle name="40% - Accent4 23" xfId="4163"/>
    <cellStyle name="40% - Accent4 23 2" xfId="4164"/>
    <cellStyle name="40% - Accent4 23 2 2" xfId="4165"/>
    <cellStyle name="40% - Accent4 23 2 3" xfId="4166"/>
    <cellStyle name="40% - Accent4 23 3" xfId="4167"/>
    <cellStyle name="40% - Accent4 23 4" xfId="4168"/>
    <cellStyle name="40% - Accent4 24" xfId="4169"/>
    <cellStyle name="40% - Accent4 24 2" xfId="4170"/>
    <cellStyle name="40% - Accent4 24 2 2" xfId="4171"/>
    <cellStyle name="40% - Accent4 24 2 3" xfId="4172"/>
    <cellStyle name="40% - Accent4 24 3" xfId="4173"/>
    <cellStyle name="40% - Accent4 24 4" xfId="4174"/>
    <cellStyle name="40% - Accent4 25" xfId="4175"/>
    <cellStyle name="40% - Accent4 25 2" xfId="4176"/>
    <cellStyle name="40% - Accent4 25 2 2" xfId="4177"/>
    <cellStyle name="40% - Accent4 25 2 3" xfId="4178"/>
    <cellStyle name="40% - Accent4 25 3" xfId="4179"/>
    <cellStyle name="40% - Accent4 25 4" xfId="4180"/>
    <cellStyle name="40% - Accent4 26" xfId="4181"/>
    <cellStyle name="40% - Accent4 26 2" xfId="4182"/>
    <cellStyle name="40% - Accent4 26 2 2" xfId="4183"/>
    <cellStyle name="40% - Accent4 26 2 3" xfId="4184"/>
    <cellStyle name="40% - Accent4 26 3" xfId="4185"/>
    <cellStyle name="40% - Accent4 26 4" xfId="4186"/>
    <cellStyle name="40% - Accent4 27" xfId="4187"/>
    <cellStyle name="40% - Accent4 27 2" xfId="4188"/>
    <cellStyle name="40% - Accent4 27 2 2" xfId="4189"/>
    <cellStyle name="40% - Accent4 27 2 3" xfId="4190"/>
    <cellStyle name="40% - Accent4 27 3" xfId="4191"/>
    <cellStyle name="40% - Accent4 27 4" xfId="4192"/>
    <cellStyle name="40% - Accent4 28" xfId="4193"/>
    <cellStyle name="40% - Accent4 28 2" xfId="4194"/>
    <cellStyle name="40% - Accent4 28 2 2" xfId="4195"/>
    <cellStyle name="40% - Accent4 28 2 3" xfId="4196"/>
    <cellStyle name="40% - Accent4 28 3" xfId="4197"/>
    <cellStyle name="40% - Accent4 28 4" xfId="4198"/>
    <cellStyle name="40% - Accent4 29" xfId="4199"/>
    <cellStyle name="40% - Accent4 29 2" xfId="4200"/>
    <cellStyle name="40% - Accent4 29 2 2" xfId="4201"/>
    <cellStyle name="40% - Accent4 29 2 3" xfId="4202"/>
    <cellStyle name="40% - Accent4 29 3" xfId="4203"/>
    <cellStyle name="40% - Accent4 29 4" xfId="4204"/>
    <cellStyle name="40% - Accent4 3" xfId="4205"/>
    <cellStyle name="40% - Accent4 3 2" xfId="4206"/>
    <cellStyle name="40% - Accent4 3 3" xfId="4207"/>
    <cellStyle name="40% - Accent4 3 3 2" xfId="4208"/>
    <cellStyle name="40% - Accent4 3 4" xfId="4209"/>
    <cellStyle name="40% - Accent4 3 4 2" xfId="4210"/>
    <cellStyle name="40% - Accent4 3 5" xfId="4211"/>
    <cellStyle name="40% - Accent4 3 6" xfId="4212"/>
    <cellStyle name="40% - Accent4 3 7" xfId="4213"/>
    <cellStyle name="40% - Accent4 3 8" xfId="4214"/>
    <cellStyle name="40% - Accent4 3 9" xfId="4215"/>
    <cellStyle name="40% - Accent4 3_Sheet2" xfId="4216"/>
    <cellStyle name="40% - Accent4 30" xfId="4217"/>
    <cellStyle name="40% - Accent4 30 2" xfId="4218"/>
    <cellStyle name="40% - Accent4 30 2 2" xfId="4219"/>
    <cellStyle name="40% - Accent4 30 2 3" xfId="4220"/>
    <cellStyle name="40% - Accent4 30 3" xfId="4221"/>
    <cellStyle name="40% - Accent4 30 4" xfId="4222"/>
    <cellStyle name="40% - Accent4 31" xfId="4223"/>
    <cellStyle name="40% - Accent4 31 2" xfId="4224"/>
    <cellStyle name="40% - Accent4 31 2 2" xfId="4225"/>
    <cellStyle name="40% - Accent4 31 2 3" xfId="4226"/>
    <cellStyle name="40% - Accent4 31 3" xfId="4227"/>
    <cellStyle name="40% - Accent4 31 4" xfId="4228"/>
    <cellStyle name="40% - Accent4 32" xfId="4229"/>
    <cellStyle name="40% - Accent4 33" xfId="4230"/>
    <cellStyle name="40% - Accent4 33 2" xfId="4231"/>
    <cellStyle name="40% - Accent4 33 2 2" xfId="4232"/>
    <cellStyle name="40% - Accent4 33 2 3" xfId="4233"/>
    <cellStyle name="40% - Accent4 33 3" xfId="4234"/>
    <cellStyle name="40% - Accent4 33 4" xfId="4235"/>
    <cellStyle name="40% - Accent4 34" xfId="4236"/>
    <cellStyle name="40% - Accent4 34 2" xfId="4237"/>
    <cellStyle name="40% - Accent4 34 2 2" xfId="4238"/>
    <cellStyle name="40% - Accent4 34 2 3" xfId="4239"/>
    <cellStyle name="40% - Accent4 34 3" xfId="4240"/>
    <cellStyle name="40% - Accent4 34 4" xfId="4241"/>
    <cellStyle name="40% - Accent4 35" xfId="4242"/>
    <cellStyle name="40% - Accent4 35 2" xfId="4243"/>
    <cellStyle name="40% - Accent4 35 2 2" xfId="4244"/>
    <cellStyle name="40% - Accent4 35 2 3" xfId="4245"/>
    <cellStyle name="40% - Accent4 35 3" xfId="4246"/>
    <cellStyle name="40% - Accent4 35 4" xfId="4247"/>
    <cellStyle name="40% - Accent4 36" xfId="4248"/>
    <cellStyle name="40% - Accent4 36 2" xfId="4249"/>
    <cellStyle name="40% - Accent4 36 2 2" xfId="4250"/>
    <cellStyle name="40% - Accent4 36 2 3" xfId="4251"/>
    <cellStyle name="40% - Accent4 36 3" xfId="4252"/>
    <cellStyle name="40% - Accent4 36 4" xfId="4253"/>
    <cellStyle name="40% - Accent4 37" xfId="4254"/>
    <cellStyle name="40% - Accent4 37 2" xfId="4255"/>
    <cellStyle name="40% - Accent4 37 2 2" xfId="4256"/>
    <cellStyle name="40% - Accent4 37 2 3" xfId="4257"/>
    <cellStyle name="40% - Accent4 37 3" xfId="4258"/>
    <cellStyle name="40% - Accent4 37 4" xfId="4259"/>
    <cellStyle name="40% - Accent4 38" xfId="4260"/>
    <cellStyle name="40% - Accent4 38 2" xfId="4261"/>
    <cellStyle name="40% - Accent4 38 2 2" xfId="4262"/>
    <cellStyle name="40% - Accent4 38 2 3" xfId="4263"/>
    <cellStyle name="40% - Accent4 38 3" xfId="4264"/>
    <cellStyle name="40% - Accent4 38 4" xfId="4265"/>
    <cellStyle name="40% - Accent4 39" xfId="4266"/>
    <cellStyle name="40% - Accent4 39 2" xfId="4267"/>
    <cellStyle name="40% - Accent4 39 2 2" xfId="4268"/>
    <cellStyle name="40% - Accent4 39 2 3" xfId="4269"/>
    <cellStyle name="40% - Accent4 39 3" xfId="4270"/>
    <cellStyle name="40% - Accent4 39 4" xfId="4271"/>
    <cellStyle name="40% - Accent4 4" xfId="4272"/>
    <cellStyle name="40% - Accent4 4 2" xfId="4273"/>
    <cellStyle name="40% - Accent4 4 3" xfId="4274"/>
    <cellStyle name="40% - Accent4 4 3 2" xfId="4275"/>
    <cellStyle name="40% - Accent4 4 4" xfId="4276"/>
    <cellStyle name="40% - Accent4 4 4 2" xfId="4277"/>
    <cellStyle name="40% - Accent4 4 5" xfId="4278"/>
    <cellStyle name="40% - Accent4 4 6" xfId="4279"/>
    <cellStyle name="40% - Accent4 4 7" xfId="4280"/>
    <cellStyle name="40% - Accent4 4 8" xfId="4281"/>
    <cellStyle name="40% - Accent4 4 9" xfId="4282"/>
    <cellStyle name="40% - Accent4 4_Sheet2" xfId="4283"/>
    <cellStyle name="40% - Accent4 5" xfId="4284"/>
    <cellStyle name="40% - Accent4 5 2" xfId="4285"/>
    <cellStyle name="40% - Accent4 5 2 2" xfId="4286"/>
    <cellStyle name="40% - Accent4 5 3" xfId="4287"/>
    <cellStyle name="40% - Accent4 5 3 2" xfId="4288"/>
    <cellStyle name="40% - Accent4 5 4" xfId="4289"/>
    <cellStyle name="40% - Accent4 5 4 2" xfId="4290"/>
    <cellStyle name="40% - Accent4 5 5" xfId="4291"/>
    <cellStyle name="40% - Accent4 5 6" xfId="4292"/>
    <cellStyle name="40% - Accent4 5 7" xfId="4293"/>
    <cellStyle name="40% - Accent4 5 8" xfId="4294"/>
    <cellStyle name="40% - Accent4 5 9" xfId="4295"/>
    <cellStyle name="40% - Accent4 5_Sheet2" xfId="4296"/>
    <cellStyle name="40% - Accent4 6" xfId="4297"/>
    <cellStyle name="40% - Accent4 6 2" xfId="4298"/>
    <cellStyle name="40% - Accent4 6 2 2" xfId="4299"/>
    <cellStyle name="40% - Accent4 6 3" xfId="4300"/>
    <cellStyle name="40% - Accent4 6 3 2" xfId="4301"/>
    <cellStyle name="40% - Accent4 6 4" xfId="4302"/>
    <cellStyle name="40% - Accent4 6 4 2" xfId="4303"/>
    <cellStyle name="40% - Accent4 6 5" xfId="4304"/>
    <cellStyle name="40% - Accent4 6 6" xfId="4305"/>
    <cellStyle name="40% - Accent4 6 7" xfId="4306"/>
    <cellStyle name="40% - Accent4 6 8" xfId="4307"/>
    <cellStyle name="40% - Accent4 6 9" xfId="4308"/>
    <cellStyle name="40% - Accent4 6_Sheet2" xfId="4309"/>
    <cellStyle name="40% - Accent4 7" xfId="4310"/>
    <cellStyle name="40% - Accent4 7 2" xfId="4311"/>
    <cellStyle name="40% - Accent4 7 2 2" xfId="4312"/>
    <cellStyle name="40% - Accent4 7 3" xfId="4313"/>
    <cellStyle name="40% - Accent4 7 3 2" xfId="4314"/>
    <cellStyle name="40% - Accent4 7 4" xfId="4315"/>
    <cellStyle name="40% - Accent4 7 4 2" xfId="4316"/>
    <cellStyle name="40% - Accent4 7 5" xfId="4317"/>
    <cellStyle name="40% - Accent4 7 6" xfId="4318"/>
    <cellStyle name="40% - Accent4 7 7" xfId="4319"/>
    <cellStyle name="40% - Accent4 7 8" xfId="4320"/>
    <cellStyle name="40% - Accent4 7 9" xfId="4321"/>
    <cellStyle name="40% - Accent4 7_Sheet2" xfId="4322"/>
    <cellStyle name="40% - Accent4 8" xfId="4323"/>
    <cellStyle name="40% - Accent4 8 2" xfId="4324"/>
    <cellStyle name="40% - Accent4 8 3" xfId="4325"/>
    <cellStyle name="40% - Accent4 8 4" xfId="4326"/>
    <cellStyle name="40% - Accent4 8 5" xfId="4327"/>
    <cellStyle name="40% - Accent4 8 6" xfId="4328"/>
    <cellStyle name="40% - Accent4 8 7" xfId="4329"/>
    <cellStyle name="40% - Accent4 8 8" xfId="4330"/>
    <cellStyle name="40% - Accent4 8 9" xfId="4331"/>
    <cellStyle name="40% - Accent4 8_Sheet2" xfId="4332"/>
    <cellStyle name="40% - Accent4 9" xfId="4333"/>
    <cellStyle name="40% - Accent4 9 2" xfId="4334"/>
    <cellStyle name="40% - Accent4 9 3" xfId="4335"/>
    <cellStyle name="40% - Accent4 9 4" xfId="4336"/>
    <cellStyle name="40% - Accent4 9 5" xfId="4337"/>
    <cellStyle name="40% - Accent4 9 6" xfId="4338"/>
    <cellStyle name="40% - Accent4 9 7" xfId="4339"/>
    <cellStyle name="40% - Accent4 9 8" xfId="4340"/>
    <cellStyle name="40% - Accent4 9 9" xfId="4341"/>
    <cellStyle name="40% - Accent5 1" xfId="4342"/>
    <cellStyle name="40% - Accent5 1 1" xfId="4343"/>
    <cellStyle name="40% - Accent5 1 1 2" xfId="4344"/>
    <cellStyle name="40% - Accent5 1 2" xfId="4345"/>
    <cellStyle name="40% - Accent5 10" xfId="4346"/>
    <cellStyle name="40% - Accent5 10 2" xfId="4347"/>
    <cellStyle name="40% - Accent5 10 3" xfId="4348"/>
    <cellStyle name="40% - Accent5 10 4" xfId="4349"/>
    <cellStyle name="40% - Accent5 10 5" xfId="4350"/>
    <cellStyle name="40% - Accent5 10 6" xfId="4351"/>
    <cellStyle name="40% - Accent5 10 7" xfId="4352"/>
    <cellStyle name="40% - Accent5 10 8" xfId="4353"/>
    <cellStyle name="40% - Accent5 10 9" xfId="4354"/>
    <cellStyle name="40% - Accent5 11" xfId="4355"/>
    <cellStyle name="40% - Accent5 11 2" xfId="4356"/>
    <cellStyle name="40% - Accent5 11 2 2" xfId="4357"/>
    <cellStyle name="40% - Accent5 11 2 3" xfId="4358"/>
    <cellStyle name="40% - Accent5 11 3" xfId="4359"/>
    <cellStyle name="40% - Accent5 11 4" xfId="4360"/>
    <cellStyle name="40% - Accent5 12" xfId="4361"/>
    <cellStyle name="40% - Accent5 12 2" xfId="4362"/>
    <cellStyle name="40% - Accent5 12 2 2" xfId="4363"/>
    <cellStyle name="40% - Accent5 12 2 3" xfId="4364"/>
    <cellStyle name="40% - Accent5 12 3" xfId="4365"/>
    <cellStyle name="40% - Accent5 12 4" xfId="4366"/>
    <cellStyle name="40% - Accent5 13" xfId="4367"/>
    <cellStyle name="40% - Accent5 13 2" xfId="4368"/>
    <cellStyle name="40% - Accent5 13 2 2" xfId="4369"/>
    <cellStyle name="40% - Accent5 13 2 3" xfId="4370"/>
    <cellStyle name="40% - Accent5 13 3" xfId="4371"/>
    <cellStyle name="40% - Accent5 13 4" xfId="4372"/>
    <cellStyle name="40% - Accent5 14" xfId="4373"/>
    <cellStyle name="40% - Accent5 14 2" xfId="4374"/>
    <cellStyle name="40% - Accent5 14 2 2" xfId="4375"/>
    <cellStyle name="40% - Accent5 14 2 3" xfId="4376"/>
    <cellStyle name="40% - Accent5 14 3" xfId="4377"/>
    <cellStyle name="40% - Accent5 14 4" xfId="4378"/>
    <cellStyle name="40% - Accent5 15" xfId="4379"/>
    <cellStyle name="40% - Accent5 15 2" xfId="4380"/>
    <cellStyle name="40% - Accent5 15 2 2" xfId="4381"/>
    <cellStyle name="40% - Accent5 15 2 3" xfId="4382"/>
    <cellStyle name="40% - Accent5 15 3" xfId="4383"/>
    <cellStyle name="40% - Accent5 15 4" xfId="4384"/>
    <cellStyle name="40% - Accent5 16" xfId="4385"/>
    <cellStyle name="40% - Accent5 16 2" xfId="4386"/>
    <cellStyle name="40% - Accent5 16 2 2" xfId="4387"/>
    <cellStyle name="40% - Accent5 16 2 3" xfId="4388"/>
    <cellStyle name="40% - Accent5 16 3" xfId="4389"/>
    <cellStyle name="40% - Accent5 16 4" xfId="4390"/>
    <cellStyle name="40% - Accent5 17" xfId="4391"/>
    <cellStyle name="40% - Accent5 17 2" xfId="4392"/>
    <cellStyle name="40% - Accent5 17 2 2" xfId="4393"/>
    <cellStyle name="40% - Accent5 17 2 3" xfId="4394"/>
    <cellStyle name="40% - Accent5 17 3" xfId="4395"/>
    <cellStyle name="40% - Accent5 17 4" xfId="4396"/>
    <cellStyle name="40% - Accent5 18" xfId="4397"/>
    <cellStyle name="40% - Accent5 18 2" xfId="4398"/>
    <cellStyle name="40% - Accent5 18 2 2" xfId="4399"/>
    <cellStyle name="40% - Accent5 18 2 3" xfId="4400"/>
    <cellStyle name="40% - Accent5 18 3" xfId="4401"/>
    <cellStyle name="40% - Accent5 18 4" xfId="4402"/>
    <cellStyle name="40% - Accent5 19" xfId="4403"/>
    <cellStyle name="40% - Accent5 19 2" xfId="4404"/>
    <cellStyle name="40% - Accent5 19 2 2" xfId="4405"/>
    <cellStyle name="40% - Accent5 19 2 3" xfId="4406"/>
    <cellStyle name="40% - Accent5 19 3" xfId="4407"/>
    <cellStyle name="40% - Accent5 19 4" xfId="4408"/>
    <cellStyle name="40% - Accent5 2" xfId="4409"/>
    <cellStyle name="40% - Accent5 2 10" xfId="4410"/>
    <cellStyle name="40% - Accent5 2 2" xfId="4411"/>
    <cellStyle name="40% - Accent5 2 2 2" xfId="4412"/>
    <cellStyle name="40% - Accent5 2 3" xfId="4413"/>
    <cellStyle name="40% - Accent5 2 3 2" xfId="4414"/>
    <cellStyle name="40% - Accent5 2 4" xfId="4415"/>
    <cellStyle name="40% - Accent5 2 4 2" xfId="4416"/>
    <cellStyle name="40% - Accent5 2 5" xfId="4417"/>
    <cellStyle name="40% - Accent5 2 5 2" xfId="4418"/>
    <cellStyle name="40% - Accent5 2 6" xfId="4419"/>
    <cellStyle name="40% - Accent5 2 7" xfId="4420"/>
    <cellStyle name="40% - Accent5 2 8" xfId="4421"/>
    <cellStyle name="40% - Accent5 2 9" xfId="4422"/>
    <cellStyle name="40% - Accent5 2_B Block  Column LGF to UGF Lvl" xfId="4423"/>
    <cellStyle name="40% - Accent5 20" xfId="4424"/>
    <cellStyle name="40% - Accent5 20 2" xfId="4425"/>
    <cellStyle name="40% - Accent5 20 2 2" xfId="4426"/>
    <cellStyle name="40% - Accent5 20 2 3" xfId="4427"/>
    <cellStyle name="40% - Accent5 20 3" xfId="4428"/>
    <cellStyle name="40% - Accent5 20 4" xfId="4429"/>
    <cellStyle name="40% - Accent5 21" xfId="4430"/>
    <cellStyle name="40% - Accent5 21 2" xfId="4431"/>
    <cellStyle name="40% - Accent5 21 2 2" xfId="4432"/>
    <cellStyle name="40% - Accent5 21 2 3" xfId="4433"/>
    <cellStyle name="40% - Accent5 21 3" xfId="4434"/>
    <cellStyle name="40% - Accent5 21 4" xfId="4435"/>
    <cellStyle name="40% - Accent5 22" xfId="4436"/>
    <cellStyle name="40% - Accent5 22 2" xfId="4437"/>
    <cellStyle name="40% - Accent5 22 2 2" xfId="4438"/>
    <cellStyle name="40% - Accent5 22 2 3" xfId="4439"/>
    <cellStyle name="40% - Accent5 22 3" xfId="4440"/>
    <cellStyle name="40% - Accent5 22 4" xfId="4441"/>
    <cellStyle name="40% - Accent5 23" xfId="4442"/>
    <cellStyle name="40% - Accent5 23 2" xfId="4443"/>
    <cellStyle name="40% - Accent5 23 2 2" xfId="4444"/>
    <cellStyle name="40% - Accent5 23 2 3" xfId="4445"/>
    <cellStyle name="40% - Accent5 23 3" xfId="4446"/>
    <cellStyle name="40% - Accent5 23 4" xfId="4447"/>
    <cellStyle name="40% - Accent5 24" xfId="4448"/>
    <cellStyle name="40% - Accent5 24 2" xfId="4449"/>
    <cellStyle name="40% - Accent5 24 2 2" xfId="4450"/>
    <cellStyle name="40% - Accent5 24 2 3" xfId="4451"/>
    <cellStyle name="40% - Accent5 24 3" xfId="4452"/>
    <cellStyle name="40% - Accent5 24 4" xfId="4453"/>
    <cellStyle name="40% - Accent5 25" xfId="4454"/>
    <cellStyle name="40% - Accent5 25 2" xfId="4455"/>
    <cellStyle name="40% - Accent5 25 2 2" xfId="4456"/>
    <cellStyle name="40% - Accent5 25 2 3" xfId="4457"/>
    <cellStyle name="40% - Accent5 25 3" xfId="4458"/>
    <cellStyle name="40% - Accent5 25 4" xfId="4459"/>
    <cellStyle name="40% - Accent5 26" xfId="4460"/>
    <cellStyle name="40% - Accent5 26 2" xfId="4461"/>
    <cellStyle name="40% - Accent5 26 2 2" xfId="4462"/>
    <cellStyle name="40% - Accent5 26 2 3" xfId="4463"/>
    <cellStyle name="40% - Accent5 26 3" xfId="4464"/>
    <cellStyle name="40% - Accent5 26 4" xfId="4465"/>
    <cellStyle name="40% - Accent5 27" xfId="4466"/>
    <cellStyle name="40% - Accent5 27 2" xfId="4467"/>
    <cellStyle name="40% - Accent5 27 2 2" xfId="4468"/>
    <cellStyle name="40% - Accent5 27 2 3" xfId="4469"/>
    <cellStyle name="40% - Accent5 27 3" xfId="4470"/>
    <cellStyle name="40% - Accent5 27 4" xfId="4471"/>
    <cellStyle name="40% - Accent5 28" xfId="4472"/>
    <cellStyle name="40% - Accent5 28 2" xfId="4473"/>
    <cellStyle name="40% - Accent5 28 2 2" xfId="4474"/>
    <cellStyle name="40% - Accent5 28 2 3" xfId="4475"/>
    <cellStyle name="40% - Accent5 28 3" xfId="4476"/>
    <cellStyle name="40% - Accent5 28 4" xfId="4477"/>
    <cellStyle name="40% - Accent5 29" xfId="4478"/>
    <cellStyle name="40% - Accent5 29 2" xfId="4479"/>
    <cellStyle name="40% - Accent5 29 2 2" xfId="4480"/>
    <cellStyle name="40% - Accent5 29 2 3" xfId="4481"/>
    <cellStyle name="40% - Accent5 29 3" xfId="4482"/>
    <cellStyle name="40% - Accent5 29 4" xfId="4483"/>
    <cellStyle name="40% - Accent5 3" xfId="4484"/>
    <cellStyle name="40% - Accent5 3 2" xfId="4485"/>
    <cellStyle name="40% - Accent5 3 3" xfId="4486"/>
    <cellStyle name="40% - Accent5 3 3 2" xfId="4487"/>
    <cellStyle name="40% - Accent5 3 4" xfId="4488"/>
    <cellStyle name="40% - Accent5 3 4 2" xfId="4489"/>
    <cellStyle name="40% - Accent5 3 5" xfId="4490"/>
    <cellStyle name="40% - Accent5 3 6" xfId="4491"/>
    <cellStyle name="40% - Accent5 3 7" xfId="4492"/>
    <cellStyle name="40% - Accent5 3 8" xfId="4493"/>
    <cellStyle name="40% - Accent5 3 9" xfId="4494"/>
    <cellStyle name="40% - Accent5 3_Sheet2" xfId="4495"/>
    <cellStyle name="40% - Accent5 30" xfId="4496"/>
    <cellStyle name="40% - Accent5 30 2" xfId="4497"/>
    <cellStyle name="40% - Accent5 30 2 2" xfId="4498"/>
    <cellStyle name="40% - Accent5 30 2 3" xfId="4499"/>
    <cellStyle name="40% - Accent5 30 3" xfId="4500"/>
    <cellStyle name="40% - Accent5 30 4" xfId="4501"/>
    <cellStyle name="40% - Accent5 31" xfId="4502"/>
    <cellStyle name="40% - Accent5 31 2" xfId="4503"/>
    <cellStyle name="40% - Accent5 31 2 2" xfId="4504"/>
    <cellStyle name="40% - Accent5 31 2 3" xfId="4505"/>
    <cellStyle name="40% - Accent5 31 3" xfId="4506"/>
    <cellStyle name="40% - Accent5 31 4" xfId="4507"/>
    <cellStyle name="40% - Accent5 32" xfId="4508"/>
    <cellStyle name="40% - Accent5 33" xfId="4509"/>
    <cellStyle name="40% - Accent5 33 2" xfId="4510"/>
    <cellStyle name="40% - Accent5 33 2 2" xfId="4511"/>
    <cellStyle name="40% - Accent5 33 2 3" xfId="4512"/>
    <cellStyle name="40% - Accent5 33 3" xfId="4513"/>
    <cellStyle name="40% - Accent5 33 4" xfId="4514"/>
    <cellStyle name="40% - Accent5 34" xfId="4515"/>
    <cellStyle name="40% - Accent5 34 2" xfId="4516"/>
    <cellStyle name="40% - Accent5 34 2 2" xfId="4517"/>
    <cellStyle name="40% - Accent5 34 2 3" xfId="4518"/>
    <cellStyle name="40% - Accent5 34 3" xfId="4519"/>
    <cellStyle name="40% - Accent5 34 4" xfId="4520"/>
    <cellStyle name="40% - Accent5 35" xfId="4521"/>
    <cellStyle name="40% - Accent5 35 2" xfId="4522"/>
    <cellStyle name="40% - Accent5 35 2 2" xfId="4523"/>
    <cellStyle name="40% - Accent5 35 2 3" xfId="4524"/>
    <cellStyle name="40% - Accent5 35 3" xfId="4525"/>
    <cellStyle name="40% - Accent5 35 4" xfId="4526"/>
    <cellStyle name="40% - Accent5 36" xfId="4527"/>
    <cellStyle name="40% - Accent5 36 2" xfId="4528"/>
    <cellStyle name="40% - Accent5 36 2 2" xfId="4529"/>
    <cellStyle name="40% - Accent5 36 2 3" xfId="4530"/>
    <cellStyle name="40% - Accent5 36 3" xfId="4531"/>
    <cellStyle name="40% - Accent5 36 4" xfId="4532"/>
    <cellStyle name="40% - Accent5 37" xfId="4533"/>
    <cellStyle name="40% - Accent5 37 2" xfId="4534"/>
    <cellStyle name="40% - Accent5 37 2 2" xfId="4535"/>
    <cellStyle name="40% - Accent5 37 2 3" xfId="4536"/>
    <cellStyle name="40% - Accent5 37 3" xfId="4537"/>
    <cellStyle name="40% - Accent5 37 4" xfId="4538"/>
    <cellStyle name="40% - Accent5 38" xfId="4539"/>
    <cellStyle name="40% - Accent5 38 2" xfId="4540"/>
    <cellStyle name="40% - Accent5 38 2 2" xfId="4541"/>
    <cellStyle name="40% - Accent5 38 2 3" xfId="4542"/>
    <cellStyle name="40% - Accent5 38 3" xfId="4543"/>
    <cellStyle name="40% - Accent5 38 4" xfId="4544"/>
    <cellStyle name="40% - Accent5 39" xfId="4545"/>
    <cellStyle name="40% - Accent5 39 2" xfId="4546"/>
    <cellStyle name="40% - Accent5 39 2 2" xfId="4547"/>
    <cellStyle name="40% - Accent5 39 2 3" xfId="4548"/>
    <cellStyle name="40% - Accent5 39 3" xfId="4549"/>
    <cellStyle name="40% - Accent5 39 4" xfId="4550"/>
    <cellStyle name="40% - Accent5 4" xfId="4551"/>
    <cellStyle name="40% - Accent5 4 2" xfId="4552"/>
    <cellStyle name="40% - Accent5 4 3" xfId="4553"/>
    <cellStyle name="40% - Accent5 4 3 2" xfId="4554"/>
    <cellStyle name="40% - Accent5 4 4" xfId="4555"/>
    <cellStyle name="40% - Accent5 4 4 2" xfId="4556"/>
    <cellStyle name="40% - Accent5 4 5" xfId="4557"/>
    <cellStyle name="40% - Accent5 4 6" xfId="4558"/>
    <cellStyle name="40% - Accent5 4 7" xfId="4559"/>
    <cellStyle name="40% - Accent5 4 8" xfId="4560"/>
    <cellStyle name="40% - Accent5 4 9" xfId="4561"/>
    <cellStyle name="40% - Accent5 4_Sheet2" xfId="4562"/>
    <cellStyle name="40% - Accent5 5" xfId="4563"/>
    <cellStyle name="40% - Accent5 5 2" xfId="4564"/>
    <cellStyle name="40% - Accent5 5 2 2" xfId="4565"/>
    <cellStyle name="40% - Accent5 5 3" xfId="4566"/>
    <cellStyle name="40% - Accent5 5 3 2" xfId="4567"/>
    <cellStyle name="40% - Accent5 5 4" xfId="4568"/>
    <cellStyle name="40% - Accent5 5 4 2" xfId="4569"/>
    <cellStyle name="40% - Accent5 5 5" xfId="4570"/>
    <cellStyle name="40% - Accent5 5 6" xfId="4571"/>
    <cellStyle name="40% - Accent5 5 7" xfId="4572"/>
    <cellStyle name="40% - Accent5 5 8" xfId="4573"/>
    <cellStyle name="40% - Accent5 5 9" xfId="4574"/>
    <cellStyle name="40% - Accent5 5_Sheet2" xfId="4575"/>
    <cellStyle name="40% - Accent5 6" xfId="4576"/>
    <cellStyle name="40% - Accent5 6 2" xfId="4577"/>
    <cellStyle name="40% - Accent5 6 2 2" xfId="4578"/>
    <cellStyle name="40% - Accent5 6 3" xfId="4579"/>
    <cellStyle name="40% - Accent5 6 3 2" xfId="4580"/>
    <cellStyle name="40% - Accent5 6 4" xfId="4581"/>
    <cellStyle name="40% - Accent5 6 4 2" xfId="4582"/>
    <cellStyle name="40% - Accent5 6 5" xfId="4583"/>
    <cellStyle name="40% - Accent5 6 6" xfId="4584"/>
    <cellStyle name="40% - Accent5 6 7" xfId="4585"/>
    <cellStyle name="40% - Accent5 6 8" xfId="4586"/>
    <cellStyle name="40% - Accent5 6 9" xfId="4587"/>
    <cellStyle name="40% - Accent5 6_Sheet2" xfId="4588"/>
    <cellStyle name="40% - Accent5 7" xfId="4589"/>
    <cellStyle name="40% - Accent5 7 2" xfId="4590"/>
    <cellStyle name="40% - Accent5 7 2 2" xfId="4591"/>
    <cellStyle name="40% - Accent5 7 3" xfId="4592"/>
    <cellStyle name="40% - Accent5 7 3 2" xfId="4593"/>
    <cellStyle name="40% - Accent5 7 4" xfId="4594"/>
    <cellStyle name="40% - Accent5 7 4 2" xfId="4595"/>
    <cellStyle name="40% - Accent5 7 5" xfId="4596"/>
    <cellStyle name="40% - Accent5 7 6" xfId="4597"/>
    <cellStyle name="40% - Accent5 7 7" xfId="4598"/>
    <cellStyle name="40% - Accent5 7 8" xfId="4599"/>
    <cellStyle name="40% - Accent5 7 9" xfId="4600"/>
    <cellStyle name="40% - Accent5 7_Sheet2" xfId="4601"/>
    <cellStyle name="40% - Accent5 8" xfId="4602"/>
    <cellStyle name="40% - Accent5 8 2" xfId="4603"/>
    <cellStyle name="40% - Accent5 8 3" xfId="4604"/>
    <cellStyle name="40% - Accent5 8 4" xfId="4605"/>
    <cellStyle name="40% - Accent5 8 5" xfId="4606"/>
    <cellStyle name="40% - Accent5 8 6" xfId="4607"/>
    <cellStyle name="40% - Accent5 8 7" xfId="4608"/>
    <cellStyle name="40% - Accent5 8 8" xfId="4609"/>
    <cellStyle name="40% - Accent5 8 8 2" xfId="4610"/>
    <cellStyle name="40% - Accent5 8 9" xfId="4611"/>
    <cellStyle name="40% - Accent5 8_Sheet2" xfId="4612"/>
    <cellStyle name="40% - Accent5 9" xfId="4613"/>
    <cellStyle name="40% - Accent5 9 2" xfId="4614"/>
    <cellStyle name="40% - Accent5 9 3" xfId="4615"/>
    <cellStyle name="40% - Accent5 9 4" xfId="4616"/>
    <cellStyle name="40% - Accent5 9 5" xfId="4617"/>
    <cellStyle name="40% - Accent5 9 6" xfId="4618"/>
    <cellStyle name="40% - Accent5 9 7" xfId="4619"/>
    <cellStyle name="40% - Accent5 9 8" xfId="4620"/>
    <cellStyle name="40% - Accent5 9 9" xfId="4621"/>
    <cellStyle name="40% - Accent6 1" xfId="4622"/>
    <cellStyle name="40% - Accent6 1 1" xfId="4623"/>
    <cellStyle name="40% - Accent6 1 1 2" xfId="4624"/>
    <cellStyle name="40% - Accent6 1 2" xfId="4625"/>
    <cellStyle name="40% - Accent6 1_Building_-_5-final_Price_Variation(1)" xfId="4626"/>
    <cellStyle name="40% - Accent6 10" xfId="4627"/>
    <cellStyle name="40% - Accent6 10 2" xfId="4628"/>
    <cellStyle name="40% - Accent6 10 3" xfId="4629"/>
    <cellStyle name="40% - Accent6 10 4" xfId="4630"/>
    <cellStyle name="40% - Accent6 10 5" xfId="4631"/>
    <cellStyle name="40% - Accent6 10 6" xfId="4632"/>
    <cellStyle name="40% - Accent6 10 7" xfId="4633"/>
    <cellStyle name="40% - Accent6 10 8" xfId="4634"/>
    <cellStyle name="40% - Accent6 10 9" xfId="4635"/>
    <cellStyle name="40% - Accent6 11" xfId="4636"/>
    <cellStyle name="40% - Accent6 11 2" xfId="4637"/>
    <cellStyle name="40% - Accent6 11 2 2" xfId="4638"/>
    <cellStyle name="40% - Accent6 11 2 3" xfId="4639"/>
    <cellStyle name="40% - Accent6 11 3" xfId="4640"/>
    <cellStyle name="40% - Accent6 11 4" xfId="4641"/>
    <cellStyle name="40% - Accent6 12" xfId="4642"/>
    <cellStyle name="40% - Accent6 12 2" xfId="4643"/>
    <cellStyle name="40% - Accent6 12 2 2" xfId="4644"/>
    <cellStyle name="40% - Accent6 12 2 3" xfId="4645"/>
    <cellStyle name="40% - Accent6 12 3" xfId="4646"/>
    <cellStyle name="40% - Accent6 12 4" xfId="4647"/>
    <cellStyle name="40% - Accent6 13" xfId="4648"/>
    <cellStyle name="40% - Accent6 13 2" xfId="4649"/>
    <cellStyle name="40% - Accent6 13 2 2" xfId="4650"/>
    <cellStyle name="40% - Accent6 13 2 3" xfId="4651"/>
    <cellStyle name="40% - Accent6 13 3" xfId="4652"/>
    <cellStyle name="40% - Accent6 13 4" xfId="4653"/>
    <cellStyle name="40% - Accent6 14" xfId="4654"/>
    <cellStyle name="40% - Accent6 14 2" xfId="4655"/>
    <cellStyle name="40% - Accent6 14 2 2" xfId="4656"/>
    <cellStyle name="40% - Accent6 14 2 3" xfId="4657"/>
    <cellStyle name="40% - Accent6 14 3" xfId="4658"/>
    <cellStyle name="40% - Accent6 14 4" xfId="4659"/>
    <cellStyle name="40% - Accent6 15" xfId="4660"/>
    <cellStyle name="40% - Accent6 15 2" xfId="4661"/>
    <cellStyle name="40% - Accent6 15 2 2" xfId="4662"/>
    <cellStyle name="40% - Accent6 15 2 3" xfId="4663"/>
    <cellStyle name="40% - Accent6 15 3" xfId="4664"/>
    <cellStyle name="40% - Accent6 15 4" xfId="4665"/>
    <cellStyle name="40% - Accent6 16" xfId="4666"/>
    <cellStyle name="40% - Accent6 16 2" xfId="4667"/>
    <cellStyle name="40% - Accent6 16 2 2" xfId="4668"/>
    <cellStyle name="40% - Accent6 16 2 3" xfId="4669"/>
    <cellStyle name="40% - Accent6 16 3" xfId="4670"/>
    <cellStyle name="40% - Accent6 16 4" xfId="4671"/>
    <cellStyle name="40% - Accent6 17" xfId="4672"/>
    <cellStyle name="40% - Accent6 17 2" xfId="4673"/>
    <cellStyle name="40% - Accent6 17 2 2" xfId="4674"/>
    <cellStyle name="40% - Accent6 17 2 3" xfId="4675"/>
    <cellStyle name="40% - Accent6 17 3" xfId="4676"/>
    <cellStyle name="40% - Accent6 17 4" xfId="4677"/>
    <cellStyle name="40% - Accent6 18" xfId="4678"/>
    <cellStyle name="40% - Accent6 18 2" xfId="4679"/>
    <cellStyle name="40% - Accent6 18 2 2" xfId="4680"/>
    <cellStyle name="40% - Accent6 18 2 3" xfId="4681"/>
    <cellStyle name="40% - Accent6 18 3" xfId="4682"/>
    <cellStyle name="40% - Accent6 18 4" xfId="4683"/>
    <cellStyle name="40% - Accent6 19" xfId="4684"/>
    <cellStyle name="40% - Accent6 19 2" xfId="4685"/>
    <cellStyle name="40% - Accent6 19 2 2" xfId="4686"/>
    <cellStyle name="40% - Accent6 19 2 3" xfId="4687"/>
    <cellStyle name="40% - Accent6 19 3" xfId="4688"/>
    <cellStyle name="40% - Accent6 19 4" xfId="4689"/>
    <cellStyle name="40% - Accent6 2" xfId="4690"/>
    <cellStyle name="40% - Accent6 2 10" xfId="4691"/>
    <cellStyle name="40% - Accent6 2 2" xfId="4692"/>
    <cellStyle name="40% - Accent6 2 2 2" xfId="4693"/>
    <cellStyle name="40% - Accent6 2 3" xfId="4694"/>
    <cellStyle name="40% - Accent6 2 3 2" xfId="4695"/>
    <cellStyle name="40% - Accent6 2 4" xfId="4696"/>
    <cellStyle name="40% - Accent6 2 4 2" xfId="4697"/>
    <cellStyle name="40% - Accent6 2 5" xfId="4698"/>
    <cellStyle name="40% - Accent6 2 5 2" xfId="4699"/>
    <cellStyle name="40% - Accent6 2 6" xfId="4700"/>
    <cellStyle name="40% - Accent6 2 7" xfId="4701"/>
    <cellStyle name="40% - Accent6 2 8" xfId="4702"/>
    <cellStyle name="40% - Accent6 2 9" xfId="4703"/>
    <cellStyle name="40% - Accent6 2_B Block  Column LGF to UGF Lvl" xfId="4704"/>
    <cellStyle name="40% - Accent6 20" xfId="4705"/>
    <cellStyle name="40% - Accent6 20 2" xfId="4706"/>
    <cellStyle name="40% - Accent6 20 2 2" xfId="4707"/>
    <cellStyle name="40% - Accent6 20 2 3" xfId="4708"/>
    <cellStyle name="40% - Accent6 20 3" xfId="4709"/>
    <cellStyle name="40% - Accent6 20 4" xfId="4710"/>
    <cellStyle name="40% - Accent6 21" xfId="4711"/>
    <cellStyle name="40% - Accent6 21 2" xfId="4712"/>
    <cellStyle name="40% - Accent6 21 2 2" xfId="4713"/>
    <cellStyle name="40% - Accent6 21 2 3" xfId="4714"/>
    <cellStyle name="40% - Accent6 21 3" xfId="4715"/>
    <cellStyle name="40% - Accent6 21 4" xfId="4716"/>
    <cellStyle name="40% - Accent6 22" xfId="4717"/>
    <cellStyle name="40% - Accent6 22 2" xfId="4718"/>
    <cellStyle name="40% - Accent6 22 2 2" xfId="4719"/>
    <cellStyle name="40% - Accent6 22 2 3" xfId="4720"/>
    <cellStyle name="40% - Accent6 22 3" xfId="4721"/>
    <cellStyle name="40% - Accent6 22 4" xfId="4722"/>
    <cellStyle name="40% - Accent6 23" xfId="4723"/>
    <cellStyle name="40% - Accent6 23 2" xfId="4724"/>
    <cellStyle name="40% - Accent6 23 2 2" xfId="4725"/>
    <cellStyle name="40% - Accent6 23 2 3" xfId="4726"/>
    <cellStyle name="40% - Accent6 23 3" xfId="4727"/>
    <cellStyle name="40% - Accent6 23 4" xfId="4728"/>
    <cellStyle name="40% - Accent6 24" xfId="4729"/>
    <cellStyle name="40% - Accent6 24 2" xfId="4730"/>
    <cellStyle name="40% - Accent6 24 2 2" xfId="4731"/>
    <cellStyle name="40% - Accent6 24 2 3" xfId="4732"/>
    <cellStyle name="40% - Accent6 24 3" xfId="4733"/>
    <cellStyle name="40% - Accent6 24 4" xfId="4734"/>
    <cellStyle name="40% - Accent6 25" xfId="4735"/>
    <cellStyle name="40% - Accent6 25 2" xfId="4736"/>
    <cellStyle name="40% - Accent6 25 2 2" xfId="4737"/>
    <cellStyle name="40% - Accent6 25 2 3" xfId="4738"/>
    <cellStyle name="40% - Accent6 25 3" xfId="4739"/>
    <cellStyle name="40% - Accent6 25 4" xfId="4740"/>
    <cellStyle name="40% - Accent6 26" xfId="4741"/>
    <cellStyle name="40% - Accent6 26 2" xfId="4742"/>
    <cellStyle name="40% - Accent6 26 2 2" xfId="4743"/>
    <cellStyle name="40% - Accent6 26 2 3" xfId="4744"/>
    <cellStyle name="40% - Accent6 26 3" xfId="4745"/>
    <cellStyle name="40% - Accent6 26 4" xfId="4746"/>
    <cellStyle name="40% - Accent6 27" xfId="4747"/>
    <cellStyle name="40% - Accent6 27 2" xfId="4748"/>
    <cellStyle name="40% - Accent6 27 2 2" xfId="4749"/>
    <cellStyle name="40% - Accent6 27 2 3" xfId="4750"/>
    <cellStyle name="40% - Accent6 27 3" xfId="4751"/>
    <cellStyle name="40% - Accent6 27 4" xfId="4752"/>
    <cellStyle name="40% - Accent6 28" xfId="4753"/>
    <cellStyle name="40% - Accent6 28 2" xfId="4754"/>
    <cellStyle name="40% - Accent6 28 2 2" xfId="4755"/>
    <cellStyle name="40% - Accent6 28 2 3" xfId="4756"/>
    <cellStyle name="40% - Accent6 28 3" xfId="4757"/>
    <cellStyle name="40% - Accent6 28 4" xfId="4758"/>
    <cellStyle name="40% - Accent6 29" xfId="4759"/>
    <cellStyle name="40% - Accent6 29 2" xfId="4760"/>
    <cellStyle name="40% - Accent6 29 2 2" xfId="4761"/>
    <cellStyle name="40% - Accent6 29 2 3" xfId="4762"/>
    <cellStyle name="40% - Accent6 29 3" xfId="4763"/>
    <cellStyle name="40% - Accent6 29 4" xfId="4764"/>
    <cellStyle name="40% - Accent6 3" xfId="4765"/>
    <cellStyle name="40% - Accent6 3 2" xfId="4766"/>
    <cellStyle name="40% - Accent6 3 3" xfId="4767"/>
    <cellStyle name="40% - Accent6 3 3 2" xfId="4768"/>
    <cellStyle name="40% - Accent6 3 4" xfId="4769"/>
    <cellStyle name="40% - Accent6 3 4 2" xfId="4770"/>
    <cellStyle name="40% - Accent6 3 5" xfId="4771"/>
    <cellStyle name="40% - Accent6 3 6" xfId="4772"/>
    <cellStyle name="40% - Accent6 3 7" xfId="4773"/>
    <cellStyle name="40% - Accent6 3 8" xfId="4774"/>
    <cellStyle name="40% - Accent6 3 9" xfId="4775"/>
    <cellStyle name="40% - Accent6 3_Sheet2" xfId="4776"/>
    <cellStyle name="40% - Accent6 30" xfId="4777"/>
    <cellStyle name="40% - Accent6 30 2" xfId="4778"/>
    <cellStyle name="40% - Accent6 30 2 2" xfId="4779"/>
    <cellStyle name="40% - Accent6 30 2 3" xfId="4780"/>
    <cellStyle name="40% - Accent6 30 3" xfId="4781"/>
    <cellStyle name="40% - Accent6 30 4" xfId="4782"/>
    <cellStyle name="40% - Accent6 31" xfId="4783"/>
    <cellStyle name="40% - Accent6 31 2" xfId="4784"/>
    <cellStyle name="40% - Accent6 31 2 2" xfId="4785"/>
    <cellStyle name="40% - Accent6 31 2 3" xfId="4786"/>
    <cellStyle name="40% - Accent6 31 3" xfId="4787"/>
    <cellStyle name="40% - Accent6 31 4" xfId="4788"/>
    <cellStyle name="40% - Accent6 32" xfId="4789"/>
    <cellStyle name="40% - Accent6 33" xfId="4790"/>
    <cellStyle name="40% - Accent6 33 2" xfId="4791"/>
    <cellStyle name="40% - Accent6 33 2 2" xfId="4792"/>
    <cellStyle name="40% - Accent6 33 2 3" xfId="4793"/>
    <cellStyle name="40% - Accent6 33 3" xfId="4794"/>
    <cellStyle name="40% - Accent6 33 4" xfId="4795"/>
    <cellStyle name="40% - Accent6 34" xfId="4796"/>
    <cellStyle name="40% - Accent6 34 2" xfId="4797"/>
    <cellStyle name="40% - Accent6 34 2 2" xfId="4798"/>
    <cellStyle name="40% - Accent6 34 2 3" xfId="4799"/>
    <cellStyle name="40% - Accent6 34 3" xfId="4800"/>
    <cellStyle name="40% - Accent6 34 4" xfId="4801"/>
    <cellStyle name="40% - Accent6 35" xfId="4802"/>
    <cellStyle name="40% - Accent6 35 2" xfId="4803"/>
    <cellStyle name="40% - Accent6 35 2 2" xfId="4804"/>
    <cellStyle name="40% - Accent6 35 2 3" xfId="4805"/>
    <cellStyle name="40% - Accent6 35 3" xfId="4806"/>
    <cellStyle name="40% - Accent6 35 4" xfId="4807"/>
    <cellStyle name="40% - Accent6 36" xfId="4808"/>
    <cellStyle name="40% - Accent6 36 2" xfId="4809"/>
    <cellStyle name="40% - Accent6 36 2 2" xfId="4810"/>
    <cellStyle name="40% - Accent6 36 2 3" xfId="4811"/>
    <cellStyle name="40% - Accent6 36 3" xfId="4812"/>
    <cellStyle name="40% - Accent6 36 4" xfId="4813"/>
    <cellStyle name="40% - Accent6 37" xfId="4814"/>
    <cellStyle name="40% - Accent6 37 2" xfId="4815"/>
    <cellStyle name="40% - Accent6 37 2 2" xfId="4816"/>
    <cellStyle name="40% - Accent6 37 2 3" xfId="4817"/>
    <cellStyle name="40% - Accent6 37 3" xfId="4818"/>
    <cellStyle name="40% - Accent6 37 4" xfId="4819"/>
    <cellStyle name="40% - Accent6 38" xfId="4820"/>
    <cellStyle name="40% - Accent6 38 2" xfId="4821"/>
    <cellStyle name="40% - Accent6 38 2 2" xfId="4822"/>
    <cellStyle name="40% - Accent6 38 2 3" xfId="4823"/>
    <cellStyle name="40% - Accent6 38 3" xfId="4824"/>
    <cellStyle name="40% - Accent6 38 4" xfId="4825"/>
    <cellStyle name="40% - Accent6 39" xfId="4826"/>
    <cellStyle name="40% - Accent6 39 2" xfId="4827"/>
    <cellStyle name="40% - Accent6 39 2 2" xfId="4828"/>
    <cellStyle name="40% - Accent6 39 2 3" xfId="4829"/>
    <cellStyle name="40% - Accent6 39 3" xfId="4830"/>
    <cellStyle name="40% - Accent6 39 4" xfId="4831"/>
    <cellStyle name="40% - Accent6 4" xfId="4832"/>
    <cellStyle name="40% - Accent6 4 2" xfId="4833"/>
    <cellStyle name="40% - Accent6 4 3" xfId="4834"/>
    <cellStyle name="40% - Accent6 4 3 2" xfId="4835"/>
    <cellStyle name="40% - Accent6 4 4" xfId="4836"/>
    <cellStyle name="40% - Accent6 4 4 2" xfId="4837"/>
    <cellStyle name="40% - Accent6 4 5" xfId="4838"/>
    <cellStyle name="40% - Accent6 4 6" xfId="4839"/>
    <cellStyle name="40% - Accent6 4 7" xfId="4840"/>
    <cellStyle name="40% - Accent6 4 8" xfId="4841"/>
    <cellStyle name="40% - Accent6 4 9" xfId="4842"/>
    <cellStyle name="40% - Accent6 4_Sheet2" xfId="4843"/>
    <cellStyle name="40% - Accent6 5" xfId="4844"/>
    <cellStyle name="40% - Accent6 5 2" xfId="4845"/>
    <cellStyle name="40% - Accent6 5 2 2" xfId="4846"/>
    <cellStyle name="40% - Accent6 5 3" xfId="4847"/>
    <cellStyle name="40% - Accent6 5 3 2" xfId="4848"/>
    <cellStyle name="40% - Accent6 5 4" xfId="4849"/>
    <cellStyle name="40% - Accent6 5 4 2" xfId="4850"/>
    <cellStyle name="40% - Accent6 5 5" xfId="4851"/>
    <cellStyle name="40% - Accent6 5 6" xfId="4852"/>
    <cellStyle name="40% - Accent6 5 7" xfId="4853"/>
    <cellStyle name="40% - Accent6 5 8" xfId="4854"/>
    <cellStyle name="40% - Accent6 5 9" xfId="4855"/>
    <cellStyle name="40% - Accent6 5_Sheet2" xfId="4856"/>
    <cellStyle name="40% - Accent6 6" xfId="4857"/>
    <cellStyle name="40% - Accent6 6 2" xfId="4858"/>
    <cellStyle name="40% - Accent6 6 2 2" xfId="4859"/>
    <cellStyle name="40% - Accent6 6 3" xfId="4860"/>
    <cellStyle name="40% - Accent6 6 3 2" xfId="4861"/>
    <cellStyle name="40% - Accent6 6 4" xfId="4862"/>
    <cellStyle name="40% - Accent6 6 4 2" xfId="4863"/>
    <cellStyle name="40% - Accent6 6 5" xfId="4864"/>
    <cellStyle name="40% - Accent6 6 6" xfId="4865"/>
    <cellStyle name="40% - Accent6 6 7" xfId="4866"/>
    <cellStyle name="40% - Accent6 6 8" xfId="4867"/>
    <cellStyle name="40% - Accent6 6 9" xfId="4868"/>
    <cellStyle name="40% - Accent6 6_Sheet2" xfId="4869"/>
    <cellStyle name="40% - Accent6 7" xfId="4870"/>
    <cellStyle name="40% - Accent6 7 2" xfId="4871"/>
    <cellStyle name="40% - Accent6 7 2 2" xfId="4872"/>
    <cellStyle name="40% - Accent6 7 3" xfId="4873"/>
    <cellStyle name="40% - Accent6 7 3 2" xfId="4874"/>
    <cellStyle name="40% - Accent6 7 4" xfId="4875"/>
    <cellStyle name="40% - Accent6 7 4 2" xfId="4876"/>
    <cellStyle name="40% - Accent6 7 5" xfId="4877"/>
    <cellStyle name="40% - Accent6 7 6" xfId="4878"/>
    <cellStyle name="40% - Accent6 7 7" xfId="4879"/>
    <cellStyle name="40% - Accent6 7 8" xfId="4880"/>
    <cellStyle name="40% - Accent6 7 9" xfId="4881"/>
    <cellStyle name="40% - Accent6 7_Sheet2" xfId="4882"/>
    <cellStyle name="40% - Accent6 8" xfId="4883"/>
    <cellStyle name="40% - Accent6 8 2" xfId="4884"/>
    <cellStyle name="40% - Accent6 8 3" xfId="4885"/>
    <cellStyle name="40% - Accent6 8 4" xfId="4886"/>
    <cellStyle name="40% - Accent6 8 5" xfId="4887"/>
    <cellStyle name="40% - Accent6 8 6" xfId="4888"/>
    <cellStyle name="40% - Accent6 8 7" xfId="4889"/>
    <cellStyle name="40% - Accent6 8 8" xfId="4890"/>
    <cellStyle name="40% - Accent6 8 9" xfId="4891"/>
    <cellStyle name="40% - Accent6 8_Sheet2" xfId="4892"/>
    <cellStyle name="40% - Accent6 9" xfId="4893"/>
    <cellStyle name="40% - Accent6 9 2" xfId="4894"/>
    <cellStyle name="40% - Accent6 9 3" xfId="4895"/>
    <cellStyle name="40% - Accent6 9 4" xfId="4896"/>
    <cellStyle name="40% - Accent6 9 5" xfId="4897"/>
    <cellStyle name="40% - Accent6 9 6" xfId="4898"/>
    <cellStyle name="40% - Accent6 9 7" xfId="4899"/>
    <cellStyle name="40% - Accent6 9 8" xfId="4900"/>
    <cellStyle name="40% - Accent6 9 9" xfId="4901"/>
    <cellStyle name="40% - Akzent1" xfId="4902"/>
    <cellStyle name="40% - Akzent2" xfId="4903"/>
    <cellStyle name="40% - Akzent3" xfId="4904"/>
    <cellStyle name="40% - Akzent4" xfId="4905"/>
    <cellStyle name="40% - Akzent5" xfId="4906"/>
    <cellStyle name="40% - Akzent6" xfId="4907"/>
    <cellStyle name="413132" xfId="4908"/>
    <cellStyle name="413132 2" xfId="4909"/>
    <cellStyle name="413132_KC720 - JCR - Mar '11" xfId="4910"/>
    <cellStyle name="44" xfId="4911"/>
    <cellStyle name="4Decimal" xfId="4912"/>
    <cellStyle name="5" xfId="4913"/>
    <cellStyle name="5_001-R2-SPD-BOQ for Bridge4(ph1,ph2)-ren-22-01-09" xfId="4914"/>
    <cellStyle name="5_003-R0-PNSS-BOQ for Cable Stayed Bridge-csl-23.12.08" xfId="4915"/>
    <cellStyle name="5_003-R0-PNSS-BOQ for Cable Stayed Bridge-ren-22-01-09" xfId="4916"/>
    <cellStyle name="5_003-R0-PNSS-BOQ for Cable Stayed Bridge-ren-22-01-09-1" xfId="4917"/>
    <cellStyle name="5_Analysis - Hodariyat - 20.06.09" xfId="4918"/>
    <cellStyle name="5_Analysis - hodariyat Bridge - 16.05.09" xfId="4919"/>
    <cellStyle name="5_Analysis-Road works" xfId="4920"/>
    <cellStyle name="5_Analysis-Structures" xfId="4921"/>
    <cellStyle name="5_Bridge-3-Cable stay-Final 28.01.09" xfId="4922"/>
    <cellStyle name="5_Bridge-4-Arch-24 Month-10.03.09" xfId="4923"/>
    <cellStyle name="5_Cable Stay bridge workings-21.12.08" xfId="4924"/>
    <cellStyle name="5_CS reworked owith qty of 29.01.09" xfId="4925"/>
    <cellStyle name="5_pt cs comparision" xfId="4926"/>
    <cellStyle name="5_To Client - Bridge 4" xfId="4927"/>
    <cellStyle name="60% - Accent1 1" xfId="4928"/>
    <cellStyle name="60% - Accent1 1 1" xfId="4929"/>
    <cellStyle name="60% - Accent1 1_Building_-_5-final_Price_Variation(1)" xfId="4930"/>
    <cellStyle name="60% - Accent1 10" xfId="4931"/>
    <cellStyle name="60% - Accent1 10 2" xfId="4932"/>
    <cellStyle name="60% - Accent1 10 3" xfId="4933"/>
    <cellStyle name="60% - Accent1 10 4" xfId="4934"/>
    <cellStyle name="60% - Accent1 10 5" xfId="4935"/>
    <cellStyle name="60% - Accent1 10 6" xfId="4936"/>
    <cellStyle name="60% - Accent1 10 7" xfId="4937"/>
    <cellStyle name="60% - Accent1 10 8" xfId="4938"/>
    <cellStyle name="60% - Accent1 11" xfId="4939"/>
    <cellStyle name="60% - Accent1 12" xfId="4940"/>
    <cellStyle name="60% - Accent1 13" xfId="4941"/>
    <cellStyle name="60% - Accent1 14" xfId="4942"/>
    <cellStyle name="60% - Accent1 15" xfId="4943"/>
    <cellStyle name="60% - Accent1 16" xfId="4944"/>
    <cellStyle name="60% - Accent1 17" xfId="4945"/>
    <cellStyle name="60% - Accent1 18" xfId="4946"/>
    <cellStyle name="60% - Accent1 19" xfId="4947"/>
    <cellStyle name="60% - Accent1 2" xfId="4948"/>
    <cellStyle name="60% - Accent1 2 2" xfId="4949"/>
    <cellStyle name="60% - Accent1 2 3" xfId="4950"/>
    <cellStyle name="60% - Accent1 2 3 2" xfId="4951"/>
    <cellStyle name="60% - Accent1 2 4" xfId="4952"/>
    <cellStyle name="60% - Accent1 2 4 2" xfId="4953"/>
    <cellStyle name="60% - Accent1 2 5" xfId="4954"/>
    <cellStyle name="60% - Accent1 2 5 2" xfId="4955"/>
    <cellStyle name="60% - Accent1 2 6" xfId="4956"/>
    <cellStyle name="60% - Accent1 2 7" xfId="4957"/>
    <cellStyle name="60% - Accent1 2 8" xfId="4958"/>
    <cellStyle name="60% - Accent1 2 9" xfId="4959"/>
    <cellStyle name="60% - Accent1 2_Block-F LGF POur-II BBS" xfId="4960"/>
    <cellStyle name="60% - Accent1 20" xfId="4961"/>
    <cellStyle name="60% - Accent1 21" xfId="4962"/>
    <cellStyle name="60% - Accent1 22" xfId="4963"/>
    <cellStyle name="60% - Accent1 23" xfId="4964"/>
    <cellStyle name="60% - Accent1 24" xfId="4965"/>
    <cellStyle name="60% - Accent1 25" xfId="4966"/>
    <cellStyle name="60% - Accent1 26" xfId="4967"/>
    <cellStyle name="60% - Accent1 27" xfId="4968"/>
    <cellStyle name="60% - Accent1 28" xfId="4969"/>
    <cellStyle name="60% - Accent1 29" xfId="4970"/>
    <cellStyle name="60% - Accent1 3" xfId="4971"/>
    <cellStyle name="60% - Accent1 3 2" xfId="4972"/>
    <cellStyle name="60% - Accent1 3 3" xfId="4973"/>
    <cellStyle name="60% - Accent1 3 3 2" xfId="4974"/>
    <cellStyle name="60% - Accent1 3 4" xfId="4975"/>
    <cellStyle name="60% - Accent1 3 4 2" xfId="4976"/>
    <cellStyle name="60% - Accent1 3 5" xfId="4977"/>
    <cellStyle name="60% - Accent1 3 6" xfId="4978"/>
    <cellStyle name="60% - Accent1 3 7" xfId="4979"/>
    <cellStyle name="60% - Accent1 3 8" xfId="4980"/>
    <cellStyle name="60% - Accent1 3_Sheet2" xfId="4981"/>
    <cellStyle name="60% - Accent1 30" xfId="4982"/>
    <cellStyle name="60% - Accent1 31" xfId="4983"/>
    <cellStyle name="60% - Accent1 32" xfId="4984"/>
    <cellStyle name="60% - Accent1 33" xfId="4985"/>
    <cellStyle name="60% - Accent1 34" xfId="4986"/>
    <cellStyle name="60% - Accent1 35" xfId="4987"/>
    <cellStyle name="60% - Accent1 36" xfId="4988"/>
    <cellStyle name="60% - Accent1 37" xfId="4989"/>
    <cellStyle name="60% - Accent1 38" xfId="4990"/>
    <cellStyle name="60% - Accent1 39" xfId="4991"/>
    <cellStyle name="60% - Accent1 4" xfId="4992"/>
    <cellStyle name="60% - Accent1 4 2" xfId="4993"/>
    <cellStyle name="60% - Accent1 4 3" xfId="4994"/>
    <cellStyle name="60% - Accent1 4 3 2" xfId="4995"/>
    <cellStyle name="60% - Accent1 4 4" xfId="4996"/>
    <cellStyle name="60% - Accent1 4 4 2" xfId="4997"/>
    <cellStyle name="60% - Accent1 4 5" xfId="4998"/>
    <cellStyle name="60% - Accent1 4 6" xfId="4999"/>
    <cellStyle name="60% - Accent1 4 7" xfId="5000"/>
    <cellStyle name="60% - Accent1 4 8" xfId="5001"/>
    <cellStyle name="60% - Accent1 4_Sheet2" xfId="5002"/>
    <cellStyle name="60% - Accent1 5" xfId="5003"/>
    <cellStyle name="60% - Accent1 5 2" xfId="5004"/>
    <cellStyle name="60% - Accent1 5 2 2" xfId="5005"/>
    <cellStyle name="60% - Accent1 5 3" xfId="5006"/>
    <cellStyle name="60% - Accent1 5 3 2" xfId="5007"/>
    <cellStyle name="60% - Accent1 5 4" xfId="5008"/>
    <cellStyle name="60% - Accent1 5 4 2" xfId="5009"/>
    <cellStyle name="60% - Accent1 5 5" xfId="5010"/>
    <cellStyle name="60% - Accent1 5 6" xfId="5011"/>
    <cellStyle name="60% - Accent1 5 7" xfId="5012"/>
    <cellStyle name="60% - Accent1 5 8" xfId="5013"/>
    <cellStyle name="60% - Accent1 5_Sheet2" xfId="5014"/>
    <cellStyle name="60% - Accent1 6" xfId="5015"/>
    <cellStyle name="60% - Accent1 6 2" xfId="5016"/>
    <cellStyle name="60% - Accent1 6 2 2" xfId="5017"/>
    <cellStyle name="60% - Accent1 6 3" xfId="5018"/>
    <cellStyle name="60% - Accent1 6 3 2" xfId="5019"/>
    <cellStyle name="60% - Accent1 6 4" xfId="5020"/>
    <cellStyle name="60% - Accent1 6 4 2" xfId="5021"/>
    <cellStyle name="60% - Accent1 6 5" xfId="5022"/>
    <cellStyle name="60% - Accent1 6 6" xfId="5023"/>
    <cellStyle name="60% - Accent1 6 7" xfId="5024"/>
    <cellStyle name="60% - Accent1 6 8" xfId="5025"/>
    <cellStyle name="60% - Accent1 6_Sheet2" xfId="5026"/>
    <cellStyle name="60% - Accent1 7" xfId="5027"/>
    <cellStyle name="60% - Accent1 7 2" xfId="5028"/>
    <cellStyle name="60% - Accent1 7 2 2" xfId="5029"/>
    <cellStyle name="60% - Accent1 7 3" xfId="5030"/>
    <cellStyle name="60% - Accent1 7 3 2" xfId="5031"/>
    <cellStyle name="60% - Accent1 7 4" xfId="5032"/>
    <cellStyle name="60% - Accent1 7 4 2" xfId="5033"/>
    <cellStyle name="60% - Accent1 7 5" xfId="5034"/>
    <cellStyle name="60% - Accent1 7 6" xfId="5035"/>
    <cellStyle name="60% - Accent1 7 7" xfId="5036"/>
    <cellStyle name="60% - Accent1 7 8" xfId="5037"/>
    <cellStyle name="60% - Accent1 7_Sheet2" xfId="5038"/>
    <cellStyle name="60% - Accent1 8" xfId="5039"/>
    <cellStyle name="60% - Accent1 8 2" xfId="5040"/>
    <cellStyle name="60% - Accent1 8 3" xfId="5041"/>
    <cellStyle name="60% - Accent1 8 4" xfId="5042"/>
    <cellStyle name="60% - Accent1 8 5" xfId="5043"/>
    <cellStyle name="60% - Accent1 8 6" xfId="5044"/>
    <cellStyle name="60% - Accent1 8 7" xfId="5045"/>
    <cellStyle name="60% - Accent1 8 8" xfId="5046"/>
    <cellStyle name="60% - Accent1 8_Sheet2" xfId="5047"/>
    <cellStyle name="60% - Accent1 9" xfId="5048"/>
    <cellStyle name="60% - Accent1 9 2" xfId="5049"/>
    <cellStyle name="60% - Accent1 9 3" xfId="5050"/>
    <cellStyle name="60% - Accent1 9 4" xfId="5051"/>
    <cellStyle name="60% - Accent1 9 5" xfId="5052"/>
    <cellStyle name="60% - Accent1 9 6" xfId="5053"/>
    <cellStyle name="60% - Accent1 9 7" xfId="5054"/>
    <cellStyle name="60% - Accent1 9 8" xfId="5055"/>
    <cellStyle name="60% - Accent2 1" xfId="5056"/>
    <cellStyle name="60% - Accent2 1 1" xfId="5057"/>
    <cellStyle name="60% - Accent2 10" xfId="5058"/>
    <cellStyle name="60% - Accent2 10 2" xfId="5059"/>
    <cellStyle name="60% - Accent2 10 3" xfId="5060"/>
    <cellStyle name="60% - Accent2 10 4" xfId="5061"/>
    <cellStyle name="60% - Accent2 10 5" xfId="5062"/>
    <cellStyle name="60% - Accent2 10 6" xfId="5063"/>
    <cellStyle name="60% - Accent2 10 7" xfId="5064"/>
    <cellStyle name="60% - Accent2 10 8" xfId="5065"/>
    <cellStyle name="60% - Accent2 11" xfId="5066"/>
    <cellStyle name="60% - Accent2 12" xfId="5067"/>
    <cellStyle name="60% - Accent2 13" xfId="5068"/>
    <cellStyle name="60% - Accent2 14" xfId="5069"/>
    <cellStyle name="60% - Accent2 15" xfId="5070"/>
    <cellStyle name="60% - Accent2 16" xfId="5071"/>
    <cellStyle name="60% - Accent2 17" xfId="5072"/>
    <cellStyle name="60% - Accent2 18" xfId="5073"/>
    <cellStyle name="60% - Accent2 19" xfId="5074"/>
    <cellStyle name="60% - Accent2 2" xfId="5075"/>
    <cellStyle name="60% - Accent2 2 2" xfId="5076"/>
    <cellStyle name="60% - Accent2 2 3" xfId="5077"/>
    <cellStyle name="60% - Accent2 2 3 2" xfId="5078"/>
    <cellStyle name="60% - Accent2 2 4" xfId="5079"/>
    <cellStyle name="60% - Accent2 2 4 2" xfId="5080"/>
    <cellStyle name="60% - Accent2 2 5" xfId="5081"/>
    <cellStyle name="60% - Accent2 2 5 2" xfId="5082"/>
    <cellStyle name="60% - Accent2 2 6" xfId="5083"/>
    <cellStyle name="60% - Accent2 2 7" xfId="5084"/>
    <cellStyle name="60% - Accent2 2 8" xfId="5085"/>
    <cellStyle name="60% - Accent2 2 9" xfId="5086"/>
    <cellStyle name="60% - Accent2 2_Block-F LGF POur-II BBS" xfId="5087"/>
    <cellStyle name="60% - Accent2 20" xfId="5088"/>
    <cellStyle name="60% - Accent2 21" xfId="5089"/>
    <cellStyle name="60% - Accent2 22" xfId="5090"/>
    <cellStyle name="60% - Accent2 23" xfId="5091"/>
    <cellStyle name="60% - Accent2 24" xfId="5092"/>
    <cellStyle name="60% - Accent2 25" xfId="5093"/>
    <cellStyle name="60% - Accent2 26" xfId="5094"/>
    <cellStyle name="60% - Accent2 27" xfId="5095"/>
    <cellStyle name="60% - Accent2 28" xfId="5096"/>
    <cellStyle name="60% - Accent2 29" xfId="5097"/>
    <cellStyle name="60% - Accent2 3" xfId="5098"/>
    <cellStyle name="60% - Accent2 3 2" xfId="5099"/>
    <cellStyle name="60% - Accent2 3 3" xfId="5100"/>
    <cellStyle name="60% - Accent2 3 3 2" xfId="5101"/>
    <cellStyle name="60% - Accent2 3 4" xfId="5102"/>
    <cellStyle name="60% - Accent2 3 4 2" xfId="5103"/>
    <cellStyle name="60% - Accent2 3 5" xfId="5104"/>
    <cellStyle name="60% - Accent2 3 6" xfId="5105"/>
    <cellStyle name="60% - Accent2 3 7" xfId="5106"/>
    <cellStyle name="60% - Accent2 3 8" xfId="5107"/>
    <cellStyle name="60% - Accent2 3_Sheet2" xfId="5108"/>
    <cellStyle name="60% - Accent2 30" xfId="5109"/>
    <cellStyle name="60% - Accent2 31" xfId="5110"/>
    <cellStyle name="60% - Accent2 32" xfId="5111"/>
    <cellStyle name="60% - Accent2 33" xfId="5112"/>
    <cellStyle name="60% - Accent2 34" xfId="5113"/>
    <cellStyle name="60% - Accent2 35" xfId="5114"/>
    <cellStyle name="60% - Accent2 36" xfId="5115"/>
    <cellStyle name="60% - Accent2 37" xfId="5116"/>
    <cellStyle name="60% - Accent2 38" xfId="5117"/>
    <cellStyle name="60% - Accent2 39" xfId="5118"/>
    <cellStyle name="60% - Accent2 4" xfId="5119"/>
    <cellStyle name="60% - Accent2 4 2" xfId="5120"/>
    <cellStyle name="60% - Accent2 4 3" xfId="5121"/>
    <cellStyle name="60% - Accent2 4 3 2" xfId="5122"/>
    <cellStyle name="60% - Accent2 4 4" xfId="5123"/>
    <cellStyle name="60% - Accent2 4 4 2" xfId="5124"/>
    <cellStyle name="60% - Accent2 4 5" xfId="5125"/>
    <cellStyle name="60% - Accent2 4 6" xfId="5126"/>
    <cellStyle name="60% - Accent2 4 7" xfId="5127"/>
    <cellStyle name="60% - Accent2 4 8" xfId="5128"/>
    <cellStyle name="60% - Accent2 4_Sheet2" xfId="5129"/>
    <cellStyle name="60% - Accent2 5" xfId="5130"/>
    <cellStyle name="60% - Accent2 5 2" xfId="5131"/>
    <cellStyle name="60% - Accent2 5 2 2" xfId="5132"/>
    <cellStyle name="60% - Accent2 5 3" xfId="5133"/>
    <cellStyle name="60% - Accent2 5 3 2" xfId="5134"/>
    <cellStyle name="60% - Accent2 5 4" xfId="5135"/>
    <cellStyle name="60% - Accent2 5 4 2" xfId="5136"/>
    <cellStyle name="60% - Accent2 5 5" xfId="5137"/>
    <cellStyle name="60% - Accent2 5 6" xfId="5138"/>
    <cellStyle name="60% - Accent2 5 7" xfId="5139"/>
    <cellStyle name="60% - Accent2 5 8" xfId="5140"/>
    <cellStyle name="60% - Accent2 5_Sheet2" xfId="5141"/>
    <cellStyle name="60% - Accent2 6" xfId="5142"/>
    <cellStyle name="60% - Accent2 6 2" xfId="5143"/>
    <cellStyle name="60% - Accent2 6 2 2" xfId="5144"/>
    <cellStyle name="60% - Accent2 6 3" xfId="5145"/>
    <cellStyle name="60% - Accent2 6 3 2" xfId="5146"/>
    <cellStyle name="60% - Accent2 6 4" xfId="5147"/>
    <cellStyle name="60% - Accent2 6 4 2" xfId="5148"/>
    <cellStyle name="60% - Accent2 6 5" xfId="5149"/>
    <cellStyle name="60% - Accent2 6 6" xfId="5150"/>
    <cellStyle name="60% - Accent2 6 7" xfId="5151"/>
    <cellStyle name="60% - Accent2 6 8" xfId="5152"/>
    <cellStyle name="60% - Accent2 6_Sheet2" xfId="5153"/>
    <cellStyle name="60% - Accent2 7" xfId="5154"/>
    <cellStyle name="60% - Accent2 7 2" xfId="5155"/>
    <cellStyle name="60% - Accent2 7 2 2" xfId="5156"/>
    <cellStyle name="60% - Accent2 7 3" xfId="5157"/>
    <cellStyle name="60% - Accent2 7 3 2" xfId="5158"/>
    <cellStyle name="60% - Accent2 7 4" xfId="5159"/>
    <cellStyle name="60% - Accent2 7 4 2" xfId="5160"/>
    <cellStyle name="60% - Accent2 7 5" xfId="5161"/>
    <cellStyle name="60% - Accent2 7 6" xfId="5162"/>
    <cellStyle name="60% - Accent2 7 7" xfId="5163"/>
    <cellStyle name="60% - Accent2 7 8" xfId="5164"/>
    <cellStyle name="60% - Accent2 7_Sheet2" xfId="5165"/>
    <cellStyle name="60% - Accent2 8" xfId="5166"/>
    <cellStyle name="60% - Accent2 8 2" xfId="5167"/>
    <cellStyle name="60% - Accent2 8 3" xfId="5168"/>
    <cellStyle name="60% - Accent2 8 4" xfId="5169"/>
    <cellStyle name="60% - Accent2 8 5" xfId="5170"/>
    <cellStyle name="60% - Accent2 8 6" xfId="5171"/>
    <cellStyle name="60% - Accent2 8 7" xfId="5172"/>
    <cellStyle name="60% - Accent2 8 8" xfId="5173"/>
    <cellStyle name="60% - Accent2 8_Sheet2" xfId="5174"/>
    <cellStyle name="60% - Accent2 9" xfId="5175"/>
    <cellStyle name="60% - Accent2 9 2" xfId="5176"/>
    <cellStyle name="60% - Accent2 9 3" xfId="5177"/>
    <cellStyle name="60% - Accent2 9 4" xfId="5178"/>
    <cellStyle name="60% - Accent2 9 5" xfId="5179"/>
    <cellStyle name="60% - Accent2 9 6" xfId="5180"/>
    <cellStyle name="60% - Accent2 9 7" xfId="5181"/>
    <cellStyle name="60% - Accent2 9 8" xfId="5182"/>
    <cellStyle name="60% - Accent3 1" xfId="5183"/>
    <cellStyle name="60% - Accent3 1 1" xfId="5184"/>
    <cellStyle name="60% - Accent3 10" xfId="5185"/>
    <cellStyle name="60% - Accent3 10 2" xfId="5186"/>
    <cellStyle name="60% - Accent3 10 3" xfId="5187"/>
    <cellStyle name="60% - Accent3 10 4" xfId="5188"/>
    <cellStyle name="60% - Accent3 10 5" xfId="5189"/>
    <cellStyle name="60% - Accent3 10 6" xfId="5190"/>
    <cellStyle name="60% - Accent3 10 7" xfId="5191"/>
    <cellStyle name="60% - Accent3 10 8" xfId="5192"/>
    <cellStyle name="60% - Accent3 11" xfId="5193"/>
    <cellStyle name="60% - Accent3 12" xfId="5194"/>
    <cellStyle name="60% - Accent3 13" xfId="5195"/>
    <cellStyle name="60% - Accent3 13 2" xfId="5196"/>
    <cellStyle name="60% - Accent3 14" xfId="5197"/>
    <cellStyle name="60% - Accent3 15" xfId="5198"/>
    <cellStyle name="60% - Accent3 16" xfId="5199"/>
    <cellStyle name="60% - Accent3 17" xfId="5200"/>
    <cellStyle name="60% - Accent3 18" xfId="5201"/>
    <cellStyle name="60% - Accent3 19" xfId="5202"/>
    <cellStyle name="60% - Accent3 2" xfId="5203"/>
    <cellStyle name="60% - Accent3 2 2" xfId="5204"/>
    <cellStyle name="60% - Accent3 2 3" xfId="5205"/>
    <cellStyle name="60% - Accent3 2 3 2" xfId="5206"/>
    <cellStyle name="60% - Accent3 2 4" xfId="5207"/>
    <cellStyle name="60% - Accent3 2 4 2" xfId="5208"/>
    <cellStyle name="60% - Accent3 2 5" xfId="5209"/>
    <cellStyle name="60% - Accent3 2 5 2" xfId="5210"/>
    <cellStyle name="60% - Accent3 2 6" xfId="5211"/>
    <cellStyle name="60% - Accent3 2 7" xfId="5212"/>
    <cellStyle name="60% - Accent3 2 8" xfId="5213"/>
    <cellStyle name="60% - Accent3 2 8 2" xfId="5214"/>
    <cellStyle name="60% - Accent3 2 9" xfId="5215"/>
    <cellStyle name="60% - Accent3 2 9 2" xfId="5216"/>
    <cellStyle name="60% - Accent3 2_Block-F LGF POur-II BBS" xfId="5217"/>
    <cellStyle name="60% - Accent3 20" xfId="5218"/>
    <cellStyle name="60% - Accent3 21" xfId="5219"/>
    <cellStyle name="60% - Accent3 22" xfId="5220"/>
    <cellStyle name="60% - Accent3 23" xfId="5221"/>
    <cellStyle name="60% - Accent3 24" xfId="5222"/>
    <cellStyle name="60% - Accent3 25" xfId="5223"/>
    <cellStyle name="60% - Accent3 26" xfId="5224"/>
    <cellStyle name="60% - Accent3 27" xfId="5225"/>
    <cellStyle name="60% - Accent3 28" xfId="5226"/>
    <cellStyle name="60% - Accent3 29" xfId="5227"/>
    <cellStyle name="60% - Accent3 3" xfId="5228"/>
    <cellStyle name="60% - Accent3 3 2" xfId="5229"/>
    <cellStyle name="60% - Accent3 3 3" xfId="5230"/>
    <cellStyle name="60% - Accent3 3 3 2" xfId="5231"/>
    <cellStyle name="60% - Accent3 3 4" xfId="5232"/>
    <cellStyle name="60% - Accent3 3 4 2" xfId="5233"/>
    <cellStyle name="60% - Accent3 3 5" xfId="5234"/>
    <cellStyle name="60% - Accent3 3 6" xfId="5235"/>
    <cellStyle name="60% - Accent3 3 7" xfId="5236"/>
    <cellStyle name="60% - Accent3 3 8" xfId="5237"/>
    <cellStyle name="60% - Accent3 3_Sheet2" xfId="5238"/>
    <cellStyle name="60% - Accent3 30" xfId="5239"/>
    <cellStyle name="60% - Accent3 31" xfId="5240"/>
    <cellStyle name="60% - Accent3 32" xfId="5241"/>
    <cellStyle name="60% - Accent3 33" xfId="5242"/>
    <cellStyle name="60% - Accent3 34" xfId="5243"/>
    <cellStyle name="60% - Accent3 35" xfId="5244"/>
    <cellStyle name="60% - Accent3 36" xfId="5245"/>
    <cellStyle name="60% - Accent3 37" xfId="5246"/>
    <cellStyle name="60% - Accent3 38" xfId="5247"/>
    <cellStyle name="60% - Accent3 39" xfId="5248"/>
    <cellStyle name="60% - Accent3 4" xfId="5249"/>
    <cellStyle name="60% - Accent3 4 2" xfId="5250"/>
    <cellStyle name="60% - Accent3 4 3" xfId="5251"/>
    <cellStyle name="60% - Accent3 4 3 2" xfId="5252"/>
    <cellStyle name="60% - Accent3 4 4" xfId="5253"/>
    <cellStyle name="60% - Accent3 4 4 2" xfId="5254"/>
    <cellStyle name="60% - Accent3 4 5" xfId="5255"/>
    <cellStyle name="60% - Accent3 4 6" xfId="5256"/>
    <cellStyle name="60% - Accent3 4 7" xfId="5257"/>
    <cellStyle name="60% - Accent3 4 8" xfId="5258"/>
    <cellStyle name="60% - Accent3 4_Sheet2" xfId="5259"/>
    <cellStyle name="60% - Accent3 5" xfId="5260"/>
    <cellStyle name="60% - Accent3 5 2" xfId="5261"/>
    <cellStyle name="60% - Accent3 5 2 2" xfId="5262"/>
    <cellStyle name="60% - Accent3 5 3" xfId="5263"/>
    <cellStyle name="60% - Accent3 5 3 2" xfId="5264"/>
    <cellStyle name="60% - Accent3 5 4" xfId="5265"/>
    <cellStyle name="60% - Accent3 5 4 2" xfId="5266"/>
    <cellStyle name="60% - Accent3 5 5" xfId="5267"/>
    <cellStyle name="60% - Accent3 5 6" xfId="5268"/>
    <cellStyle name="60% - Accent3 5 7" xfId="5269"/>
    <cellStyle name="60% - Accent3 5 8" xfId="5270"/>
    <cellStyle name="60% - Accent3 5_Sheet2" xfId="5271"/>
    <cellStyle name="60% - Accent3 6" xfId="5272"/>
    <cellStyle name="60% - Accent3 6 2" xfId="5273"/>
    <cellStyle name="60% - Accent3 6 2 2" xfId="5274"/>
    <cellStyle name="60% - Accent3 6 3" xfId="5275"/>
    <cellStyle name="60% - Accent3 6 3 2" xfId="5276"/>
    <cellStyle name="60% - Accent3 6 4" xfId="5277"/>
    <cellStyle name="60% - Accent3 6 4 2" xfId="5278"/>
    <cellStyle name="60% - Accent3 6 5" xfId="5279"/>
    <cellStyle name="60% - Accent3 6 6" xfId="5280"/>
    <cellStyle name="60% - Accent3 6 7" xfId="5281"/>
    <cellStyle name="60% - Accent3 6 8" xfId="5282"/>
    <cellStyle name="60% - Accent3 6_Sheet2" xfId="5283"/>
    <cellStyle name="60% - Accent3 7" xfId="5284"/>
    <cellStyle name="60% - Accent3 7 2" xfId="5285"/>
    <cellStyle name="60% - Accent3 7 2 2" xfId="5286"/>
    <cellStyle name="60% - Accent3 7 3" xfId="5287"/>
    <cellStyle name="60% - Accent3 7 3 2" xfId="5288"/>
    <cellStyle name="60% - Accent3 7 4" xfId="5289"/>
    <cellStyle name="60% - Accent3 7 4 2" xfId="5290"/>
    <cellStyle name="60% - Accent3 7 5" xfId="5291"/>
    <cellStyle name="60% - Accent3 7 6" xfId="5292"/>
    <cellStyle name="60% - Accent3 7 7" xfId="5293"/>
    <cellStyle name="60% - Accent3 7 8" xfId="5294"/>
    <cellStyle name="60% - Accent3 7_Sheet2" xfId="5295"/>
    <cellStyle name="60% - Accent3 8" xfId="5296"/>
    <cellStyle name="60% - Accent3 8 2" xfId="5297"/>
    <cellStyle name="60% - Accent3 8 3" xfId="5298"/>
    <cellStyle name="60% - Accent3 8 4" xfId="5299"/>
    <cellStyle name="60% - Accent3 8 5" xfId="5300"/>
    <cellStyle name="60% - Accent3 8 6" xfId="5301"/>
    <cellStyle name="60% - Accent3 8 7" xfId="5302"/>
    <cellStyle name="60% - Accent3 8 8" xfId="5303"/>
    <cellStyle name="60% - Accent3 8_Sheet2" xfId="5304"/>
    <cellStyle name="60% - Accent3 9" xfId="5305"/>
    <cellStyle name="60% - Accent3 9 2" xfId="5306"/>
    <cellStyle name="60% - Accent3 9 3" xfId="5307"/>
    <cellStyle name="60% - Accent3 9 4" xfId="5308"/>
    <cellStyle name="60% - Accent3 9 5" xfId="5309"/>
    <cellStyle name="60% - Accent3 9 6" xfId="5310"/>
    <cellStyle name="60% - Accent3 9 7" xfId="5311"/>
    <cellStyle name="60% - Accent3 9 8" xfId="5312"/>
    <cellStyle name="60% - Accent4 1" xfId="5313"/>
    <cellStyle name="60% - Accent4 1 1" xfId="5314"/>
    <cellStyle name="60% - Accent4 10" xfId="5315"/>
    <cellStyle name="60% - Accent4 10 2" xfId="5316"/>
    <cellStyle name="60% - Accent4 10 3" xfId="5317"/>
    <cellStyle name="60% - Accent4 10 4" xfId="5318"/>
    <cellStyle name="60% - Accent4 10 5" xfId="5319"/>
    <cellStyle name="60% - Accent4 10 6" xfId="5320"/>
    <cellStyle name="60% - Accent4 10 7" xfId="5321"/>
    <cellStyle name="60% - Accent4 10 8" xfId="5322"/>
    <cellStyle name="60% - Accent4 11" xfId="5323"/>
    <cellStyle name="60% - Accent4 12" xfId="5324"/>
    <cellStyle name="60% - Accent4 13" xfId="5325"/>
    <cellStyle name="60% - Accent4 14" xfId="5326"/>
    <cellStyle name="60% - Accent4 15" xfId="5327"/>
    <cellStyle name="60% - Accent4 16" xfId="5328"/>
    <cellStyle name="60% - Accent4 17" xfId="5329"/>
    <cellStyle name="60% - Accent4 18" xfId="5330"/>
    <cellStyle name="60% - Accent4 19" xfId="5331"/>
    <cellStyle name="60% - Accent4 2" xfId="5332"/>
    <cellStyle name="60% - Accent4 2 2" xfId="5333"/>
    <cellStyle name="60% - Accent4 2 3" xfId="5334"/>
    <cellStyle name="60% - Accent4 2 3 2" xfId="5335"/>
    <cellStyle name="60% - Accent4 2 4" xfId="5336"/>
    <cellStyle name="60% - Accent4 2 4 2" xfId="5337"/>
    <cellStyle name="60% - Accent4 2 5" xfId="5338"/>
    <cellStyle name="60% - Accent4 2 5 2" xfId="5339"/>
    <cellStyle name="60% - Accent4 2 6" xfId="5340"/>
    <cellStyle name="60% - Accent4 2 7" xfId="5341"/>
    <cellStyle name="60% - Accent4 2 8" xfId="5342"/>
    <cellStyle name="60% - Accent4 2 9" xfId="5343"/>
    <cellStyle name="60% - Accent4 2_Block-F LGF POur-II BBS" xfId="5344"/>
    <cellStyle name="60% - Accent4 20" xfId="5345"/>
    <cellStyle name="60% - Accent4 21" xfId="5346"/>
    <cellStyle name="60% - Accent4 22" xfId="5347"/>
    <cellStyle name="60% - Accent4 23" xfId="5348"/>
    <cellStyle name="60% - Accent4 24" xfId="5349"/>
    <cellStyle name="60% - Accent4 25" xfId="5350"/>
    <cellStyle name="60% - Accent4 26" xfId="5351"/>
    <cellStyle name="60% - Accent4 27" xfId="5352"/>
    <cellStyle name="60% - Accent4 28" xfId="5353"/>
    <cellStyle name="60% - Accent4 29" xfId="5354"/>
    <cellStyle name="60% - Accent4 3" xfId="5355"/>
    <cellStyle name="60% - Accent4 3 2" xfId="5356"/>
    <cellStyle name="60% - Accent4 3 3" xfId="5357"/>
    <cellStyle name="60% - Accent4 3 3 2" xfId="5358"/>
    <cellStyle name="60% - Accent4 3 4" xfId="5359"/>
    <cellStyle name="60% - Accent4 3 4 2" xfId="5360"/>
    <cellStyle name="60% - Accent4 3 4 3" xfId="5361"/>
    <cellStyle name="60% - Accent4 3 5" xfId="5362"/>
    <cellStyle name="60% - Accent4 3 6" xfId="5363"/>
    <cellStyle name="60% - Accent4 3 7" xfId="5364"/>
    <cellStyle name="60% - Accent4 3 8" xfId="5365"/>
    <cellStyle name="60% - Accent4 3_Sheet2" xfId="5366"/>
    <cellStyle name="60% - Accent4 30" xfId="5367"/>
    <cellStyle name="60% - Accent4 31" xfId="5368"/>
    <cellStyle name="60% - Accent4 32" xfId="5369"/>
    <cellStyle name="60% - Accent4 33" xfId="5370"/>
    <cellStyle name="60% - Accent4 34" xfId="5371"/>
    <cellStyle name="60% - Accent4 35" xfId="5372"/>
    <cellStyle name="60% - Accent4 36" xfId="5373"/>
    <cellStyle name="60% - Accent4 37" xfId="5374"/>
    <cellStyle name="60% - Accent4 38" xfId="5375"/>
    <cellStyle name="60% - Accent4 39" xfId="5376"/>
    <cellStyle name="60% - Accent4 4" xfId="5377"/>
    <cellStyle name="60% - Accent4 4 2" xfId="5378"/>
    <cellStyle name="60% - Accent4 4 3" xfId="5379"/>
    <cellStyle name="60% - Accent4 4 3 2" xfId="5380"/>
    <cellStyle name="60% - Accent4 4 4" xfId="5381"/>
    <cellStyle name="60% - Accent4 4 4 2" xfId="5382"/>
    <cellStyle name="60% - Accent4 4 5" xfId="5383"/>
    <cellStyle name="60% - Accent4 4 6" xfId="5384"/>
    <cellStyle name="60% - Accent4 4 7" xfId="5385"/>
    <cellStyle name="60% - Accent4 4 8" xfId="5386"/>
    <cellStyle name="60% - Accent4 4_Sheet2" xfId="5387"/>
    <cellStyle name="60% - Accent4 5" xfId="5388"/>
    <cellStyle name="60% - Accent4 5 2" xfId="5389"/>
    <cellStyle name="60% - Accent4 5 2 2" xfId="5390"/>
    <cellStyle name="60% - Accent4 5 3" xfId="5391"/>
    <cellStyle name="60% - Accent4 5 3 2" xfId="5392"/>
    <cellStyle name="60% - Accent4 5 4" xfId="5393"/>
    <cellStyle name="60% - Accent4 5 4 2" xfId="5394"/>
    <cellStyle name="60% - Accent4 5 5" xfId="5395"/>
    <cellStyle name="60% - Accent4 5 6" xfId="5396"/>
    <cellStyle name="60% - Accent4 5 7" xfId="5397"/>
    <cellStyle name="60% - Accent4 5 8" xfId="5398"/>
    <cellStyle name="60% - Accent4 5_Sheet2" xfId="5399"/>
    <cellStyle name="60% - Accent4 6" xfId="5400"/>
    <cellStyle name="60% - Accent4 6 2" xfId="5401"/>
    <cellStyle name="60% - Accent4 6 2 2" xfId="5402"/>
    <cellStyle name="60% - Accent4 6 3" xfId="5403"/>
    <cellStyle name="60% - Accent4 6 3 2" xfId="5404"/>
    <cellStyle name="60% - Accent4 6 4" xfId="5405"/>
    <cellStyle name="60% - Accent4 6 4 2" xfId="5406"/>
    <cellStyle name="60% - Accent4 6 5" xfId="5407"/>
    <cellStyle name="60% - Accent4 6 6" xfId="5408"/>
    <cellStyle name="60% - Accent4 6 7" xfId="5409"/>
    <cellStyle name="60% - Accent4 6 8" xfId="5410"/>
    <cellStyle name="60% - Accent4 6_Sheet2" xfId="5411"/>
    <cellStyle name="60% - Accent4 7" xfId="5412"/>
    <cellStyle name="60% - Accent4 7 2" xfId="5413"/>
    <cellStyle name="60% - Accent4 7 2 2" xfId="5414"/>
    <cellStyle name="60% - Accent4 7 3" xfId="5415"/>
    <cellStyle name="60% - Accent4 7 3 2" xfId="5416"/>
    <cellStyle name="60% - Accent4 7 4" xfId="5417"/>
    <cellStyle name="60% - Accent4 7 4 2" xfId="5418"/>
    <cellStyle name="60% - Accent4 7 5" xfId="5419"/>
    <cellStyle name="60% - Accent4 7 6" xfId="5420"/>
    <cellStyle name="60% - Accent4 7 7" xfId="5421"/>
    <cellStyle name="60% - Accent4 7 8" xfId="5422"/>
    <cellStyle name="60% - Accent4 7_Sheet2" xfId="5423"/>
    <cellStyle name="60% - Accent4 8" xfId="5424"/>
    <cellStyle name="60% - Accent4 8 2" xfId="5425"/>
    <cellStyle name="60% - Accent4 8 3" xfId="5426"/>
    <cellStyle name="60% - Accent4 8 4" xfId="5427"/>
    <cellStyle name="60% - Accent4 8 5" xfId="5428"/>
    <cellStyle name="60% - Accent4 8 6" xfId="5429"/>
    <cellStyle name="60% - Accent4 8 7" xfId="5430"/>
    <cellStyle name="60% - Accent4 8 8" xfId="5431"/>
    <cellStyle name="60% - Accent4 8_Sheet2" xfId="5432"/>
    <cellStyle name="60% - Accent4 9" xfId="5433"/>
    <cellStyle name="60% - Accent4 9 2" xfId="5434"/>
    <cellStyle name="60% - Accent4 9 3" xfId="5435"/>
    <cellStyle name="60% - Accent4 9 3 2" xfId="5436"/>
    <cellStyle name="60% - Accent4 9 4" xfId="5437"/>
    <cellStyle name="60% - Accent4 9 5" xfId="5438"/>
    <cellStyle name="60% - Accent4 9 6" xfId="5439"/>
    <cellStyle name="60% - Accent4 9 7" xfId="5440"/>
    <cellStyle name="60% - Accent4 9 8" xfId="5441"/>
    <cellStyle name="60% - Accent5 1" xfId="5442"/>
    <cellStyle name="60% - Accent5 1 1" xfId="5443"/>
    <cellStyle name="60% - Accent5 10" xfId="5444"/>
    <cellStyle name="60% - Accent5 10 2" xfId="5445"/>
    <cellStyle name="60% - Accent5 10 3" xfId="5446"/>
    <cellStyle name="60% - Accent5 10 4" xfId="5447"/>
    <cellStyle name="60% - Accent5 10 5" xfId="5448"/>
    <cellStyle name="60% - Accent5 10 6" xfId="5449"/>
    <cellStyle name="60% - Accent5 10 7" xfId="5450"/>
    <cellStyle name="60% - Accent5 10 8" xfId="5451"/>
    <cellStyle name="60% - Accent5 11" xfId="5452"/>
    <cellStyle name="60% - Accent5 12" xfId="5453"/>
    <cellStyle name="60% - Accent5 13" xfId="5454"/>
    <cellStyle name="60% - Accent5 14" xfId="5455"/>
    <cellStyle name="60% - Accent5 15" xfId="5456"/>
    <cellStyle name="60% - Accent5 16" xfId="5457"/>
    <cellStyle name="60% - Accent5 17" xfId="5458"/>
    <cellStyle name="60% - Accent5 18" xfId="5459"/>
    <cellStyle name="60% - Accent5 19" xfId="5460"/>
    <cellStyle name="60% - Accent5 2" xfId="5461"/>
    <cellStyle name="60% - Accent5 2 2" xfId="5462"/>
    <cellStyle name="60% - Accent5 2 3" xfId="5463"/>
    <cellStyle name="60% - Accent5 2 3 2" xfId="5464"/>
    <cellStyle name="60% - Accent5 2 4" xfId="5465"/>
    <cellStyle name="60% - Accent5 2 4 2" xfId="5466"/>
    <cellStyle name="60% - Accent5 2 5" xfId="5467"/>
    <cellStyle name="60% - Accent5 2 5 2" xfId="5468"/>
    <cellStyle name="60% - Accent5 2 6" xfId="5469"/>
    <cellStyle name="60% - Accent5 2 7" xfId="5470"/>
    <cellStyle name="60% - Accent5 2 8" xfId="5471"/>
    <cellStyle name="60% - Accent5 2 9" xfId="5472"/>
    <cellStyle name="60% - Accent5 2_Block-F LGF POur-II BBS" xfId="5473"/>
    <cellStyle name="60% - Accent5 20" xfId="5474"/>
    <cellStyle name="60% - Accent5 21" xfId="5475"/>
    <cellStyle name="60% - Accent5 22" xfId="5476"/>
    <cellStyle name="60% - Accent5 23" xfId="5477"/>
    <cellStyle name="60% - Accent5 24" xfId="5478"/>
    <cellStyle name="60% - Accent5 25" xfId="5479"/>
    <cellStyle name="60% - Accent5 26" xfId="5480"/>
    <cellStyle name="60% - Accent5 27" xfId="5481"/>
    <cellStyle name="60% - Accent5 28" xfId="5482"/>
    <cellStyle name="60% - Accent5 29" xfId="5483"/>
    <cellStyle name="60% - Accent5 3" xfId="5484"/>
    <cellStyle name="60% - Accent5 3 2" xfId="5485"/>
    <cellStyle name="60% - Accent5 3 3" xfId="5486"/>
    <cellStyle name="60% - Accent5 3 3 2" xfId="5487"/>
    <cellStyle name="60% - Accent5 3 4" xfId="5488"/>
    <cellStyle name="60% - Accent5 3 4 2" xfId="5489"/>
    <cellStyle name="60% - Accent5 3 5" xfId="5490"/>
    <cellStyle name="60% - Accent5 3 6" xfId="5491"/>
    <cellStyle name="60% - Accent5 3 7" xfId="5492"/>
    <cellStyle name="60% - Accent5 3 8" xfId="5493"/>
    <cellStyle name="60% - Accent5 3_Sheet2" xfId="5494"/>
    <cellStyle name="60% - Accent5 30" xfId="5495"/>
    <cellStyle name="60% - Accent5 31" xfId="5496"/>
    <cellStyle name="60% - Accent5 32" xfId="5497"/>
    <cellStyle name="60% - Accent5 33" xfId="5498"/>
    <cellStyle name="60% - Accent5 34" xfId="5499"/>
    <cellStyle name="60% - Accent5 35" xfId="5500"/>
    <cellStyle name="60% - Accent5 36" xfId="5501"/>
    <cellStyle name="60% - Accent5 37" xfId="5502"/>
    <cellStyle name="60% - Accent5 38" xfId="5503"/>
    <cellStyle name="60% - Accent5 39" xfId="5504"/>
    <cellStyle name="60% - Accent5 4" xfId="5505"/>
    <cellStyle name="60% - Accent5 4 2" xfId="5506"/>
    <cellStyle name="60% - Accent5 4 3" xfId="5507"/>
    <cellStyle name="60% - Accent5 4 3 2" xfId="5508"/>
    <cellStyle name="60% - Accent5 4 4" xfId="5509"/>
    <cellStyle name="60% - Accent5 4 4 2" xfId="5510"/>
    <cellStyle name="60% - Accent5 4 5" xfId="5511"/>
    <cellStyle name="60% - Accent5 4 6" xfId="5512"/>
    <cellStyle name="60% - Accent5 4 7" xfId="5513"/>
    <cellStyle name="60% - Accent5 4 8" xfId="5514"/>
    <cellStyle name="60% - Accent5 4_Sheet2" xfId="5515"/>
    <cellStyle name="60% - Accent5 5" xfId="5516"/>
    <cellStyle name="60% - Accent5 5 2" xfId="5517"/>
    <cellStyle name="60% - Accent5 5 2 2" xfId="5518"/>
    <cellStyle name="60% - Accent5 5 3" xfId="5519"/>
    <cellStyle name="60% - Accent5 5 3 2" xfId="5520"/>
    <cellStyle name="60% - Accent5 5 4" xfId="5521"/>
    <cellStyle name="60% - Accent5 5 4 2" xfId="5522"/>
    <cellStyle name="60% - Accent5 5 5" xfId="5523"/>
    <cellStyle name="60% - Accent5 5 6" xfId="5524"/>
    <cellStyle name="60% - Accent5 5 7" xfId="5525"/>
    <cellStyle name="60% - Accent5 5 8" xfId="5526"/>
    <cellStyle name="60% - Accent5 5_Sheet2" xfId="5527"/>
    <cellStyle name="60% - Accent5 6" xfId="5528"/>
    <cellStyle name="60% - Accent5 6 2" xfId="5529"/>
    <cellStyle name="60% - Accent5 6 2 2" xfId="5530"/>
    <cellStyle name="60% - Accent5 6 3" xfId="5531"/>
    <cellStyle name="60% - Accent5 6 3 2" xfId="5532"/>
    <cellStyle name="60% - Accent5 6 4" xfId="5533"/>
    <cellStyle name="60% - Accent5 6 4 2" xfId="5534"/>
    <cellStyle name="60% - Accent5 6 5" xfId="5535"/>
    <cellStyle name="60% - Accent5 6 6" xfId="5536"/>
    <cellStyle name="60% - Accent5 6 7" xfId="5537"/>
    <cellStyle name="60% - Accent5 6 8" xfId="5538"/>
    <cellStyle name="60% - Accent5 6_Sheet2" xfId="5539"/>
    <cellStyle name="60% - Accent5 7" xfId="5540"/>
    <cellStyle name="60% - Accent5 7 2" xfId="5541"/>
    <cellStyle name="60% - Accent5 7 2 2" xfId="5542"/>
    <cellStyle name="60% - Accent5 7 3" xfId="5543"/>
    <cellStyle name="60% - Accent5 7 3 2" xfId="5544"/>
    <cellStyle name="60% - Accent5 7 4" xfId="5545"/>
    <cellStyle name="60% - Accent5 7 4 2" xfId="5546"/>
    <cellStyle name="60% - Accent5 7 5" xfId="5547"/>
    <cellStyle name="60% - Accent5 7 6" xfId="5548"/>
    <cellStyle name="60% - Accent5 7 7" xfId="5549"/>
    <cellStyle name="60% - Accent5 7 8" xfId="5550"/>
    <cellStyle name="60% - Accent5 7_Sheet2" xfId="5551"/>
    <cellStyle name="60% - Accent5 8" xfId="5552"/>
    <cellStyle name="60% - Accent5 8 2" xfId="5553"/>
    <cellStyle name="60% - Accent5 8 3" xfId="5554"/>
    <cellStyle name="60% - Accent5 8 4" xfId="5555"/>
    <cellStyle name="60% - Accent5 8 5" xfId="5556"/>
    <cellStyle name="60% - Accent5 8 6" xfId="5557"/>
    <cellStyle name="60% - Accent5 8 7" xfId="5558"/>
    <cellStyle name="60% - Accent5 8 8" xfId="5559"/>
    <cellStyle name="60% - Accent5 8_Sheet2" xfId="5560"/>
    <cellStyle name="60% - Accent5 9" xfId="5561"/>
    <cellStyle name="60% - Accent5 9 2" xfId="5562"/>
    <cellStyle name="60% - Accent5 9 3" xfId="5563"/>
    <cellStyle name="60% - Accent5 9 4" xfId="5564"/>
    <cellStyle name="60% - Accent5 9 5" xfId="5565"/>
    <cellStyle name="60% - Accent5 9 6" xfId="5566"/>
    <cellStyle name="60% - Accent5 9 7" xfId="5567"/>
    <cellStyle name="60% - Accent5 9 8" xfId="5568"/>
    <cellStyle name="60% - Accent6 1" xfId="5569"/>
    <cellStyle name="60% - Accent6 1 1" xfId="5570"/>
    <cellStyle name="60% - Accent6 1_Building_-_5-final_Price_Variation(1)" xfId="5571"/>
    <cellStyle name="60% - Accent6 10" xfId="5572"/>
    <cellStyle name="60% - Accent6 10 2" xfId="5573"/>
    <cellStyle name="60% - Accent6 10 3" xfId="5574"/>
    <cellStyle name="60% - Accent6 10 4" xfId="5575"/>
    <cellStyle name="60% - Accent6 10 5" xfId="5576"/>
    <cellStyle name="60% - Accent6 10 6" xfId="5577"/>
    <cellStyle name="60% - Accent6 10 7" xfId="5578"/>
    <cellStyle name="60% - Accent6 10 8" xfId="5579"/>
    <cellStyle name="60% - Accent6 11" xfId="5580"/>
    <cellStyle name="60% - Accent6 12" xfId="5581"/>
    <cellStyle name="60% - Accent6 13" xfId="5582"/>
    <cellStyle name="60% - Accent6 14" xfId="5583"/>
    <cellStyle name="60% - Accent6 15" xfId="5584"/>
    <cellStyle name="60% - Accent6 16" xfId="5585"/>
    <cellStyle name="60% - Accent6 17" xfId="5586"/>
    <cellStyle name="60% - Accent6 18" xfId="5587"/>
    <cellStyle name="60% - Accent6 19" xfId="5588"/>
    <cellStyle name="60% - Accent6 2" xfId="5589"/>
    <cellStyle name="60% - Accent6 2 2" xfId="5590"/>
    <cellStyle name="60% - Accent6 2 3" xfId="5591"/>
    <cellStyle name="60% - Accent6 2 3 2" xfId="5592"/>
    <cellStyle name="60% - Accent6 2 4" xfId="5593"/>
    <cellStyle name="60% - Accent6 2 4 2" xfId="5594"/>
    <cellStyle name="60% - Accent6 2 5" xfId="5595"/>
    <cellStyle name="60% - Accent6 2 5 2" xfId="5596"/>
    <cellStyle name="60% - Accent6 2 6" xfId="5597"/>
    <cellStyle name="60% - Accent6 2 7" xfId="5598"/>
    <cellStyle name="60% - Accent6 2 8" xfId="5599"/>
    <cellStyle name="60% - Accent6 2 9" xfId="5600"/>
    <cellStyle name="60% - Accent6 2_Block-F LGF POur-II BBS" xfId="5601"/>
    <cellStyle name="60% - Accent6 20" xfId="5602"/>
    <cellStyle name="60% - Accent6 21" xfId="5603"/>
    <cellStyle name="60% - Accent6 22" xfId="5604"/>
    <cellStyle name="60% - Accent6 23" xfId="5605"/>
    <cellStyle name="60% - Accent6 24" xfId="5606"/>
    <cellStyle name="60% - Accent6 25" xfId="5607"/>
    <cellStyle name="60% - Accent6 26" xfId="5608"/>
    <cellStyle name="60% - Accent6 27" xfId="5609"/>
    <cellStyle name="60% - Accent6 28" xfId="5610"/>
    <cellStyle name="60% - Accent6 29" xfId="5611"/>
    <cellStyle name="60% - Accent6 3" xfId="5612"/>
    <cellStyle name="60% - Accent6 3 2" xfId="5613"/>
    <cellStyle name="60% - Accent6 3 3" xfId="5614"/>
    <cellStyle name="60% - Accent6 3 3 2" xfId="5615"/>
    <cellStyle name="60% - Accent6 3 4" xfId="5616"/>
    <cellStyle name="60% - Accent6 3 4 2" xfId="5617"/>
    <cellStyle name="60% - Accent6 3 5" xfId="5618"/>
    <cellStyle name="60% - Accent6 3 6" xfId="5619"/>
    <cellStyle name="60% - Accent6 3 7" xfId="5620"/>
    <cellStyle name="60% - Accent6 3 8" xfId="5621"/>
    <cellStyle name="60% - Accent6 3_Sheet2" xfId="5622"/>
    <cellStyle name="60% - Accent6 30" xfId="5623"/>
    <cellStyle name="60% - Accent6 31" xfId="5624"/>
    <cellStyle name="60% - Accent6 32" xfId="5625"/>
    <cellStyle name="60% - Accent6 33" xfId="5626"/>
    <cellStyle name="60% - Accent6 34" xfId="5627"/>
    <cellStyle name="60% - Accent6 35" xfId="5628"/>
    <cellStyle name="60% - Accent6 36" xfId="5629"/>
    <cellStyle name="60% - Accent6 37" xfId="5630"/>
    <cellStyle name="60% - Accent6 38" xfId="5631"/>
    <cellStyle name="60% - Accent6 39" xfId="5632"/>
    <cellStyle name="60% - Accent6 4" xfId="5633"/>
    <cellStyle name="60% - Accent6 4 2" xfId="5634"/>
    <cellStyle name="60% - Accent6 4 3" xfId="5635"/>
    <cellStyle name="60% - Accent6 4 3 2" xfId="5636"/>
    <cellStyle name="60% - Accent6 4 4" xfId="5637"/>
    <cellStyle name="60% - Accent6 4 4 2" xfId="5638"/>
    <cellStyle name="60% - Accent6 4 5" xfId="5639"/>
    <cellStyle name="60% - Accent6 4 6" xfId="5640"/>
    <cellStyle name="60% - Accent6 4 7" xfId="5641"/>
    <cellStyle name="60% - Accent6 4 8" xfId="5642"/>
    <cellStyle name="60% - Accent6 4_Sheet2" xfId="5643"/>
    <cellStyle name="60% - Accent6 5" xfId="5644"/>
    <cellStyle name="60% - Accent6 5 2" xfId="5645"/>
    <cellStyle name="60% - Accent6 5 2 2" xfId="5646"/>
    <cellStyle name="60% - Accent6 5 3" xfId="5647"/>
    <cellStyle name="60% - Accent6 5 3 2" xfId="5648"/>
    <cellStyle name="60% - Accent6 5 4" xfId="5649"/>
    <cellStyle name="60% - Accent6 5 4 2" xfId="5650"/>
    <cellStyle name="60% - Accent6 5 5" xfId="5651"/>
    <cellStyle name="60% - Accent6 5 6" xfId="5652"/>
    <cellStyle name="60% - Accent6 5 7" xfId="5653"/>
    <cellStyle name="60% - Accent6 5 8" xfId="5654"/>
    <cellStyle name="60% - Accent6 5 8 2" xfId="5655"/>
    <cellStyle name="60% - Accent6 5_Sheet2" xfId="5656"/>
    <cellStyle name="60% - Accent6 6" xfId="5657"/>
    <cellStyle name="60% - Accent6 6 2" xfId="5658"/>
    <cellStyle name="60% - Accent6 6 2 2" xfId="5659"/>
    <cellStyle name="60% - Accent6 6 3" xfId="5660"/>
    <cellStyle name="60% - Accent6 6 3 2" xfId="5661"/>
    <cellStyle name="60% - Accent6 6 4" xfId="5662"/>
    <cellStyle name="60% - Accent6 6 4 2" xfId="5663"/>
    <cellStyle name="60% - Accent6 6 5" xfId="5664"/>
    <cellStyle name="60% - Accent6 6 6" xfId="5665"/>
    <cellStyle name="60% - Accent6 6 7" xfId="5666"/>
    <cellStyle name="60% - Accent6 6 8" xfId="5667"/>
    <cellStyle name="60% - Accent6 6_Sheet2" xfId="5668"/>
    <cellStyle name="60% - Accent6 7" xfId="5669"/>
    <cellStyle name="60% - Accent6 7 2" xfId="5670"/>
    <cellStyle name="60% - Accent6 7 2 2" xfId="5671"/>
    <cellStyle name="60% - Accent6 7 3" xfId="5672"/>
    <cellStyle name="60% - Accent6 7 3 2" xfId="5673"/>
    <cellStyle name="60% - Accent6 7 4" xfId="5674"/>
    <cellStyle name="60% - Accent6 7 4 2" xfId="5675"/>
    <cellStyle name="60% - Accent6 7 5" xfId="5676"/>
    <cellStyle name="60% - Accent6 7 6" xfId="5677"/>
    <cellStyle name="60% - Accent6 7 7" xfId="5678"/>
    <cellStyle name="60% - Accent6 7 8" xfId="5679"/>
    <cellStyle name="60% - Accent6 7_Sheet2" xfId="5680"/>
    <cellStyle name="60% - Accent6 8" xfId="5681"/>
    <cellStyle name="60% - Accent6 8 2" xfId="5682"/>
    <cellStyle name="60% - Accent6 8 3" xfId="5683"/>
    <cellStyle name="60% - Accent6 8 4" xfId="5684"/>
    <cellStyle name="60% - Accent6 8 5" xfId="5685"/>
    <cellStyle name="60% - Accent6 8 5 2" xfId="5686"/>
    <cellStyle name="60% - Accent6 8 6" xfId="5687"/>
    <cellStyle name="60% - Accent6 8 7" xfId="5688"/>
    <cellStyle name="60% - Accent6 8 8" xfId="5689"/>
    <cellStyle name="60% - Accent6 8_Sheet2" xfId="5690"/>
    <cellStyle name="60% - Accent6 9" xfId="5691"/>
    <cellStyle name="60% - Accent6 9 2" xfId="5692"/>
    <cellStyle name="60% - Accent6 9 3" xfId="5693"/>
    <cellStyle name="60% - Accent6 9 4" xfId="5694"/>
    <cellStyle name="60% - Accent6 9 5" xfId="5695"/>
    <cellStyle name="60% - Accent6 9 6" xfId="5696"/>
    <cellStyle name="60% - Accent6 9 7" xfId="5697"/>
    <cellStyle name="60% - Accent6 9 8" xfId="5698"/>
    <cellStyle name="60% - Akzent1" xfId="5699"/>
    <cellStyle name="60% - Akzent2" xfId="5700"/>
    <cellStyle name="60% - Akzent3" xfId="5701"/>
    <cellStyle name="60% - Akzent4" xfId="5702"/>
    <cellStyle name="60% - Akzent5" xfId="5703"/>
    <cellStyle name="60% - Akzent6" xfId="5704"/>
    <cellStyle name="75" xfId="5705"/>
    <cellStyle name="75 2" xfId="5706"/>
    <cellStyle name="75 2 2" xfId="5707"/>
    <cellStyle name="75 2 3" xfId="5708"/>
    <cellStyle name="75 2 4" xfId="5709"/>
    <cellStyle name="75_Extra items Diff" xfId="5710"/>
    <cellStyle name="A satisfied Microsoft Office user" xfId="5711"/>
    <cellStyle name="A3 297 x 420 mm" xfId="5712"/>
    <cellStyle name="A4 Small 210 x 297 mm" xfId="5713"/>
    <cellStyle name="abc" xfId="5714"/>
    <cellStyle name="abc 2" xfId="5715"/>
    <cellStyle name="abc 3" xfId="5716"/>
    <cellStyle name="abc 4" xfId="5717"/>
    <cellStyle name="abc 5" xfId="5718"/>
    <cellStyle name="abc 6" xfId="5719"/>
    <cellStyle name="abc 7" xfId="5720"/>
    <cellStyle name="Absoloute" xfId="5721"/>
    <cellStyle name="Absoloute;0" xfId="5722"/>
    <cellStyle name="Absoloute_artek98" xfId="5723"/>
    <cellStyle name="Accent" xfId="5724"/>
    <cellStyle name="Accent 1" xfId="5725"/>
    <cellStyle name="Accent 1 1" xfId="5726"/>
    <cellStyle name="Accent 1 2" xfId="5727"/>
    <cellStyle name="Accent 1 3" xfId="5728"/>
    <cellStyle name="Accent 1 7" xfId="5729"/>
    <cellStyle name="Accent 2" xfId="5730"/>
    <cellStyle name="Accent 2 1" xfId="5731"/>
    <cellStyle name="Accent 2 2" xfId="5732"/>
    <cellStyle name="Accent 2 3" xfId="5733"/>
    <cellStyle name="Accent 2 8" xfId="5734"/>
    <cellStyle name="Accent 3" xfId="5735"/>
    <cellStyle name="Accent 3 1" xfId="5736"/>
    <cellStyle name="Accent 3 2" xfId="5737"/>
    <cellStyle name="Accent 3 3" xfId="5738"/>
    <cellStyle name="Accent 3 9" xfId="5739"/>
    <cellStyle name="Accent 4" xfId="5740"/>
    <cellStyle name="Accent 5" xfId="5741"/>
    <cellStyle name="Accent 6" xfId="5742"/>
    <cellStyle name="Accent1 - 20%" xfId="5743"/>
    <cellStyle name="Accent1 - 20% 2" xfId="5744"/>
    <cellStyle name="Accent1 - 20% 2 2" xfId="5745"/>
    <cellStyle name="Accent1 - 20% 2 3" xfId="5746"/>
    <cellStyle name="Accent1 - 20% 3" xfId="5747"/>
    <cellStyle name="Accent1 - 20% 4" xfId="5748"/>
    <cellStyle name="Accent1 - 20%_APSWRSC-Kalasamudram" xfId="5749"/>
    <cellStyle name="Accent1 - 40%" xfId="5750"/>
    <cellStyle name="Accent1 - 40% 2" xfId="5751"/>
    <cellStyle name="Accent1 - 40% 2 2" xfId="5752"/>
    <cellStyle name="Accent1 - 40% 2 3" xfId="5753"/>
    <cellStyle name="Accent1 - 40% 3" xfId="5754"/>
    <cellStyle name="Accent1 - 40% 3 2" xfId="5755"/>
    <cellStyle name="Accent1 - 40% 4" xfId="5756"/>
    <cellStyle name="Accent1 - 40%_APSWRSC-Kalasamudram" xfId="5757"/>
    <cellStyle name="Accent1 - 60%" xfId="5758"/>
    <cellStyle name="Accent1 1" xfId="5759"/>
    <cellStyle name="Accent1 1 1" xfId="5760"/>
    <cellStyle name="Accent1 10" xfId="5761"/>
    <cellStyle name="Accent1 10 10" xfId="5762"/>
    <cellStyle name="Accent1 10 11" xfId="5763"/>
    <cellStyle name="Accent1 10 12" xfId="5764"/>
    <cellStyle name="Accent1 10 13" xfId="5765"/>
    <cellStyle name="Accent1 10 14" xfId="5766"/>
    <cellStyle name="Accent1 10 15" xfId="5767"/>
    <cellStyle name="Accent1 10 16" xfId="5768"/>
    <cellStyle name="Accent1 10 2" xfId="5769"/>
    <cellStyle name="Accent1 10 3" xfId="5770"/>
    <cellStyle name="Accent1 10 4" xfId="5771"/>
    <cellStyle name="Accent1 10 5" xfId="5772"/>
    <cellStyle name="Accent1 10 6" xfId="5773"/>
    <cellStyle name="Accent1 10 7" xfId="5774"/>
    <cellStyle name="Accent1 10 8" xfId="5775"/>
    <cellStyle name="Accent1 10 9" xfId="5776"/>
    <cellStyle name="Accent1 11" xfId="5777"/>
    <cellStyle name="Accent1 11 2" xfId="5778"/>
    <cellStyle name="Accent1 11 3" xfId="5779"/>
    <cellStyle name="Accent1 11 4" xfId="5780"/>
    <cellStyle name="Accent1 11 5" xfId="5781"/>
    <cellStyle name="Accent1 11 6" xfId="5782"/>
    <cellStyle name="Accent1 11 7" xfId="5783"/>
    <cellStyle name="Accent1 11 8" xfId="5784"/>
    <cellStyle name="Accent1 11 9" xfId="5785"/>
    <cellStyle name="Accent1 12" xfId="5786"/>
    <cellStyle name="Accent1 12 2" xfId="5787"/>
    <cellStyle name="Accent1 12 3" xfId="5788"/>
    <cellStyle name="Accent1 12 4" xfId="5789"/>
    <cellStyle name="Accent1 12 5" xfId="5790"/>
    <cellStyle name="Accent1 12 6" xfId="5791"/>
    <cellStyle name="Accent1 12 7" xfId="5792"/>
    <cellStyle name="Accent1 12 8" xfId="5793"/>
    <cellStyle name="Accent1 12 9" xfId="5794"/>
    <cellStyle name="Accent1 13" xfId="5795"/>
    <cellStyle name="Accent1 13 2" xfId="5796"/>
    <cellStyle name="Accent1 13 3" xfId="5797"/>
    <cellStyle name="Accent1 13 4" xfId="5798"/>
    <cellStyle name="Accent1 13 5" xfId="5799"/>
    <cellStyle name="Accent1 13 6" xfId="5800"/>
    <cellStyle name="Accent1 13 7" xfId="5801"/>
    <cellStyle name="Accent1 13 8" xfId="5802"/>
    <cellStyle name="Accent1 13 9" xfId="5803"/>
    <cellStyle name="Accent1 14" xfId="5804"/>
    <cellStyle name="Accent1 14 2" xfId="5805"/>
    <cellStyle name="Accent1 14 3" xfId="5806"/>
    <cellStyle name="Accent1 14 4" xfId="5807"/>
    <cellStyle name="Accent1 14 5" xfId="5808"/>
    <cellStyle name="Accent1 14 6" xfId="5809"/>
    <cellStyle name="Accent1 14 7" xfId="5810"/>
    <cellStyle name="Accent1 14 8" xfId="5811"/>
    <cellStyle name="Accent1 14 9" xfId="5812"/>
    <cellStyle name="Accent1 15" xfId="5813"/>
    <cellStyle name="Accent1 15 2" xfId="5814"/>
    <cellStyle name="Accent1 15 3" xfId="5815"/>
    <cellStyle name="Accent1 15 4" xfId="5816"/>
    <cellStyle name="Accent1 15 5" xfId="5817"/>
    <cellStyle name="Accent1 15 6" xfId="5818"/>
    <cellStyle name="Accent1 15 7" xfId="5819"/>
    <cellStyle name="Accent1 15 8" xfId="5820"/>
    <cellStyle name="Accent1 15 9" xfId="5821"/>
    <cellStyle name="Accent1 16" xfId="5822"/>
    <cellStyle name="Accent1 16 2" xfId="5823"/>
    <cellStyle name="Accent1 16 3" xfId="5824"/>
    <cellStyle name="Accent1 16 4" xfId="5825"/>
    <cellStyle name="Accent1 16 5" xfId="5826"/>
    <cellStyle name="Accent1 16 6" xfId="5827"/>
    <cellStyle name="Accent1 16 7" xfId="5828"/>
    <cellStyle name="Accent1 16 8" xfId="5829"/>
    <cellStyle name="Accent1 16 9" xfId="5830"/>
    <cellStyle name="Accent1 17" xfId="5831"/>
    <cellStyle name="Accent1 18" xfId="5832"/>
    <cellStyle name="Accent1 19" xfId="5833"/>
    <cellStyle name="Accent1 2" xfId="5834"/>
    <cellStyle name="Accent1 2 2" xfId="5835"/>
    <cellStyle name="Accent1 2 2 2" xfId="5836"/>
    <cellStyle name="Accent1 2 2 2 2" xfId="5837"/>
    <cellStyle name="Accent1 2 2 3" xfId="5838"/>
    <cellStyle name="Accent1 2 2 4" xfId="5839"/>
    <cellStyle name="Accent1 2 2 5" xfId="5840"/>
    <cellStyle name="Accent1 2 2 6" xfId="5841"/>
    <cellStyle name="Accent1 2 2 7" xfId="5842"/>
    <cellStyle name="Accent1 2 2 8" xfId="5843"/>
    <cellStyle name="Accent1 2 2 9" xfId="5844"/>
    <cellStyle name="Accent1 2 3" xfId="5845"/>
    <cellStyle name="Accent1 2 3 2" xfId="5846"/>
    <cellStyle name="Accent1 2 4" xfId="5847"/>
    <cellStyle name="Accent1 2 4 2" xfId="5848"/>
    <cellStyle name="Accent1 2 5" xfId="5849"/>
    <cellStyle name="Accent1 2 5 2" xfId="5850"/>
    <cellStyle name="Accent1 2 6" xfId="5851"/>
    <cellStyle name="Accent1 2 7" xfId="5852"/>
    <cellStyle name="Accent1 2 8" xfId="5853"/>
    <cellStyle name="Accent1 2 9" xfId="5854"/>
    <cellStyle name="Accent1 2_Block-F LGF POur-II BBS" xfId="5855"/>
    <cellStyle name="Accent1 20" xfId="5856"/>
    <cellStyle name="Accent1 21" xfId="5857"/>
    <cellStyle name="Accent1 22" xfId="5858"/>
    <cellStyle name="Accent1 23" xfId="5859"/>
    <cellStyle name="Accent1 24" xfId="5860"/>
    <cellStyle name="Accent1 25" xfId="5861"/>
    <cellStyle name="Accent1 26" xfId="5862"/>
    <cellStyle name="Accent1 27" xfId="5863"/>
    <cellStyle name="Accent1 28" xfId="5864"/>
    <cellStyle name="Accent1 29" xfId="5865"/>
    <cellStyle name="Accent1 3" xfId="5866"/>
    <cellStyle name="Accent1 3 2" xfId="5867"/>
    <cellStyle name="Accent1 3 2 2" xfId="5868"/>
    <cellStyle name="Accent1 3 2 3" xfId="5869"/>
    <cellStyle name="Accent1 3 2 4" xfId="5870"/>
    <cellStyle name="Accent1 3 2 5" xfId="5871"/>
    <cellStyle name="Accent1 3 2 6" xfId="5872"/>
    <cellStyle name="Accent1 3 2 7" xfId="5873"/>
    <cellStyle name="Accent1 3 2 8" xfId="5874"/>
    <cellStyle name="Accent1 3 2 9" xfId="5875"/>
    <cellStyle name="Accent1 3 3" xfId="5876"/>
    <cellStyle name="Accent1 3 3 2" xfId="5877"/>
    <cellStyle name="Accent1 3 4" xfId="5878"/>
    <cellStyle name="Accent1 3 4 2" xfId="5879"/>
    <cellStyle name="Accent1 3 5" xfId="5880"/>
    <cellStyle name="Accent1 3 6" xfId="5881"/>
    <cellStyle name="Accent1 3 7" xfId="5882"/>
    <cellStyle name="Accent1 3 8" xfId="5883"/>
    <cellStyle name="Accent1 3_Ramadugu_ SWGH" xfId="5884"/>
    <cellStyle name="Accent1 30" xfId="5885"/>
    <cellStyle name="Accent1 31" xfId="5886"/>
    <cellStyle name="Accent1 32" xfId="5887"/>
    <cellStyle name="Accent1 33" xfId="5888"/>
    <cellStyle name="Accent1 34" xfId="5889"/>
    <cellStyle name="Accent1 35" xfId="5890"/>
    <cellStyle name="Accent1 36" xfId="5891"/>
    <cellStyle name="Accent1 37" xfId="5892"/>
    <cellStyle name="Accent1 38" xfId="5893"/>
    <cellStyle name="Accent1 39" xfId="5894"/>
    <cellStyle name="Accent1 4" xfId="5895"/>
    <cellStyle name="Accent1 4 10" xfId="5896"/>
    <cellStyle name="Accent1 4 11" xfId="5897"/>
    <cellStyle name="Accent1 4 12" xfId="5898"/>
    <cellStyle name="Accent1 4 13" xfId="5899"/>
    <cellStyle name="Accent1 4 14" xfId="5900"/>
    <cellStyle name="Accent1 4 15" xfId="5901"/>
    <cellStyle name="Accent1 4 16" xfId="5902"/>
    <cellStyle name="Accent1 4 2" xfId="5903"/>
    <cellStyle name="Accent1 4 2 2" xfId="5904"/>
    <cellStyle name="Accent1 4 3" xfId="5905"/>
    <cellStyle name="Accent1 4 3 2" xfId="5906"/>
    <cellStyle name="Accent1 4 4" xfId="5907"/>
    <cellStyle name="Accent1 4 4 2" xfId="5908"/>
    <cellStyle name="Accent1 4 5" xfId="5909"/>
    <cellStyle name="Accent1 4 6" xfId="5910"/>
    <cellStyle name="Accent1 4 7" xfId="5911"/>
    <cellStyle name="Accent1 4 8" xfId="5912"/>
    <cellStyle name="Accent1 4 9" xfId="5913"/>
    <cellStyle name="Accent1 4_Sheet2" xfId="5914"/>
    <cellStyle name="Accent1 40" xfId="5915"/>
    <cellStyle name="Accent1 41" xfId="5916"/>
    <cellStyle name="Accent1 42" xfId="5917"/>
    <cellStyle name="Accent1 43" xfId="5918"/>
    <cellStyle name="Accent1 44" xfId="5919"/>
    <cellStyle name="Accent1 45" xfId="5920"/>
    <cellStyle name="Accent1 46" xfId="5921"/>
    <cellStyle name="Accent1 47" xfId="5922"/>
    <cellStyle name="Accent1 48" xfId="5923"/>
    <cellStyle name="Accent1 49" xfId="5924"/>
    <cellStyle name="Accent1 5" xfId="5925"/>
    <cellStyle name="Accent1 5 10" xfId="5926"/>
    <cellStyle name="Accent1 5 11" xfId="5927"/>
    <cellStyle name="Accent1 5 12" xfId="5928"/>
    <cellStyle name="Accent1 5 13" xfId="5929"/>
    <cellStyle name="Accent1 5 14" xfId="5930"/>
    <cellStyle name="Accent1 5 15" xfId="5931"/>
    <cellStyle name="Accent1 5 16" xfId="5932"/>
    <cellStyle name="Accent1 5 2" xfId="5933"/>
    <cellStyle name="Accent1 5 2 2" xfId="5934"/>
    <cellStyle name="Accent1 5 3" xfId="5935"/>
    <cellStyle name="Accent1 5 3 2" xfId="5936"/>
    <cellStyle name="Accent1 5 4" xfId="5937"/>
    <cellStyle name="Accent1 5 4 2" xfId="5938"/>
    <cellStyle name="Accent1 5 5" xfId="5939"/>
    <cellStyle name="Accent1 5 6" xfId="5940"/>
    <cellStyle name="Accent1 5 7" xfId="5941"/>
    <cellStyle name="Accent1 5 8" xfId="5942"/>
    <cellStyle name="Accent1 5 9" xfId="5943"/>
    <cellStyle name="Accent1 5_Sheet2" xfId="5944"/>
    <cellStyle name="Accent1 50" xfId="5945"/>
    <cellStyle name="Accent1 51" xfId="5946"/>
    <cellStyle name="Accent1 52" xfId="5947"/>
    <cellStyle name="Accent1 53" xfId="5948"/>
    <cellStyle name="Accent1 6" xfId="5949"/>
    <cellStyle name="Accent1 6 10" xfId="5950"/>
    <cellStyle name="Accent1 6 11" xfId="5951"/>
    <cellStyle name="Accent1 6 12" xfId="5952"/>
    <cellStyle name="Accent1 6 13" xfId="5953"/>
    <cellStyle name="Accent1 6 14" xfId="5954"/>
    <cellStyle name="Accent1 6 15" xfId="5955"/>
    <cellStyle name="Accent1 6 16" xfId="5956"/>
    <cellStyle name="Accent1 6 2" xfId="5957"/>
    <cellStyle name="Accent1 6 2 2" xfId="5958"/>
    <cellStyle name="Accent1 6 3" xfId="5959"/>
    <cellStyle name="Accent1 6 3 2" xfId="5960"/>
    <cellStyle name="Accent1 6 4" xfId="5961"/>
    <cellStyle name="Accent1 6 4 2" xfId="5962"/>
    <cellStyle name="Accent1 6 5" xfId="5963"/>
    <cellStyle name="Accent1 6 6" xfId="5964"/>
    <cellStyle name="Accent1 6 7" xfId="5965"/>
    <cellStyle name="Accent1 6 8" xfId="5966"/>
    <cellStyle name="Accent1 6 9" xfId="5967"/>
    <cellStyle name="Accent1 6_Sheet2" xfId="5968"/>
    <cellStyle name="Accent1 7" xfId="5969"/>
    <cellStyle name="Accent1 7 10" xfId="5970"/>
    <cellStyle name="Accent1 7 11" xfId="5971"/>
    <cellStyle name="Accent1 7 12" xfId="5972"/>
    <cellStyle name="Accent1 7 13" xfId="5973"/>
    <cellStyle name="Accent1 7 14" xfId="5974"/>
    <cellStyle name="Accent1 7 15" xfId="5975"/>
    <cellStyle name="Accent1 7 16" xfId="5976"/>
    <cellStyle name="Accent1 7 2" xfId="5977"/>
    <cellStyle name="Accent1 7 2 2" xfId="5978"/>
    <cellStyle name="Accent1 7 3" xfId="5979"/>
    <cellStyle name="Accent1 7 3 2" xfId="5980"/>
    <cellStyle name="Accent1 7 4" xfId="5981"/>
    <cellStyle name="Accent1 7 4 2" xfId="5982"/>
    <cellStyle name="Accent1 7 5" xfId="5983"/>
    <cellStyle name="Accent1 7 6" xfId="5984"/>
    <cellStyle name="Accent1 7 7" xfId="5985"/>
    <cellStyle name="Accent1 7 8" xfId="5986"/>
    <cellStyle name="Accent1 7 9" xfId="5987"/>
    <cellStyle name="Accent1 7_Sheet2" xfId="5988"/>
    <cellStyle name="Accent1 8" xfId="5989"/>
    <cellStyle name="Accent1 8 10" xfId="5990"/>
    <cellStyle name="Accent1 8 11" xfId="5991"/>
    <cellStyle name="Accent1 8 12" xfId="5992"/>
    <cellStyle name="Accent1 8 13" xfId="5993"/>
    <cellStyle name="Accent1 8 14" xfId="5994"/>
    <cellStyle name="Accent1 8 15" xfId="5995"/>
    <cellStyle name="Accent1 8 16" xfId="5996"/>
    <cellStyle name="Accent1 8 2" xfId="5997"/>
    <cellStyle name="Accent1 8 3" xfId="5998"/>
    <cellStyle name="Accent1 8 4" xfId="5999"/>
    <cellStyle name="Accent1 8 5" xfId="6000"/>
    <cellStyle name="Accent1 8 6" xfId="6001"/>
    <cellStyle name="Accent1 8 7" xfId="6002"/>
    <cellStyle name="Accent1 8 8" xfId="6003"/>
    <cellStyle name="Accent1 8 9" xfId="6004"/>
    <cellStyle name="Accent1 8_Sheet2" xfId="6005"/>
    <cellStyle name="Accent1 9" xfId="6006"/>
    <cellStyle name="Accent1 9 10" xfId="6007"/>
    <cellStyle name="Accent1 9 11" xfId="6008"/>
    <cellStyle name="Accent1 9 12" xfId="6009"/>
    <cellStyle name="Accent1 9 13" xfId="6010"/>
    <cellStyle name="Accent1 9 14" xfId="6011"/>
    <cellStyle name="Accent1 9 15" xfId="6012"/>
    <cellStyle name="Accent1 9 16" xfId="6013"/>
    <cellStyle name="Accent1 9 2" xfId="6014"/>
    <cellStyle name="Accent1 9 3" xfId="6015"/>
    <cellStyle name="Accent1 9 4" xfId="6016"/>
    <cellStyle name="Accent1 9 5" xfId="6017"/>
    <cellStyle name="Accent1 9 6" xfId="6018"/>
    <cellStyle name="Accent1 9 7" xfId="6019"/>
    <cellStyle name="Accent1 9 8" xfId="6020"/>
    <cellStyle name="Accent1 9 9" xfId="6021"/>
    <cellStyle name="Accent2 - 20%" xfId="6022"/>
    <cellStyle name="Accent2 - 20% 2" xfId="6023"/>
    <cellStyle name="Accent2 - 20% 2 2" xfId="6024"/>
    <cellStyle name="Accent2 - 20% 2 3" xfId="6025"/>
    <cellStyle name="Accent2 - 20% 3" xfId="6026"/>
    <cellStyle name="Accent2 - 20% 4" xfId="6027"/>
    <cellStyle name="Accent2 - 20%_APSWRSC-Kalasamudram" xfId="6028"/>
    <cellStyle name="Accent2 - 40%" xfId="6029"/>
    <cellStyle name="Accent2 - 40% 2" xfId="6030"/>
    <cellStyle name="Accent2 - 40% 2 2" xfId="6031"/>
    <cellStyle name="Accent2 - 40% 2 3" xfId="6032"/>
    <cellStyle name="Accent2 - 40% 3" xfId="6033"/>
    <cellStyle name="Accent2 - 40% 4" xfId="6034"/>
    <cellStyle name="Accent2 - 40%_APSWRSC-Kalasamudram" xfId="6035"/>
    <cellStyle name="Accent2 - 60%" xfId="6036"/>
    <cellStyle name="Accent2 1" xfId="6037"/>
    <cellStyle name="Accent2 1 1" xfId="6038"/>
    <cellStyle name="Accent2 10" xfId="6039"/>
    <cellStyle name="Accent2 10 10" xfId="6040"/>
    <cellStyle name="Accent2 10 11" xfId="6041"/>
    <cellStyle name="Accent2 10 12" xfId="6042"/>
    <cellStyle name="Accent2 10 13" xfId="6043"/>
    <cellStyle name="Accent2 10 14" xfId="6044"/>
    <cellStyle name="Accent2 10 15" xfId="6045"/>
    <cellStyle name="Accent2 10 16" xfId="6046"/>
    <cellStyle name="Accent2 10 2" xfId="6047"/>
    <cellStyle name="Accent2 10 3" xfId="6048"/>
    <cellStyle name="Accent2 10 4" xfId="6049"/>
    <cellStyle name="Accent2 10 5" xfId="6050"/>
    <cellStyle name="Accent2 10 6" xfId="6051"/>
    <cellStyle name="Accent2 10 7" xfId="6052"/>
    <cellStyle name="Accent2 10 8" xfId="6053"/>
    <cellStyle name="Accent2 10 9" xfId="6054"/>
    <cellStyle name="Accent2 11" xfId="6055"/>
    <cellStyle name="Accent2 11 2" xfId="6056"/>
    <cellStyle name="Accent2 11 3" xfId="6057"/>
    <cellStyle name="Accent2 11 4" xfId="6058"/>
    <cellStyle name="Accent2 11 5" xfId="6059"/>
    <cellStyle name="Accent2 11 6" xfId="6060"/>
    <cellStyle name="Accent2 11 7" xfId="6061"/>
    <cellStyle name="Accent2 11 8" xfId="6062"/>
    <cellStyle name="Accent2 11 9" xfId="6063"/>
    <cellStyle name="Accent2 12" xfId="6064"/>
    <cellStyle name="Accent2 12 2" xfId="6065"/>
    <cellStyle name="Accent2 12 3" xfId="6066"/>
    <cellStyle name="Accent2 12 4" xfId="6067"/>
    <cellStyle name="Accent2 12 5" xfId="6068"/>
    <cellStyle name="Accent2 12 6" xfId="6069"/>
    <cellStyle name="Accent2 12 7" xfId="6070"/>
    <cellStyle name="Accent2 12 8" xfId="6071"/>
    <cellStyle name="Accent2 12 9" xfId="6072"/>
    <cellStyle name="Accent2 13" xfId="6073"/>
    <cellStyle name="Accent2 13 2" xfId="6074"/>
    <cellStyle name="Accent2 13 3" xfId="6075"/>
    <cellStyle name="Accent2 13 4" xfId="6076"/>
    <cellStyle name="Accent2 13 5" xfId="6077"/>
    <cellStyle name="Accent2 13 6" xfId="6078"/>
    <cellStyle name="Accent2 13 7" xfId="6079"/>
    <cellStyle name="Accent2 13 8" xfId="6080"/>
    <cellStyle name="Accent2 13 9" xfId="6081"/>
    <cellStyle name="Accent2 14" xfId="6082"/>
    <cellStyle name="Accent2 14 2" xfId="6083"/>
    <cellStyle name="Accent2 14 3" xfId="6084"/>
    <cellStyle name="Accent2 14 4" xfId="6085"/>
    <cellStyle name="Accent2 14 5" xfId="6086"/>
    <cellStyle name="Accent2 14 6" xfId="6087"/>
    <cellStyle name="Accent2 14 7" xfId="6088"/>
    <cellStyle name="Accent2 14 8" xfId="6089"/>
    <cellStyle name="Accent2 14 9" xfId="6090"/>
    <cellStyle name="Accent2 15" xfId="6091"/>
    <cellStyle name="Accent2 15 2" xfId="6092"/>
    <cellStyle name="Accent2 15 3" xfId="6093"/>
    <cellStyle name="Accent2 15 4" xfId="6094"/>
    <cellStyle name="Accent2 15 5" xfId="6095"/>
    <cellStyle name="Accent2 15 6" xfId="6096"/>
    <cellStyle name="Accent2 15 7" xfId="6097"/>
    <cellStyle name="Accent2 15 8" xfId="6098"/>
    <cellStyle name="Accent2 15 9" xfId="6099"/>
    <cellStyle name="Accent2 16" xfId="6100"/>
    <cellStyle name="Accent2 16 2" xfId="6101"/>
    <cellStyle name="Accent2 16 3" xfId="6102"/>
    <cellStyle name="Accent2 16 4" xfId="6103"/>
    <cellStyle name="Accent2 16 5" xfId="6104"/>
    <cellStyle name="Accent2 16 6" xfId="6105"/>
    <cellStyle name="Accent2 16 7" xfId="6106"/>
    <cellStyle name="Accent2 16 8" xfId="6107"/>
    <cellStyle name="Accent2 16 9" xfId="6108"/>
    <cellStyle name="Accent2 17" xfId="6109"/>
    <cellStyle name="Accent2 18" xfId="6110"/>
    <cellStyle name="Accent2 19" xfId="6111"/>
    <cellStyle name="Accent2 2" xfId="6112"/>
    <cellStyle name="Accent2 2 2" xfId="6113"/>
    <cellStyle name="Accent2 2 2 2" xfId="6114"/>
    <cellStyle name="Accent2 2 2 2 2" xfId="6115"/>
    <cellStyle name="Accent2 2 2 3" xfId="6116"/>
    <cellStyle name="Accent2 2 2 4" xfId="6117"/>
    <cellStyle name="Accent2 2 2 5" xfId="6118"/>
    <cellStyle name="Accent2 2 2 6" xfId="6119"/>
    <cellStyle name="Accent2 2 2 7" xfId="6120"/>
    <cellStyle name="Accent2 2 2 8" xfId="6121"/>
    <cellStyle name="Accent2 2 2 9" xfId="6122"/>
    <cellStyle name="Accent2 2 3" xfId="6123"/>
    <cellStyle name="Accent2 2 3 2" xfId="6124"/>
    <cellStyle name="Accent2 2 4" xfId="6125"/>
    <cellStyle name="Accent2 2 4 2" xfId="6126"/>
    <cellStyle name="Accent2 2 4 2 2" xfId="6127"/>
    <cellStyle name="Accent2 2 5" xfId="6128"/>
    <cellStyle name="Accent2 2 5 2" xfId="6129"/>
    <cellStyle name="Accent2 2 6" xfId="6130"/>
    <cellStyle name="Accent2 2 7" xfId="6131"/>
    <cellStyle name="Accent2 2 8" xfId="6132"/>
    <cellStyle name="Accent2 2 9" xfId="6133"/>
    <cellStyle name="Accent2 2_Block-F LGF POur-II BBS" xfId="6134"/>
    <cellStyle name="Accent2 20" xfId="6135"/>
    <cellStyle name="Accent2 21" xfId="6136"/>
    <cellStyle name="Accent2 22" xfId="6137"/>
    <cellStyle name="Accent2 23" xfId="6138"/>
    <cellStyle name="Accent2 24" xfId="6139"/>
    <cellStyle name="Accent2 25" xfId="6140"/>
    <cellStyle name="Accent2 26" xfId="6141"/>
    <cellStyle name="Accent2 27" xfId="6142"/>
    <cellStyle name="Accent2 28" xfId="6143"/>
    <cellStyle name="Accent2 29" xfId="6144"/>
    <cellStyle name="Accent2 3" xfId="6145"/>
    <cellStyle name="Accent2 3 2" xfId="6146"/>
    <cellStyle name="Accent2 3 2 2" xfId="6147"/>
    <cellStyle name="Accent2 3 2 3" xfId="6148"/>
    <cellStyle name="Accent2 3 2 4" xfId="6149"/>
    <cellStyle name="Accent2 3 2 5" xfId="6150"/>
    <cellStyle name="Accent2 3 2 6" xfId="6151"/>
    <cellStyle name="Accent2 3 2 7" xfId="6152"/>
    <cellStyle name="Accent2 3 2 8" xfId="6153"/>
    <cellStyle name="Accent2 3 2 9" xfId="6154"/>
    <cellStyle name="Accent2 3 3" xfId="6155"/>
    <cellStyle name="Accent2 3 3 2" xfId="6156"/>
    <cellStyle name="Accent2 3 4" xfId="6157"/>
    <cellStyle name="Accent2 3 4 2" xfId="6158"/>
    <cellStyle name="Accent2 3 5" xfId="6159"/>
    <cellStyle name="Accent2 3 6" xfId="6160"/>
    <cellStyle name="Accent2 3 7" xfId="6161"/>
    <cellStyle name="Accent2 3 8" xfId="6162"/>
    <cellStyle name="Accent2 3_Ramadugu_ SWGH" xfId="6163"/>
    <cellStyle name="Accent2 30" xfId="6164"/>
    <cellStyle name="Accent2 31" xfId="6165"/>
    <cellStyle name="Accent2 32" xfId="6166"/>
    <cellStyle name="Accent2 33" xfId="6167"/>
    <cellStyle name="Accent2 34" xfId="6168"/>
    <cellStyle name="Accent2 35" xfId="6169"/>
    <cellStyle name="Accent2 36" xfId="6170"/>
    <cellStyle name="Accent2 37" xfId="6171"/>
    <cellStyle name="Accent2 38" xfId="6172"/>
    <cellStyle name="Accent2 39" xfId="6173"/>
    <cellStyle name="Accent2 4" xfId="6174"/>
    <cellStyle name="Accent2 4 10" xfId="6175"/>
    <cellStyle name="Accent2 4 11" xfId="6176"/>
    <cellStyle name="Accent2 4 12" xfId="6177"/>
    <cellStyle name="Accent2 4 13" xfId="6178"/>
    <cellStyle name="Accent2 4 14" xfId="6179"/>
    <cellStyle name="Accent2 4 15" xfId="6180"/>
    <cellStyle name="Accent2 4 16" xfId="6181"/>
    <cellStyle name="Accent2 4 2" xfId="6182"/>
    <cellStyle name="Accent2 4 2 2" xfId="6183"/>
    <cellStyle name="Accent2 4 3" xfId="6184"/>
    <cellStyle name="Accent2 4 3 2" xfId="6185"/>
    <cellStyle name="Accent2 4 4" xfId="6186"/>
    <cellStyle name="Accent2 4 4 2" xfId="6187"/>
    <cellStyle name="Accent2 4 5" xfId="6188"/>
    <cellStyle name="Accent2 4 6" xfId="6189"/>
    <cellStyle name="Accent2 4 7" xfId="6190"/>
    <cellStyle name="Accent2 4 8" xfId="6191"/>
    <cellStyle name="Accent2 4 9" xfId="6192"/>
    <cellStyle name="Accent2 4_Sheet2" xfId="6193"/>
    <cellStyle name="Accent2 40" xfId="6194"/>
    <cellStyle name="Accent2 41" xfId="6195"/>
    <cellStyle name="Accent2 42" xfId="6196"/>
    <cellStyle name="Accent2 43" xfId="6197"/>
    <cellStyle name="Accent2 44" xfId="6198"/>
    <cellStyle name="Accent2 45" xfId="6199"/>
    <cellStyle name="Accent2 46" xfId="6200"/>
    <cellStyle name="Accent2 47" xfId="6201"/>
    <cellStyle name="Accent2 48" xfId="6202"/>
    <cellStyle name="Accent2 49" xfId="6203"/>
    <cellStyle name="Accent2 5" xfId="6204"/>
    <cellStyle name="Accent2 5 10" xfId="6205"/>
    <cellStyle name="Accent2 5 11" xfId="6206"/>
    <cellStyle name="Accent2 5 12" xfId="6207"/>
    <cellStyle name="Accent2 5 13" xfId="6208"/>
    <cellStyle name="Accent2 5 14" xfId="6209"/>
    <cellStyle name="Accent2 5 15" xfId="6210"/>
    <cellStyle name="Accent2 5 16" xfId="6211"/>
    <cellStyle name="Accent2 5 2" xfId="6212"/>
    <cellStyle name="Accent2 5 2 2" xfId="6213"/>
    <cellStyle name="Accent2 5 3" xfId="6214"/>
    <cellStyle name="Accent2 5 3 2" xfId="6215"/>
    <cellStyle name="Accent2 5 4" xfId="6216"/>
    <cellStyle name="Accent2 5 4 2" xfId="6217"/>
    <cellStyle name="Accent2 5 5" xfId="6218"/>
    <cellStyle name="Accent2 5 6" xfId="6219"/>
    <cellStyle name="Accent2 5 7" xfId="6220"/>
    <cellStyle name="Accent2 5 8" xfId="6221"/>
    <cellStyle name="Accent2 5 9" xfId="6222"/>
    <cellStyle name="Accent2 5_Sheet2" xfId="6223"/>
    <cellStyle name="Accent2 50" xfId="6224"/>
    <cellStyle name="Accent2 51" xfId="6225"/>
    <cellStyle name="Accent2 52" xfId="6226"/>
    <cellStyle name="Accent2 53" xfId="6227"/>
    <cellStyle name="Accent2 6" xfId="6228"/>
    <cellStyle name="Accent2 6 10" xfId="6229"/>
    <cellStyle name="Accent2 6 11" xfId="6230"/>
    <cellStyle name="Accent2 6 12" xfId="6231"/>
    <cellStyle name="Accent2 6 13" xfId="6232"/>
    <cellStyle name="Accent2 6 14" xfId="6233"/>
    <cellStyle name="Accent2 6 15" xfId="6234"/>
    <cellStyle name="Accent2 6 16" xfId="6235"/>
    <cellStyle name="Accent2 6 2" xfId="6236"/>
    <cellStyle name="Accent2 6 2 2" xfId="6237"/>
    <cellStyle name="Accent2 6 3" xfId="6238"/>
    <cellStyle name="Accent2 6 3 2" xfId="6239"/>
    <cellStyle name="Accent2 6 4" xfId="6240"/>
    <cellStyle name="Accent2 6 4 2" xfId="6241"/>
    <cellStyle name="Accent2 6 4 3" xfId="6242"/>
    <cellStyle name="Accent2 6 5" xfId="6243"/>
    <cellStyle name="Accent2 6 6" xfId="6244"/>
    <cellStyle name="Accent2 6 7" xfId="6245"/>
    <cellStyle name="Accent2 6 8" xfId="6246"/>
    <cellStyle name="Accent2 6 9" xfId="6247"/>
    <cellStyle name="Accent2 6_Sheet2" xfId="6248"/>
    <cellStyle name="Accent2 7" xfId="6249"/>
    <cellStyle name="Accent2 7 10" xfId="6250"/>
    <cellStyle name="Accent2 7 11" xfId="6251"/>
    <cellStyle name="Accent2 7 12" xfId="6252"/>
    <cellStyle name="Accent2 7 13" xfId="6253"/>
    <cellStyle name="Accent2 7 14" xfId="6254"/>
    <cellStyle name="Accent2 7 15" xfId="6255"/>
    <cellStyle name="Accent2 7 16" xfId="6256"/>
    <cellStyle name="Accent2 7 2" xfId="6257"/>
    <cellStyle name="Accent2 7 2 2" xfId="6258"/>
    <cellStyle name="Accent2 7 3" xfId="6259"/>
    <cellStyle name="Accent2 7 3 2" xfId="6260"/>
    <cellStyle name="Accent2 7 4" xfId="6261"/>
    <cellStyle name="Accent2 7 4 2" xfId="6262"/>
    <cellStyle name="Accent2 7 5" xfId="6263"/>
    <cellStyle name="Accent2 7 6" xfId="6264"/>
    <cellStyle name="Accent2 7 7" xfId="6265"/>
    <cellStyle name="Accent2 7 8" xfId="6266"/>
    <cellStyle name="Accent2 7 8 2" xfId="6267"/>
    <cellStyle name="Accent2 7 9" xfId="6268"/>
    <cellStyle name="Accent2 7_Sheet2" xfId="6269"/>
    <cellStyle name="Accent2 8" xfId="6270"/>
    <cellStyle name="Accent2 8 10" xfId="6271"/>
    <cellStyle name="Accent2 8 11" xfId="6272"/>
    <cellStyle name="Accent2 8 12" xfId="6273"/>
    <cellStyle name="Accent2 8 13" xfId="6274"/>
    <cellStyle name="Accent2 8 14" xfId="6275"/>
    <cellStyle name="Accent2 8 15" xfId="6276"/>
    <cellStyle name="Accent2 8 16" xfId="6277"/>
    <cellStyle name="Accent2 8 2" xfId="6278"/>
    <cellStyle name="Accent2 8 3" xfId="6279"/>
    <cellStyle name="Accent2 8 4" xfId="6280"/>
    <cellStyle name="Accent2 8 5" xfId="6281"/>
    <cellStyle name="Accent2 8 6" xfId="6282"/>
    <cellStyle name="Accent2 8 7" xfId="6283"/>
    <cellStyle name="Accent2 8 8" xfId="6284"/>
    <cellStyle name="Accent2 8 9" xfId="6285"/>
    <cellStyle name="Accent2 8_Sheet2" xfId="6286"/>
    <cellStyle name="Accent2 9" xfId="6287"/>
    <cellStyle name="Accent2 9 10" xfId="6288"/>
    <cellStyle name="Accent2 9 11" xfId="6289"/>
    <cellStyle name="Accent2 9 12" xfId="6290"/>
    <cellStyle name="Accent2 9 13" xfId="6291"/>
    <cellStyle name="Accent2 9 14" xfId="6292"/>
    <cellStyle name="Accent2 9 15" xfId="6293"/>
    <cellStyle name="Accent2 9 16" xfId="6294"/>
    <cellStyle name="Accent2 9 2" xfId="6295"/>
    <cellStyle name="Accent2 9 3" xfId="6296"/>
    <cellStyle name="Accent2 9 4" xfId="6297"/>
    <cellStyle name="Accent2 9 5" xfId="6298"/>
    <cellStyle name="Accent2 9 6" xfId="6299"/>
    <cellStyle name="Accent2 9 7" xfId="6300"/>
    <cellStyle name="Accent2 9 8" xfId="6301"/>
    <cellStyle name="Accent2 9 9" xfId="6302"/>
    <cellStyle name="Accent3 - 20%" xfId="6303"/>
    <cellStyle name="Accent3 - 20% 2" xfId="6304"/>
    <cellStyle name="Accent3 - 20% 2 2" xfId="6305"/>
    <cellStyle name="Accent3 - 20% 2 3" xfId="6306"/>
    <cellStyle name="Accent3 - 20% 3" xfId="6307"/>
    <cellStyle name="Accent3 - 20% 4" xfId="6308"/>
    <cellStyle name="Accent3 - 20%_APSWRSC-Kalasamudram" xfId="6309"/>
    <cellStyle name="Accent3 - 40%" xfId="6310"/>
    <cellStyle name="Accent3 - 40% 2" xfId="6311"/>
    <cellStyle name="Accent3 - 40% 2 2" xfId="6312"/>
    <cellStyle name="Accent3 - 40% 2 3" xfId="6313"/>
    <cellStyle name="Accent3 - 40% 3" xfId="6314"/>
    <cellStyle name="Accent3 - 40% 4" xfId="6315"/>
    <cellStyle name="Accent3 - 40%_APSWRSC-Kalasamudram" xfId="6316"/>
    <cellStyle name="Accent3 - 60%" xfId="6317"/>
    <cellStyle name="Accent3 1" xfId="6318"/>
    <cellStyle name="Accent3 1 1" xfId="6319"/>
    <cellStyle name="Accent3 1_Building_-_5-final_Price_Variation(1)" xfId="6320"/>
    <cellStyle name="Accent3 10" xfId="6321"/>
    <cellStyle name="Accent3 10 10" xfId="6322"/>
    <cellStyle name="Accent3 10 11" xfId="6323"/>
    <cellStyle name="Accent3 10 12" xfId="6324"/>
    <cellStyle name="Accent3 10 13" xfId="6325"/>
    <cellStyle name="Accent3 10 14" xfId="6326"/>
    <cellStyle name="Accent3 10 15" xfId="6327"/>
    <cellStyle name="Accent3 10 16" xfId="6328"/>
    <cellStyle name="Accent3 10 2" xfId="6329"/>
    <cellStyle name="Accent3 10 3" xfId="6330"/>
    <cellStyle name="Accent3 10 4" xfId="6331"/>
    <cellStyle name="Accent3 10 5" xfId="6332"/>
    <cellStyle name="Accent3 10 6" xfId="6333"/>
    <cellStyle name="Accent3 10 7" xfId="6334"/>
    <cellStyle name="Accent3 10 8" xfId="6335"/>
    <cellStyle name="Accent3 10 9" xfId="6336"/>
    <cellStyle name="Accent3 11" xfId="6337"/>
    <cellStyle name="Accent3 11 2" xfId="6338"/>
    <cellStyle name="Accent3 11 3" xfId="6339"/>
    <cellStyle name="Accent3 11 4" xfId="6340"/>
    <cellStyle name="Accent3 11 5" xfId="6341"/>
    <cellStyle name="Accent3 11 6" xfId="6342"/>
    <cellStyle name="Accent3 11 7" xfId="6343"/>
    <cellStyle name="Accent3 11 8" xfId="6344"/>
    <cellStyle name="Accent3 11 9" xfId="6345"/>
    <cellStyle name="Accent3 12" xfId="6346"/>
    <cellStyle name="Accent3 12 2" xfId="6347"/>
    <cellStyle name="Accent3 12 3" xfId="6348"/>
    <cellStyle name="Accent3 12 4" xfId="6349"/>
    <cellStyle name="Accent3 12 5" xfId="6350"/>
    <cellStyle name="Accent3 12 6" xfId="6351"/>
    <cellStyle name="Accent3 12 7" xfId="6352"/>
    <cellStyle name="Accent3 12 8" xfId="6353"/>
    <cellStyle name="Accent3 12 9" xfId="6354"/>
    <cellStyle name="Accent3 13" xfId="6355"/>
    <cellStyle name="Accent3 13 2" xfId="6356"/>
    <cellStyle name="Accent3 13 3" xfId="6357"/>
    <cellStyle name="Accent3 13 4" xfId="6358"/>
    <cellStyle name="Accent3 13 5" xfId="6359"/>
    <cellStyle name="Accent3 13 6" xfId="6360"/>
    <cellStyle name="Accent3 13 7" xfId="6361"/>
    <cellStyle name="Accent3 13 8" xfId="6362"/>
    <cellStyle name="Accent3 13 9" xfId="6363"/>
    <cellStyle name="Accent3 14" xfId="6364"/>
    <cellStyle name="Accent3 14 2" xfId="6365"/>
    <cellStyle name="Accent3 14 3" xfId="6366"/>
    <cellStyle name="Accent3 14 4" xfId="6367"/>
    <cellStyle name="Accent3 14 5" xfId="6368"/>
    <cellStyle name="Accent3 14 6" xfId="6369"/>
    <cellStyle name="Accent3 14 7" xfId="6370"/>
    <cellStyle name="Accent3 14 8" xfId="6371"/>
    <cellStyle name="Accent3 14 9" xfId="6372"/>
    <cellStyle name="Accent3 15" xfId="6373"/>
    <cellStyle name="Accent3 15 2" xfId="6374"/>
    <cellStyle name="Accent3 15 3" xfId="6375"/>
    <cellStyle name="Accent3 15 4" xfId="6376"/>
    <cellStyle name="Accent3 15 5" xfId="6377"/>
    <cellStyle name="Accent3 15 6" xfId="6378"/>
    <cellStyle name="Accent3 15 7" xfId="6379"/>
    <cellStyle name="Accent3 15 8" xfId="6380"/>
    <cellStyle name="Accent3 15 9" xfId="6381"/>
    <cellStyle name="Accent3 16" xfId="6382"/>
    <cellStyle name="Accent3 16 2" xfId="6383"/>
    <cellStyle name="Accent3 16 3" xfId="6384"/>
    <cellStyle name="Accent3 16 4" xfId="6385"/>
    <cellStyle name="Accent3 16 5" xfId="6386"/>
    <cellStyle name="Accent3 16 6" xfId="6387"/>
    <cellStyle name="Accent3 16 7" xfId="6388"/>
    <cellStyle name="Accent3 16 8" xfId="6389"/>
    <cellStyle name="Accent3 16 9" xfId="6390"/>
    <cellStyle name="Accent3 17" xfId="6391"/>
    <cellStyle name="Accent3 18" xfId="6392"/>
    <cellStyle name="Accent3 19" xfId="6393"/>
    <cellStyle name="Accent3 2" xfId="6394"/>
    <cellStyle name="Accent3 2 2" xfId="6395"/>
    <cellStyle name="Accent3 2 2 2" xfId="6396"/>
    <cellStyle name="Accent3 2 2 2 2" xfId="6397"/>
    <cellStyle name="Accent3 2 2 3" xfId="6398"/>
    <cellStyle name="Accent3 2 2 4" xfId="6399"/>
    <cellStyle name="Accent3 2 2 5" xfId="6400"/>
    <cellStyle name="Accent3 2 2 6" xfId="6401"/>
    <cellStyle name="Accent3 2 2 7" xfId="6402"/>
    <cellStyle name="Accent3 2 2 8" xfId="6403"/>
    <cellStyle name="Accent3 2 2 9" xfId="6404"/>
    <cellStyle name="Accent3 2 3" xfId="6405"/>
    <cellStyle name="Accent3 2 3 2" xfId="6406"/>
    <cellStyle name="Accent3 2 4" xfId="6407"/>
    <cellStyle name="Accent3 2 4 2" xfId="6408"/>
    <cellStyle name="Accent3 2 5" xfId="6409"/>
    <cellStyle name="Accent3 2 5 2" xfId="6410"/>
    <cellStyle name="Accent3 2 6" xfId="6411"/>
    <cellStyle name="Accent3 2 7" xfId="6412"/>
    <cellStyle name="Accent3 2 8" xfId="6413"/>
    <cellStyle name="Accent3 2 9" xfId="6414"/>
    <cellStyle name="Accent3 2_Block-F LGF POur-II BBS" xfId="6415"/>
    <cellStyle name="Accent3 20" xfId="6416"/>
    <cellStyle name="Accent3 21" xfId="6417"/>
    <cellStyle name="Accent3 22" xfId="6418"/>
    <cellStyle name="Accent3 23" xfId="6419"/>
    <cellStyle name="Accent3 24" xfId="6420"/>
    <cellStyle name="Accent3 25" xfId="6421"/>
    <cellStyle name="Accent3 26" xfId="6422"/>
    <cellStyle name="Accent3 27" xfId="6423"/>
    <cellStyle name="Accent3 28" xfId="6424"/>
    <cellStyle name="Accent3 29" xfId="6425"/>
    <cellStyle name="Accent3 3" xfId="6426"/>
    <cellStyle name="Accent3 3 2" xfId="6427"/>
    <cellStyle name="Accent3 3 2 2" xfId="6428"/>
    <cellStyle name="Accent3 3 2 3" xfId="6429"/>
    <cellStyle name="Accent3 3 2 4" xfId="6430"/>
    <cellStyle name="Accent3 3 2 5" xfId="6431"/>
    <cellStyle name="Accent3 3 2 6" xfId="6432"/>
    <cellStyle name="Accent3 3 2 7" xfId="6433"/>
    <cellStyle name="Accent3 3 2 8" xfId="6434"/>
    <cellStyle name="Accent3 3 2 9" xfId="6435"/>
    <cellStyle name="Accent3 3 3" xfId="6436"/>
    <cellStyle name="Accent3 3 3 2" xfId="6437"/>
    <cellStyle name="Accent3 3 4" xfId="6438"/>
    <cellStyle name="Accent3 3 4 2" xfId="6439"/>
    <cellStyle name="Accent3 3 5" xfId="6440"/>
    <cellStyle name="Accent3 3 6" xfId="6441"/>
    <cellStyle name="Accent3 3 7" xfId="6442"/>
    <cellStyle name="Accent3 3 8" xfId="6443"/>
    <cellStyle name="Accent3 3_Ramadugu_ SWGH" xfId="6444"/>
    <cellStyle name="Accent3 30" xfId="6445"/>
    <cellStyle name="Accent3 31" xfId="6446"/>
    <cellStyle name="Accent3 32" xfId="6447"/>
    <cellStyle name="Accent3 33" xfId="6448"/>
    <cellStyle name="Accent3 34" xfId="6449"/>
    <cellStyle name="Accent3 35" xfId="6450"/>
    <cellStyle name="Accent3 36" xfId="6451"/>
    <cellStyle name="Accent3 37" xfId="6452"/>
    <cellStyle name="Accent3 37 2" xfId="6453"/>
    <cellStyle name="Accent3 38" xfId="6454"/>
    <cellStyle name="Accent3 39" xfId="6455"/>
    <cellStyle name="Accent3 4" xfId="6456"/>
    <cellStyle name="Accent3 4 10" xfId="6457"/>
    <cellStyle name="Accent3 4 11" xfId="6458"/>
    <cellStyle name="Accent3 4 12" xfId="6459"/>
    <cellStyle name="Accent3 4 13" xfId="6460"/>
    <cellStyle name="Accent3 4 14" xfId="6461"/>
    <cellStyle name="Accent3 4 15" xfId="6462"/>
    <cellStyle name="Accent3 4 16" xfId="6463"/>
    <cellStyle name="Accent3 4 2" xfId="6464"/>
    <cellStyle name="Accent3 4 2 2" xfId="6465"/>
    <cellStyle name="Accent3 4 3" xfId="6466"/>
    <cellStyle name="Accent3 4 3 2" xfId="6467"/>
    <cellStyle name="Accent3 4 4" xfId="6468"/>
    <cellStyle name="Accent3 4 4 2" xfId="6469"/>
    <cellStyle name="Accent3 4 5" xfId="6470"/>
    <cellStyle name="Accent3 4 6" xfId="6471"/>
    <cellStyle name="Accent3 4 7" xfId="6472"/>
    <cellStyle name="Accent3 4 8" xfId="6473"/>
    <cellStyle name="Accent3 4 9" xfId="6474"/>
    <cellStyle name="Accent3 4_Sheet2" xfId="6475"/>
    <cellStyle name="Accent3 40" xfId="6476"/>
    <cellStyle name="Accent3 41" xfId="6477"/>
    <cellStyle name="Accent3 42" xfId="6478"/>
    <cellStyle name="Accent3 43" xfId="6479"/>
    <cellStyle name="Accent3 44" xfId="6480"/>
    <cellStyle name="Accent3 45" xfId="6481"/>
    <cellStyle name="Accent3 46" xfId="6482"/>
    <cellStyle name="Accent3 47" xfId="6483"/>
    <cellStyle name="Accent3 48" xfId="6484"/>
    <cellStyle name="Accent3 49" xfId="6485"/>
    <cellStyle name="Accent3 5" xfId="6486"/>
    <cellStyle name="Accent3 5 10" xfId="6487"/>
    <cellStyle name="Accent3 5 11" xfId="6488"/>
    <cellStyle name="Accent3 5 12" xfId="6489"/>
    <cellStyle name="Accent3 5 13" xfId="6490"/>
    <cellStyle name="Accent3 5 14" xfId="6491"/>
    <cellStyle name="Accent3 5 15" xfId="6492"/>
    <cellStyle name="Accent3 5 16" xfId="6493"/>
    <cellStyle name="Accent3 5 2" xfId="6494"/>
    <cellStyle name="Accent3 5 2 2" xfId="6495"/>
    <cellStyle name="Accent3 5 3" xfId="6496"/>
    <cellStyle name="Accent3 5 3 2" xfId="6497"/>
    <cellStyle name="Accent3 5 4" xfId="6498"/>
    <cellStyle name="Accent3 5 4 2" xfId="6499"/>
    <cellStyle name="Accent3 5 5" xfId="6500"/>
    <cellStyle name="Accent3 5 6" xfId="6501"/>
    <cellStyle name="Accent3 5 7" xfId="6502"/>
    <cellStyle name="Accent3 5 8" xfId="6503"/>
    <cellStyle name="Accent3 5 9" xfId="6504"/>
    <cellStyle name="Accent3 5_Sheet2" xfId="6505"/>
    <cellStyle name="Accent3 50" xfId="6506"/>
    <cellStyle name="Accent3 51" xfId="6507"/>
    <cellStyle name="Accent3 52" xfId="6508"/>
    <cellStyle name="Accent3 53" xfId="6509"/>
    <cellStyle name="Accent3 6" xfId="6510"/>
    <cellStyle name="Accent3 6 10" xfId="6511"/>
    <cellStyle name="Accent3 6 11" xfId="6512"/>
    <cellStyle name="Accent3 6 12" xfId="6513"/>
    <cellStyle name="Accent3 6 13" xfId="6514"/>
    <cellStyle name="Accent3 6 14" xfId="6515"/>
    <cellStyle name="Accent3 6 15" xfId="6516"/>
    <cellStyle name="Accent3 6 16" xfId="6517"/>
    <cellStyle name="Accent3 6 2" xfId="6518"/>
    <cellStyle name="Accent3 6 2 2" xfId="6519"/>
    <cellStyle name="Accent3 6 3" xfId="6520"/>
    <cellStyle name="Accent3 6 3 2" xfId="6521"/>
    <cellStyle name="Accent3 6 4" xfId="6522"/>
    <cellStyle name="Accent3 6 4 2" xfId="6523"/>
    <cellStyle name="Accent3 6 5" xfId="6524"/>
    <cellStyle name="Accent3 6 6" xfId="6525"/>
    <cellStyle name="Accent3 6 7" xfId="6526"/>
    <cellStyle name="Accent3 6 8" xfId="6527"/>
    <cellStyle name="Accent3 6 9" xfId="6528"/>
    <cellStyle name="Accent3 6_Sheet2" xfId="6529"/>
    <cellStyle name="Accent3 7" xfId="6530"/>
    <cellStyle name="Accent3 7 10" xfId="6531"/>
    <cellStyle name="Accent3 7 11" xfId="6532"/>
    <cellStyle name="Accent3 7 12" xfId="6533"/>
    <cellStyle name="Accent3 7 13" xfId="6534"/>
    <cellStyle name="Accent3 7 14" xfId="6535"/>
    <cellStyle name="Accent3 7 15" xfId="6536"/>
    <cellStyle name="Accent3 7 16" xfId="6537"/>
    <cellStyle name="Accent3 7 2" xfId="6538"/>
    <cellStyle name="Accent3 7 2 2" xfId="6539"/>
    <cellStyle name="Accent3 7 3" xfId="6540"/>
    <cellStyle name="Accent3 7 3 2" xfId="6541"/>
    <cellStyle name="Accent3 7 4" xfId="6542"/>
    <cellStyle name="Accent3 7 4 2" xfId="6543"/>
    <cellStyle name="Accent3 7 5" xfId="6544"/>
    <cellStyle name="Accent3 7 6" xfId="6545"/>
    <cellStyle name="Accent3 7 7" xfId="6546"/>
    <cellStyle name="Accent3 7 8" xfId="6547"/>
    <cellStyle name="Accent3 7 9" xfId="6548"/>
    <cellStyle name="Accent3 7_Sheet2" xfId="6549"/>
    <cellStyle name="Accent3 8" xfId="6550"/>
    <cellStyle name="Accent3 8 10" xfId="6551"/>
    <cellStyle name="Accent3 8 11" xfId="6552"/>
    <cellStyle name="Accent3 8 12" xfId="6553"/>
    <cellStyle name="Accent3 8 13" xfId="6554"/>
    <cellStyle name="Accent3 8 14" xfId="6555"/>
    <cellStyle name="Accent3 8 15" xfId="6556"/>
    <cellStyle name="Accent3 8 16" xfId="6557"/>
    <cellStyle name="Accent3 8 2" xfId="6558"/>
    <cellStyle name="Accent3 8 3" xfId="6559"/>
    <cellStyle name="Accent3 8 4" xfId="6560"/>
    <cellStyle name="Accent3 8 5" xfId="6561"/>
    <cellStyle name="Accent3 8 6" xfId="6562"/>
    <cellStyle name="Accent3 8 7" xfId="6563"/>
    <cellStyle name="Accent3 8 8" xfId="6564"/>
    <cellStyle name="Accent3 8 9" xfId="6565"/>
    <cellStyle name="Accent3 8_Sheet2" xfId="6566"/>
    <cellStyle name="Accent3 9" xfId="6567"/>
    <cellStyle name="Accent3 9 10" xfId="6568"/>
    <cellStyle name="Accent3 9 11" xfId="6569"/>
    <cellStyle name="Accent3 9 12" xfId="6570"/>
    <cellStyle name="Accent3 9 13" xfId="6571"/>
    <cellStyle name="Accent3 9 14" xfId="6572"/>
    <cellStyle name="Accent3 9 15" xfId="6573"/>
    <cellStyle name="Accent3 9 16" xfId="6574"/>
    <cellStyle name="Accent3 9 2" xfId="6575"/>
    <cellStyle name="Accent3 9 3" xfId="6576"/>
    <cellStyle name="Accent3 9 4" xfId="6577"/>
    <cellStyle name="Accent3 9 5" xfId="6578"/>
    <cellStyle name="Accent3 9 6" xfId="6579"/>
    <cellStyle name="Accent3 9 7" xfId="6580"/>
    <cellStyle name="Accent3 9 8" xfId="6581"/>
    <cellStyle name="Accent3 9 9" xfId="6582"/>
    <cellStyle name="Accent4 - 20%" xfId="6583"/>
    <cellStyle name="Accent4 - 20% 2" xfId="6584"/>
    <cellStyle name="Accent4 - 20% 2 2" xfId="6585"/>
    <cellStyle name="Accent4 - 20% 2 3" xfId="6586"/>
    <cellStyle name="Accent4 - 20% 3" xfId="6587"/>
    <cellStyle name="Accent4 - 20% 4" xfId="6588"/>
    <cellStyle name="Accent4 - 20%_APSWRSC-Kalasamudram" xfId="6589"/>
    <cellStyle name="Accent4 - 40%" xfId="6590"/>
    <cellStyle name="Accent4 - 40% 2" xfId="6591"/>
    <cellStyle name="Accent4 - 40% 2 2" xfId="6592"/>
    <cellStyle name="Accent4 - 40% 2 3" xfId="6593"/>
    <cellStyle name="Accent4 - 40% 3" xfId="6594"/>
    <cellStyle name="Accent4 - 40% 4" xfId="6595"/>
    <cellStyle name="Accent4 - 40%_APSWRSC-Kalasamudram" xfId="6596"/>
    <cellStyle name="Accent4 - 60%" xfId="6597"/>
    <cellStyle name="Accent4 1" xfId="6598"/>
    <cellStyle name="Accent4 1 1" xfId="6599"/>
    <cellStyle name="Accent4 10" xfId="6600"/>
    <cellStyle name="Accent4 10 10" xfId="6601"/>
    <cellStyle name="Accent4 10 11" xfId="6602"/>
    <cellStyle name="Accent4 10 12" xfId="6603"/>
    <cellStyle name="Accent4 10 13" xfId="6604"/>
    <cellStyle name="Accent4 10 14" xfId="6605"/>
    <cellStyle name="Accent4 10 15" xfId="6606"/>
    <cellStyle name="Accent4 10 16" xfId="6607"/>
    <cellStyle name="Accent4 10 2" xfId="6608"/>
    <cellStyle name="Accent4 10 3" xfId="6609"/>
    <cellStyle name="Accent4 10 4" xfId="6610"/>
    <cellStyle name="Accent4 10 5" xfId="6611"/>
    <cellStyle name="Accent4 10 6" xfId="6612"/>
    <cellStyle name="Accent4 10 7" xfId="6613"/>
    <cellStyle name="Accent4 10 8" xfId="6614"/>
    <cellStyle name="Accent4 10 9" xfId="6615"/>
    <cellStyle name="Accent4 11" xfId="6616"/>
    <cellStyle name="Accent4 11 2" xfId="6617"/>
    <cellStyle name="Accent4 11 3" xfId="6618"/>
    <cellStyle name="Accent4 11 4" xfId="6619"/>
    <cellStyle name="Accent4 11 5" xfId="6620"/>
    <cellStyle name="Accent4 11 6" xfId="6621"/>
    <cellStyle name="Accent4 11 7" xfId="6622"/>
    <cellStyle name="Accent4 11 8" xfId="6623"/>
    <cellStyle name="Accent4 11 9" xfId="6624"/>
    <cellStyle name="Accent4 12" xfId="6625"/>
    <cellStyle name="Accent4 12 2" xfId="6626"/>
    <cellStyle name="Accent4 12 3" xfId="6627"/>
    <cellStyle name="Accent4 12 4" xfId="6628"/>
    <cellStyle name="Accent4 12 5" xfId="6629"/>
    <cellStyle name="Accent4 12 6" xfId="6630"/>
    <cellStyle name="Accent4 12 7" xfId="6631"/>
    <cellStyle name="Accent4 12 8" xfId="6632"/>
    <cellStyle name="Accent4 12 9" xfId="6633"/>
    <cellStyle name="Accent4 13" xfId="6634"/>
    <cellStyle name="Accent4 13 2" xfId="6635"/>
    <cellStyle name="Accent4 13 3" xfId="6636"/>
    <cellStyle name="Accent4 13 4" xfId="6637"/>
    <cellStyle name="Accent4 13 5" xfId="6638"/>
    <cellStyle name="Accent4 13 6" xfId="6639"/>
    <cellStyle name="Accent4 13 7" xfId="6640"/>
    <cellStyle name="Accent4 13 8" xfId="6641"/>
    <cellStyle name="Accent4 13 9" xfId="6642"/>
    <cellStyle name="Accent4 14" xfId="6643"/>
    <cellStyle name="Accent4 14 2" xfId="6644"/>
    <cellStyle name="Accent4 14 3" xfId="6645"/>
    <cellStyle name="Accent4 14 4" xfId="6646"/>
    <cellStyle name="Accent4 14 5" xfId="6647"/>
    <cellStyle name="Accent4 14 6" xfId="6648"/>
    <cellStyle name="Accent4 14 7" xfId="6649"/>
    <cellStyle name="Accent4 14 8" xfId="6650"/>
    <cellStyle name="Accent4 14 9" xfId="6651"/>
    <cellStyle name="Accent4 15" xfId="6652"/>
    <cellStyle name="Accent4 15 2" xfId="6653"/>
    <cellStyle name="Accent4 15 3" xfId="6654"/>
    <cellStyle name="Accent4 15 4" xfId="6655"/>
    <cellStyle name="Accent4 15 5" xfId="6656"/>
    <cellStyle name="Accent4 15 6" xfId="6657"/>
    <cellStyle name="Accent4 15 7" xfId="6658"/>
    <cellStyle name="Accent4 15 8" xfId="6659"/>
    <cellStyle name="Accent4 15 9" xfId="6660"/>
    <cellStyle name="Accent4 16" xfId="6661"/>
    <cellStyle name="Accent4 16 2" xfId="6662"/>
    <cellStyle name="Accent4 16 3" xfId="6663"/>
    <cellStyle name="Accent4 16 4" xfId="6664"/>
    <cellStyle name="Accent4 16 5" xfId="6665"/>
    <cellStyle name="Accent4 16 6" xfId="6666"/>
    <cellStyle name="Accent4 16 7" xfId="6667"/>
    <cellStyle name="Accent4 16 8" xfId="6668"/>
    <cellStyle name="Accent4 16 9" xfId="6669"/>
    <cellStyle name="Accent4 17" xfId="6670"/>
    <cellStyle name="Accent4 18" xfId="6671"/>
    <cellStyle name="Accent4 19" xfId="6672"/>
    <cellStyle name="Accent4 2" xfId="6673"/>
    <cellStyle name="Accent4 2 2" xfId="6674"/>
    <cellStyle name="Accent4 2 2 2" xfId="6675"/>
    <cellStyle name="Accent4 2 2 2 2" xfId="6676"/>
    <cellStyle name="Accent4 2 2 3" xfId="6677"/>
    <cellStyle name="Accent4 2 2 4" xfId="6678"/>
    <cellStyle name="Accent4 2 2 5" xfId="6679"/>
    <cellStyle name="Accent4 2 2 6" xfId="6680"/>
    <cellStyle name="Accent4 2 2 7" xfId="6681"/>
    <cellStyle name="Accent4 2 2 8" xfId="6682"/>
    <cellStyle name="Accent4 2 2 9" xfId="6683"/>
    <cellStyle name="Accent4 2 3" xfId="6684"/>
    <cellStyle name="Accent4 2 3 2" xfId="6685"/>
    <cellStyle name="Accent4 2 4" xfId="6686"/>
    <cellStyle name="Accent4 2 4 2" xfId="6687"/>
    <cellStyle name="Accent4 2 5" xfId="6688"/>
    <cellStyle name="Accent4 2 5 2" xfId="6689"/>
    <cellStyle name="Accent4 2 6" xfId="6690"/>
    <cellStyle name="Accent4 2 7" xfId="6691"/>
    <cellStyle name="Accent4 2 8" xfId="6692"/>
    <cellStyle name="Accent4 2 9" xfId="6693"/>
    <cellStyle name="Accent4 2_Block-F LGF POur-II BBS" xfId="6694"/>
    <cellStyle name="Accent4 20" xfId="6695"/>
    <cellStyle name="Accent4 21" xfId="6696"/>
    <cellStyle name="Accent4 22" xfId="6697"/>
    <cellStyle name="Accent4 23" xfId="6698"/>
    <cellStyle name="Accent4 24" xfId="6699"/>
    <cellStyle name="Accent4 25" xfId="6700"/>
    <cellStyle name="Accent4 26" xfId="6701"/>
    <cellStyle name="Accent4 27" xfId="6702"/>
    <cellStyle name="Accent4 28" xfId="6703"/>
    <cellStyle name="Accent4 29" xfId="6704"/>
    <cellStyle name="Accent4 3" xfId="6705"/>
    <cellStyle name="Accent4 3 2" xfId="6706"/>
    <cellStyle name="Accent4 3 2 2" xfId="6707"/>
    <cellStyle name="Accent4 3 2 3" xfId="6708"/>
    <cellStyle name="Accent4 3 2 4" xfId="6709"/>
    <cellStyle name="Accent4 3 2 5" xfId="6710"/>
    <cellStyle name="Accent4 3 2 6" xfId="6711"/>
    <cellStyle name="Accent4 3 2 7" xfId="6712"/>
    <cellStyle name="Accent4 3 2 8" xfId="6713"/>
    <cellStyle name="Accent4 3 2 9" xfId="6714"/>
    <cellStyle name="Accent4 3 3" xfId="6715"/>
    <cellStyle name="Accent4 3 3 2" xfId="6716"/>
    <cellStyle name="Accent4 3 4" xfId="6717"/>
    <cellStyle name="Accent4 3 4 2" xfId="6718"/>
    <cellStyle name="Accent4 3 5" xfId="6719"/>
    <cellStyle name="Accent4 3 6" xfId="6720"/>
    <cellStyle name="Accent4 3 7" xfId="6721"/>
    <cellStyle name="Accent4 3 8" xfId="6722"/>
    <cellStyle name="Accent4 3_Ramadugu_ SWGH" xfId="6723"/>
    <cellStyle name="Accent4 30" xfId="6724"/>
    <cellStyle name="Accent4 31" xfId="6725"/>
    <cellStyle name="Accent4 32" xfId="6726"/>
    <cellStyle name="Accent4 33" xfId="6727"/>
    <cellStyle name="Accent4 34" xfId="6728"/>
    <cellStyle name="Accent4 35" xfId="6729"/>
    <cellStyle name="Accent4 36" xfId="6730"/>
    <cellStyle name="Accent4 37" xfId="6731"/>
    <cellStyle name="Accent4 38" xfId="6732"/>
    <cellStyle name="Accent4 39" xfId="6733"/>
    <cellStyle name="Accent4 4" xfId="6734"/>
    <cellStyle name="Accent4 4 10" xfId="6735"/>
    <cellStyle name="Accent4 4 11" xfId="6736"/>
    <cellStyle name="Accent4 4 12" xfId="6737"/>
    <cellStyle name="Accent4 4 13" xfId="6738"/>
    <cellStyle name="Accent4 4 14" xfId="6739"/>
    <cellStyle name="Accent4 4 15" xfId="6740"/>
    <cellStyle name="Accent4 4 16" xfId="6741"/>
    <cellStyle name="Accent4 4 2" xfId="6742"/>
    <cellStyle name="Accent4 4 2 2" xfId="6743"/>
    <cellStyle name="Accent4 4 3" xfId="6744"/>
    <cellStyle name="Accent4 4 3 2" xfId="6745"/>
    <cellStyle name="Accent4 4 4" xfId="6746"/>
    <cellStyle name="Accent4 4 4 2" xfId="6747"/>
    <cellStyle name="Accent4 4 5" xfId="6748"/>
    <cellStyle name="Accent4 4 6" xfId="6749"/>
    <cellStyle name="Accent4 4 7" xfId="6750"/>
    <cellStyle name="Accent4 4 8" xfId="6751"/>
    <cellStyle name="Accent4 4 9" xfId="6752"/>
    <cellStyle name="Accent4 4_Sheet2" xfId="6753"/>
    <cellStyle name="Accent4 40" xfId="6754"/>
    <cellStyle name="Accent4 41" xfId="6755"/>
    <cellStyle name="Accent4 42" xfId="6756"/>
    <cellStyle name="Accent4 43" xfId="6757"/>
    <cellStyle name="Accent4 44" xfId="6758"/>
    <cellStyle name="Accent4 45" xfId="6759"/>
    <cellStyle name="Accent4 46" xfId="6760"/>
    <cellStyle name="Accent4 47" xfId="6761"/>
    <cellStyle name="Accent4 48" xfId="6762"/>
    <cellStyle name="Accent4 49" xfId="6763"/>
    <cellStyle name="Accent4 5" xfId="6764"/>
    <cellStyle name="Accent4 5 10" xfId="6765"/>
    <cellStyle name="Accent4 5 11" xfId="6766"/>
    <cellStyle name="Accent4 5 12" xfId="6767"/>
    <cellStyle name="Accent4 5 13" xfId="6768"/>
    <cellStyle name="Accent4 5 14" xfId="6769"/>
    <cellStyle name="Accent4 5 15" xfId="6770"/>
    <cellStyle name="Accent4 5 16" xfId="6771"/>
    <cellStyle name="Accent4 5 2" xfId="6772"/>
    <cellStyle name="Accent4 5 2 2" xfId="6773"/>
    <cellStyle name="Accent4 5 3" xfId="6774"/>
    <cellStyle name="Accent4 5 3 2" xfId="6775"/>
    <cellStyle name="Accent4 5 4" xfId="6776"/>
    <cellStyle name="Accent4 5 4 2" xfId="6777"/>
    <cellStyle name="Accent4 5 5" xfId="6778"/>
    <cellStyle name="Accent4 5 6" xfId="6779"/>
    <cellStyle name="Accent4 5 7" xfId="6780"/>
    <cellStyle name="Accent4 5 8" xfId="6781"/>
    <cellStyle name="Accent4 5 9" xfId="6782"/>
    <cellStyle name="Accent4 5_Sheet2" xfId="6783"/>
    <cellStyle name="Accent4 50" xfId="6784"/>
    <cellStyle name="Accent4 51" xfId="6785"/>
    <cellStyle name="Accent4 52" xfId="6786"/>
    <cellStyle name="Accent4 53" xfId="6787"/>
    <cellStyle name="Accent4 6" xfId="6788"/>
    <cellStyle name="Accent4 6 10" xfId="6789"/>
    <cellStyle name="Accent4 6 11" xfId="6790"/>
    <cellStyle name="Accent4 6 12" xfId="6791"/>
    <cellStyle name="Accent4 6 13" xfId="6792"/>
    <cellStyle name="Accent4 6 14" xfId="6793"/>
    <cellStyle name="Accent4 6 15" xfId="6794"/>
    <cellStyle name="Accent4 6 16" xfId="6795"/>
    <cellStyle name="Accent4 6 2" xfId="6796"/>
    <cellStyle name="Accent4 6 2 2" xfId="6797"/>
    <cellStyle name="Accent4 6 3" xfId="6798"/>
    <cellStyle name="Accent4 6 3 2" xfId="6799"/>
    <cellStyle name="Accent4 6 4" xfId="6800"/>
    <cellStyle name="Accent4 6 4 2" xfId="6801"/>
    <cellStyle name="Accent4 6 5" xfId="6802"/>
    <cellStyle name="Accent4 6 6" xfId="6803"/>
    <cellStyle name="Accent4 6 7" xfId="6804"/>
    <cellStyle name="Accent4 6 8" xfId="6805"/>
    <cellStyle name="Accent4 6 9" xfId="6806"/>
    <cellStyle name="Accent4 6_Sheet2" xfId="6807"/>
    <cellStyle name="Accent4 7" xfId="6808"/>
    <cellStyle name="Accent4 7 10" xfId="6809"/>
    <cellStyle name="Accent4 7 11" xfId="6810"/>
    <cellStyle name="Accent4 7 12" xfId="6811"/>
    <cellStyle name="Accent4 7 13" xfId="6812"/>
    <cellStyle name="Accent4 7 14" xfId="6813"/>
    <cellStyle name="Accent4 7 15" xfId="6814"/>
    <cellStyle name="Accent4 7 16" xfId="6815"/>
    <cellStyle name="Accent4 7 2" xfId="6816"/>
    <cellStyle name="Accent4 7 2 2" xfId="6817"/>
    <cellStyle name="Accent4 7 3" xfId="6818"/>
    <cellStyle name="Accent4 7 3 2" xfId="6819"/>
    <cellStyle name="Accent4 7 4" xfId="6820"/>
    <cellStyle name="Accent4 7 4 2" xfId="6821"/>
    <cellStyle name="Accent4 7 5" xfId="6822"/>
    <cellStyle name="Accent4 7 6" xfId="6823"/>
    <cellStyle name="Accent4 7 7" xfId="6824"/>
    <cellStyle name="Accent4 7 8" xfId="6825"/>
    <cellStyle name="Accent4 7 9" xfId="6826"/>
    <cellStyle name="Accent4 7_Sheet2" xfId="6827"/>
    <cellStyle name="Accent4 8" xfId="6828"/>
    <cellStyle name="Accent4 8 10" xfId="6829"/>
    <cellStyle name="Accent4 8 11" xfId="6830"/>
    <cellStyle name="Accent4 8 12" xfId="6831"/>
    <cellStyle name="Accent4 8 13" xfId="6832"/>
    <cellStyle name="Accent4 8 14" xfId="6833"/>
    <cellStyle name="Accent4 8 15" xfId="6834"/>
    <cellStyle name="Accent4 8 16" xfId="6835"/>
    <cellStyle name="Accent4 8 2" xfId="6836"/>
    <cellStyle name="Accent4 8 3" xfId="6837"/>
    <cellStyle name="Accent4 8 3 2" xfId="6838"/>
    <cellStyle name="Accent4 8 4" xfId="6839"/>
    <cellStyle name="Accent4 8 5" xfId="6840"/>
    <cellStyle name="Accent4 8 6" xfId="6841"/>
    <cellStyle name="Accent4 8 7" xfId="6842"/>
    <cellStyle name="Accent4 8 8" xfId="6843"/>
    <cellStyle name="Accent4 8 9" xfId="6844"/>
    <cellStyle name="Accent4 8_Sheet2" xfId="6845"/>
    <cellStyle name="Accent4 9" xfId="6846"/>
    <cellStyle name="Accent4 9 10" xfId="6847"/>
    <cellStyle name="Accent4 9 11" xfId="6848"/>
    <cellStyle name="Accent4 9 12" xfId="6849"/>
    <cellStyle name="Accent4 9 13" xfId="6850"/>
    <cellStyle name="Accent4 9 14" xfId="6851"/>
    <cellStyle name="Accent4 9 15" xfId="6852"/>
    <cellStyle name="Accent4 9 16" xfId="6853"/>
    <cellStyle name="Accent4 9 2" xfId="6854"/>
    <cellStyle name="Accent4 9 3" xfId="6855"/>
    <cellStyle name="Accent4 9 4" xfId="6856"/>
    <cellStyle name="Accent4 9 5" xfId="6857"/>
    <cellStyle name="Accent4 9 6" xfId="6858"/>
    <cellStyle name="Accent4 9 6 2" xfId="6859"/>
    <cellStyle name="Accent4 9 7" xfId="6860"/>
    <cellStyle name="Accent4 9 8" xfId="6861"/>
    <cellStyle name="Accent4 9 9" xfId="6862"/>
    <cellStyle name="Accent5 - 20%" xfId="6863"/>
    <cellStyle name="Accent5 - 20% 2" xfId="6864"/>
    <cellStyle name="Accent5 - 20% 2 2" xfId="6865"/>
    <cellStyle name="Accent5 - 20% 2 3" xfId="6866"/>
    <cellStyle name="Accent5 - 20% 3" xfId="6867"/>
    <cellStyle name="Accent5 - 20% 4" xfId="6868"/>
    <cellStyle name="Accent5 - 20%_APSWRSC-Kalasamudram" xfId="6869"/>
    <cellStyle name="Accent5 - 40%" xfId="6870"/>
    <cellStyle name="Accent5 - 40% 2" xfId="6871"/>
    <cellStyle name="Accent5 - 40% 2 2" xfId="6872"/>
    <cellStyle name="Accent5 - 40% 2 3" xfId="6873"/>
    <cellStyle name="Accent5 - 40% 3" xfId="6874"/>
    <cellStyle name="Accent5 - 40% 4" xfId="6875"/>
    <cellStyle name="Accent5 - 40%_APSWRSC-Kalasamudram" xfId="6876"/>
    <cellStyle name="Accent5 - 60%" xfId="6877"/>
    <cellStyle name="Accent5 1" xfId="6878"/>
    <cellStyle name="Accent5 1 1" xfId="6879"/>
    <cellStyle name="Accent5 10" xfId="6880"/>
    <cellStyle name="Accent5 10 10" xfId="6881"/>
    <cellStyle name="Accent5 10 11" xfId="6882"/>
    <cellStyle name="Accent5 10 12" xfId="6883"/>
    <cellStyle name="Accent5 10 13" xfId="6884"/>
    <cellStyle name="Accent5 10 14" xfId="6885"/>
    <cellStyle name="Accent5 10 15" xfId="6886"/>
    <cellStyle name="Accent5 10 16" xfId="6887"/>
    <cellStyle name="Accent5 10 2" xfId="6888"/>
    <cellStyle name="Accent5 10 3" xfId="6889"/>
    <cellStyle name="Accent5 10 4" xfId="6890"/>
    <cellStyle name="Accent5 10 5" xfId="6891"/>
    <cellStyle name="Accent5 10 6" xfId="6892"/>
    <cellStyle name="Accent5 10 7" xfId="6893"/>
    <cellStyle name="Accent5 10 8" xfId="6894"/>
    <cellStyle name="Accent5 10 9" xfId="6895"/>
    <cellStyle name="Accent5 11" xfId="6896"/>
    <cellStyle name="Accent5 11 2" xfId="6897"/>
    <cellStyle name="Accent5 11 3" xfId="6898"/>
    <cellStyle name="Accent5 11 4" xfId="6899"/>
    <cellStyle name="Accent5 11 5" xfId="6900"/>
    <cellStyle name="Accent5 11 6" xfId="6901"/>
    <cellStyle name="Accent5 11 7" xfId="6902"/>
    <cellStyle name="Accent5 11 8" xfId="6903"/>
    <cellStyle name="Accent5 11 9" xfId="6904"/>
    <cellStyle name="Accent5 12" xfId="6905"/>
    <cellStyle name="Accent5 12 2" xfId="6906"/>
    <cellStyle name="Accent5 12 3" xfId="6907"/>
    <cellStyle name="Accent5 12 4" xfId="6908"/>
    <cellStyle name="Accent5 12 5" xfId="6909"/>
    <cellStyle name="Accent5 12 6" xfId="6910"/>
    <cellStyle name="Accent5 12 7" xfId="6911"/>
    <cellStyle name="Accent5 12 8" xfId="6912"/>
    <cellStyle name="Accent5 12 9" xfId="6913"/>
    <cellStyle name="Accent5 13" xfId="6914"/>
    <cellStyle name="Accent5 13 2" xfId="6915"/>
    <cellStyle name="Accent5 13 3" xfId="6916"/>
    <cellStyle name="Accent5 13 4" xfId="6917"/>
    <cellStyle name="Accent5 13 5" xfId="6918"/>
    <cellStyle name="Accent5 13 6" xfId="6919"/>
    <cellStyle name="Accent5 13 7" xfId="6920"/>
    <cellStyle name="Accent5 13 8" xfId="6921"/>
    <cellStyle name="Accent5 13 9" xfId="6922"/>
    <cellStyle name="Accent5 14" xfId="6923"/>
    <cellStyle name="Accent5 14 2" xfId="6924"/>
    <cellStyle name="Accent5 14 3" xfId="6925"/>
    <cellStyle name="Accent5 14 4" xfId="6926"/>
    <cellStyle name="Accent5 14 5" xfId="6927"/>
    <cellStyle name="Accent5 14 6" xfId="6928"/>
    <cellStyle name="Accent5 14 7" xfId="6929"/>
    <cellStyle name="Accent5 14 8" xfId="6930"/>
    <cellStyle name="Accent5 14 9" xfId="6931"/>
    <cellStyle name="Accent5 15" xfId="6932"/>
    <cellStyle name="Accent5 15 2" xfId="6933"/>
    <cellStyle name="Accent5 15 3" xfId="6934"/>
    <cellStyle name="Accent5 15 4" xfId="6935"/>
    <cellStyle name="Accent5 15 5" xfId="6936"/>
    <cellStyle name="Accent5 15 6" xfId="6937"/>
    <cellStyle name="Accent5 15 7" xfId="6938"/>
    <cellStyle name="Accent5 15 8" xfId="6939"/>
    <cellStyle name="Accent5 15 9" xfId="6940"/>
    <cellStyle name="Accent5 16" xfId="6941"/>
    <cellStyle name="Accent5 16 2" xfId="6942"/>
    <cellStyle name="Accent5 16 3" xfId="6943"/>
    <cellStyle name="Accent5 16 4" xfId="6944"/>
    <cellStyle name="Accent5 16 5" xfId="6945"/>
    <cellStyle name="Accent5 16 6" xfId="6946"/>
    <cellStyle name="Accent5 16 7" xfId="6947"/>
    <cellStyle name="Accent5 16 8" xfId="6948"/>
    <cellStyle name="Accent5 16 9" xfId="6949"/>
    <cellStyle name="Accent5 17" xfId="6950"/>
    <cellStyle name="Accent5 18" xfId="6951"/>
    <cellStyle name="Accent5 19" xfId="6952"/>
    <cellStyle name="Accent5 2" xfId="6953"/>
    <cellStyle name="Accent5 2 2" xfId="6954"/>
    <cellStyle name="Accent5 2 2 2" xfId="6955"/>
    <cellStyle name="Accent5 2 2 2 2" xfId="6956"/>
    <cellStyle name="Accent5 2 2 3" xfId="6957"/>
    <cellStyle name="Accent5 2 2 4" xfId="6958"/>
    <cellStyle name="Accent5 2 2 5" xfId="6959"/>
    <cellStyle name="Accent5 2 2 6" xfId="6960"/>
    <cellStyle name="Accent5 2 2 7" xfId="6961"/>
    <cellStyle name="Accent5 2 2 8" xfId="6962"/>
    <cellStyle name="Accent5 2 2 9" xfId="6963"/>
    <cellStyle name="Accent5 2 3" xfId="6964"/>
    <cellStyle name="Accent5 2 3 2" xfId="6965"/>
    <cellStyle name="Accent5 2 4" xfId="6966"/>
    <cellStyle name="Accent5 2 4 2" xfId="6967"/>
    <cellStyle name="Accent5 2 5" xfId="6968"/>
    <cellStyle name="Accent5 2 5 2" xfId="6969"/>
    <cellStyle name="Accent5 2 6" xfId="6970"/>
    <cellStyle name="Accent5 2 7" xfId="6971"/>
    <cellStyle name="Accent5 2 8" xfId="6972"/>
    <cellStyle name="Accent5 2 9" xfId="6973"/>
    <cellStyle name="Accent5 2_Block-F LGF POur-II BBS" xfId="6974"/>
    <cellStyle name="Accent5 20" xfId="6975"/>
    <cellStyle name="Accent5 21" xfId="6976"/>
    <cellStyle name="Accent5 22" xfId="6977"/>
    <cellStyle name="Accent5 23" xfId="6978"/>
    <cellStyle name="Accent5 24" xfId="6979"/>
    <cellStyle name="Accent5 25" xfId="6980"/>
    <cellStyle name="Accent5 26" xfId="6981"/>
    <cellStyle name="Accent5 27" xfId="6982"/>
    <cellStyle name="Accent5 28" xfId="6983"/>
    <cellStyle name="Accent5 29" xfId="6984"/>
    <cellStyle name="Accent5 3" xfId="6985"/>
    <cellStyle name="Accent5 3 2" xfId="6986"/>
    <cellStyle name="Accent5 3 2 2" xfId="6987"/>
    <cellStyle name="Accent5 3 2 3" xfId="6988"/>
    <cellStyle name="Accent5 3 2 4" xfId="6989"/>
    <cellStyle name="Accent5 3 2 5" xfId="6990"/>
    <cellStyle name="Accent5 3 2 6" xfId="6991"/>
    <cellStyle name="Accent5 3 2 7" xfId="6992"/>
    <cellStyle name="Accent5 3 2 8" xfId="6993"/>
    <cellStyle name="Accent5 3 2 9" xfId="6994"/>
    <cellStyle name="Accent5 3 3" xfId="6995"/>
    <cellStyle name="Accent5 3 3 2" xfId="6996"/>
    <cellStyle name="Accent5 3 4" xfId="6997"/>
    <cellStyle name="Accent5 3 4 2" xfId="6998"/>
    <cellStyle name="Accent5 3 5" xfId="6999"/>
    <cellStyle name="Accent5 3 6" xfId="7000"/>
    <cellStyle name="Accent5 3 7" xfId="7001"/>
    <cellStyle name="Accent5 3 8" xfId="7002"/>
    <cellStyle name="Accent5 3_Ramadugu_ SWGH" xfId="7003"/>
    <cellStyle name="Accent5 30" xfId="7004"/>
    <cellStyle name="Accent5 31" xfId="7005"/>
    <cellStyle name="Accent5 32" xfId="7006"/>
    <cellStyle name="Accent5 33" xfId="7007"/>
    <cellStyle name="Accent5 34" xfId="7008"/>
    <cellStyle name="Accent5 35" xfId="7009"/>
    <cellStyle name="Accent5 36" xfId="7010"/>
    <cellStyle name="Accent5 37" xfId="7011"/>
    <cellStyle name="Accent5 38" xfId="7012"/>
    <cellStyle name="Accent5 39" xfId="7013"/>
    <cellStyle name="Accent5 4" xfId="7014"/>
    <cellStyle name="Accent5 4 10" xfId="7015"/>
    <cellStyle name="Accent5 4 11" xfId="7016"/>
    <cellStyle name="Accent5 4 12" xfId="7017"/>
    <cellStyle name="Accent5 4 13" xfId="7018"/>
    <cellStyle name="Accent5 4 14" xfId="7019"/>
    <cellStyle name="Accent5 4 15" xfId="7020"/>
    <cellStyle name="Accent5 4 16" xfId="7021"/>
    <cellStyle name="Accent5 4 2" xfId="7022"/>
    <cellStyle name="Accent5 4 2 2" xfId="7023"/>
    <cellStyle name="Accent5 4 3" xfId="7024"/>
    <cellStyle name="Accent5 4 3 2" xfId="7025"/>
    <cellStyle name="Accent5 4 4" xfId="7026"/>
    <cellStyle name="Accent5 4 4 2" xfId="7027"/>
    <cellStyle name="Accent5 4 5" xfId="7028"/>
    <cellStyle name="Accent5 4 6" xfId="7029"/>
    <cellStyle name="Accent5 4 7" xfId="7030"/>
    <cellStyle name="Accent5 4 8" xfId="7031"/>
    <cellStyle name="Accent5 4 9" xfId="7032"/>
    <cellStyle name="Accent5 4_Sheet2" xfId="7033"/>
    <cellStyle name="Accent5 40" xfId="7034"/>
    <cellStyle name="Accent5 41" xfId="7035"/>
    <cellStyle name="Accent5 42" xfId="7036"/>
    <cellStyle name="Accent5 43" xfId="7037"/>
    <cellStyle name="Accent5 44" xfId="7038"/>
    <cellStyle name="Accent5 45" xfId="7039"/>
    <cellStyle name="Accent5 46" xfId="7040"/>
    <cellStyle name="Accent5 47" xfId="7041"/>
    <cellStyle name="Accent5 48" xfId="7042"/>
    <cellStyle name="Accent5 49" xfId="7043"/>
    <cellStyle name="Accent5 5" xfId="7044"/>
    <cellStyle name="Accent5 5 10" xfId="7045"/>
    <cellStyle name="Accent5 5 11" xfId="7046"/>
    <cellStyle name="Accent5 5 12" xfId="7047"/>
    <cellStyle name="Accent5 5 13" xfId="7048"/>
    <cellStyle name="Accent5 5 14" xfId="7049"/>
    <cellStyle name="Accent5 5 15" xfId="7050"/>
    <cellStyle name="Accent5 5 16" xfId="7051"/>
    <cellStyle name="Accent5 5 2" xfId="7052"/>
    <cellStyle name="Accent5 5 2 2" xfId="7053"/>
    <cellStyle name="Accent5 5 3" xfId="7054"/>
    <cellStyle name="Accent5 5 3 2" xfId="7055"/>
    <cellStyle name="Accent5 5 4" xfId="7056"/>
    <cellStyle name="Accent5 5 4 2" xfId="7057"/>
    <cellStyle name="Accent5 5 5" xfId="7058"/>
    <cellStyle name="Accent5 5 6" xfId="7059"/>
    <cellStyle name="Accent5 5 7" xfId="7060"/>
    <cellStyle name="Accent5 5 8" xfId="7061"/>
    <cellStyle name="Accent5 5 9" xfId="7062"/>
    <cellStyle name="Accent5 5_Sheet2" xfId="7063"/>
    <cellStyle name="Accent5 50" xfId="7064"/>
    <cellStyle name="Accent5 51" xfId="7065"/>
    <cellStyle name="Accent5 52" xfId="7066"/>
    <cellStyle name="Accent5 53" xfId="7067"/>
    <cellStyle name="Accent5 6" xfId="7068"/>
    <cellStyle name="Accent5 6 10" xfId="7069"/>
    <cellStyle name="Accent5 6 11" xfId="7070"/>
    <cellStyle name="Accent5 6 12" xfId="7071"/>
    <cellStyle name="Accent5 6 13" xfId="7072"/>
    <cellStyle name="Accent5 6 14" xfId="7073"/>
    <cellStyle name="Accent5 6 15" xfId="7074"/>
    <cellStyle name="Accent5 6 16" xfId="7075"/>
    <cellStyle name="Accent5 6 2" xfId="7076"/>
    <cellStyle name="Accent5 6 2 2" xfId="7077"/>
    <cellStyle name="Accent5 6 3" xfId="7078"/>
    <cellStyle name="Accent5 6 3 2" xfId="7079"/>
    <cellStyle name="Accent5 6 4" xfId="7080"/>
    <cellStyle name="Accent5 6 4 2" xfId="7081"/>
    <cellStyle name="Accent5 6 5" xfId="7082"/>
    <cellStyle name="Accent5 6 6" xfId="7083"/>
    <cellStyle name="Accent5 6 7" xfId="7084"/>
    <cellStyle name="Accent5 6 8" xfId="7085"/>
    <cellStyle name="Accent5 6 9" xfId="7086"/>
    <cellStyle name="Accent5 6_Sheet2" xfId="7087"/>
    <cellStyle name="Accent5 7" xfId="7088"/>
    <cellStyle name="Accent5 7 10" xfId="7089"/>
    <cellStyle name="Accent5 7 11" xfId="7090"/>
    <cellStyle name="Accent5 7 12" xfId="7091"/>
    <cellStyle name="Accent5 7 13" xfId="7092"/>
    <cellStyle name="Accent5 7 14" xfId="7093"/>
    <cellStyle name="Accent5 7 15" xfId="7094"/>
    <cellStyle name="Accent5 7 16" xfId="7095"/>
    <cellStyle name="Accent5 7 2" xfId="7096"/>
    <cellStyle name="Accent5 7 2 2" xfId="7097"/>
    <cellStyle name="Accent5 7 3" xfId="7098"/>
    <cellStyle name="Accent5 7 3 2" xfId="7099"/>
    <cellStyle name="Accent5 7 4" xfId="7100"/>
    <cellStyle name="Accent5 7 4 2" xfId="7101"/>
    <cellStyle name="Accent5 7 5" xfId="7102"/>
    <cellStyle name="Accent5 7 6" xfId="7103"/>
    <cellStyle name="Accent5 7 7" xfId="7104"/>
    <cellStyle name="Accent5 7 8" xfId="7105"/>
    <cellStyle name="Accent5 7 9" xfId="7106"/>
    <cellStyle name="Accent5 7_Sheet2" xfId="7107"/>
    <cellStyle name="Accent5 8" xfId="7108"/>
    <cellStyle name="Accent5 8 10" xfId="7109"/>
    <cellStyle name="Accent5 8 11" xfId="7110"/>
    <cellStyle name="Accent5 8 12" xfId="7111"/>
    <cellStyle name="Accent5 8 13" xfId="7112"/>
    <cellStyle name="Accent5 8 14" xfId="7113"/>
    <cellStyle name="Accent5 8 15" xfId="7114"/>
    <cellStyle name="Accent5 8 16" xfId="7115"/>
    <cellStyle name="Accent5 8 2" xfId="7116"/>
    <cellStyle name="Accent5 8 3" xfId="7117"/>
    <cellStyle name="Accent5 8 4" xfId="7118"/>
    <cellStyle name="Accent5 8 5" xfId="7119"/>
    <cellStyle name="Accent5 8 6" xfId="7120"/>
    <cellStyle name="Accent5 8 7" xfId="7121"/>
    <cellStyle name="Accent5 8 8" xfId="7122"/>
    <cellStyle name="Accent5 8 9" xfId="7123"/>
    <cellStyle name="Accent5 8_Sheet2" xfId="7124"/>
    <cellStyle name="Accent5 9" xfId="7125"/>
    <cellStyle name="Accent5 9 10" xfId="7126"/>
    <cellStyle name="Accent5 9 11" xfId="7127"/>
    <cellStyle name="Accent5 9 12" xfId="7128"/>
    <cellStyle name="Accent5 9 13" xfId="7129"/>
    <cellStyle name="Accent5 9 14" xfId="7130"/>
    <cellStyle name="Accent5 9 15" xfId="7131"/>
    <cellStyle name="Accent5 9 16" xfId="7132"/>
    <cellStyle name="Accent5 9 2" xfId="7133"/>
    <cellStyle name="Accent5 9 3" xfId="7134"/>
    <cellStyle name="Accent5 9 4" xfId="7135"/>
    <cellStyle name="Accent5 9 5" xfId="7136"/>
    <cellStyle name="Accent5 9 6" xfId="7137"/>
    <cellStyle name="Accent5 9 7" xfId="7138"/>
    <cellStyle name="Accent5 9 8" xfId="7139"/>
    <cellStyle name="Accent5 9 9" xfId="7140"/>
    <cellStyle name="Accent6 - 20%" xfId="7141"/>
    <cellStyle name="Accent6 - 20% 2" xfId="7142"/>
    <cellStyle name="Accent6 - 20% 2 2" xfId="7143"/>
    <cellStyle name="Accent6 - 20% 2 3" xfId="7144"/>
    <cellStyle name="Accent6 - 20% 3" xfId="7145"/>
    <cellStyle name="Accent6 - 20% 4" xfId="7146"/>
    <cellStyle name="Accent6 - 20%_APSWRSC-Kalasamudram" xfId="7147"/>
    <cellStyle name="Accent6 - 40%" xfId="7148"/>
    <cellStyle name="Accent6 - 40% 2" xfId="7149"/>
    <cellStyle name="Accent6 - 40% 2 2" xfId="7150"/>
    <cellStyle name="Accent6 - 40% 2 3" xfId="7151"/>
    <cellStyle name="Accent6 - 40% 3" xfId="7152"/>
    <cellStyle name="Accent6 - 40% 4" xfId="7153"/>
    <cellStyle name="Accent6 - 40%_APSWRSC-Kalasamudram" xfId="7154"/>
    <cellStyle name="Accent6 - 60%" xfId="7155"/>
    <cellStyle name="Accent6 1" xfId="7156"/>
    <cellStyle name="Accent6 1 1" xfId="7157"/>
    <cellStyle name="Accent6 1_Building_-_5-final_Price_Variation(1)" xfId="7158"/>
    <cellStyle name="Accent6 10" xfId="7159"/>
    <cellStyle name="Accent6 10 10" xfId="7160"/>
    <cellStyle name="Accent6 10 11" xfId="7161"/>
    <cellStyle name="Accent6 10 12" xfId="7162"/>
    <cellStyle name="Accent6 10 13" xfId="7163"/>
    <cellStyle name="Accent6 10 14" xfId="7164"/>
    <cellStyle name="Accent6 10 15" xfId="7165"/>
    <cellStyle name="Accent6 10 16" xfId="7166"/>
    <cellStyle name="Accent6 10 2" xfId="7167"/>
    <cellStyle name="Accent6 10 3" xfId="7168"/>
    <cellStyle name="Accent6 10 4" xfId="7169"/>
    <cellStyle name="Accent6 10 5" xfId="7170"/>
    <cellStyle name="Accent6 10 6" xfId="7171"/>
    <cellStyle name="Accent6 10 7" xfId="7172"/>
    <cellStyle name="Accent6 10 8" xfId="7173"/>
    <cellStyle name="Accent6 10 9" xfId="7174"/>
    <cellStyle name="Accent6 11" xfId="7175"/>
    <cellStyle name="Accent6 11 2" xfId="7176"/>
    <cellStyle name="Accent6 11 3" xfId="7177"/>
    <cellStyle name="Accent6 11 4" xfId="7178"/>
    <cellStyle name="Accent6 11 5" xfId="7179"/>
    <cellStyle name="Accent6 11 6" xfId="7180"/>
    <cellStyle name="Accent6 11 7" xfId="7181"/>
    <cellStyle name="Accent6 11 8" xfId="7182"/>
    <cellStyle name="Accent6 11 9" xfId="7183"/>
    <cellStyle name="Accent6 12" xfId="7184"/>
    <cellStyle name="Accent6 12 2" xfId="7185"/>
    <cellStyle name="Accent6 12 3" xfId="7186"/>
    <cellStyle name="Accent6 12 4" xfId="7187"/>
    <cellStyle name="Accent6 12 5" xfId="7188"/>
    <cellStyle name="Accent6 12 6" xfId="7189"/>
    <cellStyle name="Accent6 12 7" xfId="7190"/>
    <cellStyle name="Accent6 12 8" xfId="7191"/>
    <cellStyle name="Accent6 12 9" xfId="7192"/>
    <cellStyle name="Accent6 13" xfId="7193"/>
    <cellStyle name="Accent6 13 2" xfId="7194"/>
    <cellStyle name="Accent6 13 3" xfId="7195"/>
    <cellStyle name="Accent6 13 4" xfId="7196"/>
    <cellStyle name="Accent6 13 5" xfId="7197"/>
    <cellStyle name="Accent6 13 6" xfId="7198"/>
    <cellStyle name="Accent6 13 7" xfId="7199"/>
    <cellStyle name="Accent6 13 8" xfId="7200"/>
    <cellStyle name="Accent6 13 9" xfId="7201"/>
    <cellStyle name="Accent6 14" xfId="7202"/>
    <cellStyle name="Accent6 14 2" xfId="7203"/>
    <cellStyle name="Accent6 14 3" xfId="7204"/>
    <cellStyle name="Accent6 14 4" xfId="7205"/>
    <cellStyle name="Accent6 14 5" xfId="7206"/>
    <cellStyle name="Accent6 14 6" xfId="7207"/>
    <cellStyle name="Accent6 14 7" xfId="7208"/>
    <cellStyle name="Accent6 14 8" xfId="7209"/>
    <cellStyle name="Accent6 14 9" xfId="7210"/>
    <cellStyle name="Accent6 15" xfId="7211"/>
    <cellStyle name="Accent6 15 2" xfId="7212"/>
    <cellStyle name="Accent6 15 3" xfId="7213"/>
    <cellStyle name="Accent6 15 4" xfId="7214"/>
    <cellStyle name="Accent6 15 5" xfId="7215"/>
    <cellStyle name="Accent6 15 6" xfId="7216"/>
    <cellStyle name="Accent6 15 7" xfId="7217"/>
    <cellStyle name="Accent6 15 8" xfId="7218"/>
    <cellStyle name="Accent6 15 9" xfId="7219"/>
    <cellStyle name="Accent6 16" xfId="7220"/>
    <cellStyle name="Accent6 16 2" xfId="7221"/>
    <cellStyle name="Accent6 16 3" xfId="7222"/>
    <cellStyle name="Accent6 16 4" xfId="7223"/>
    <cellStyle name="Accent6 16 5" xfId="7224"/>
    <cellStyle name="Accent6 16 6" xfId="7225"/>
    <cellStyle name="Accent6 16 7" xfId="7226"/>
    <cellStyle name="Accent6 16 8" xfId="7227"/>
    <cellStyle name="Accent6 16 9" xfId="7228"/>
    <cellStyle name="Accent6 17" xfId="7229"/>
    <cellStyle name="Accent6 18" xfId="7230"/>
    <cellStyle name="Accent6 19" xfId="7231"/>
    <cellStyle name="Accent6 2" xfId="7232"/>
    <cellStyle name="Accent6 2 2" xfId="7233"/>
    <cellStyle name="Accent6 2 2 2" xfId="7234"/>
    <cellStyle name="Accent6 2 2 2 2" xfId="7235"/>
    <cellStyle name="Accent6 2 2 3" xfId="7236"/>
    <cellStyle name="Accent6 2 2 4" xfId="7237"/>
    <cellStyle name="Accent6 2 2 5" xfId="7238"/>
    <cellStyle name="Accent6 2 2 6" xfId="7239"/>
    <cellStyle name="Accent6 2 2 7" xfId="7240"/>
    <cellStyle name="Accent6 2 2 8" xfId="7241"/>
    <cellStyle name="Accent6 2 2 9" xfId="7242"/>
    <cellStyle name="Accent6 2 3" xfId="7243"/>
    <cellStyle name="Accent6 2 3 2" xfId="7244"/>
    <cellStyle name="Accent6 2 4" xfId="7245"/>
    <cellStyle name="Accent6 2 4 2" xfId="7246"/>
    <cellStyle name="Accent6 2 5" xfId="7247"/>
    <cellStyle name="Accent6 2 5 2" xfId="7248"/>
    <cellStyle name="Accent6 2 6" xfId="7249"/>
    <cellStyle name="Accent6 2 7" xfId="7250"/>
    <cellStyle name="Accent6 2 8" xfId="7251"/>
    <cellStyle name="Accent6 2 9" xfId="7252"/>
    <cellStyle name="Accent6 2_Block-F LGF POur-II BBS" xfId="7253"/>
    <cellStyle name="Accent6 20" xfId="7254"/>
    <cellStyle name="Accent6 21" xfId="7255"/>
    <cellStyle name="Accent6 22" xfId="7256"/>
    <cellStyle name="Accent6 23" xfId="7257"/>
    <cellStyle name="Accent6 24" xfId="7258"/>
    <cellStyle name="Accent6 25" xfId="7259"/>
    <cellStyle name="Accent6 26" xfId="7260"/>
    <cellStyle name="Accent6 27" xfId="7261"/>
    <cellStyle name="Accent6 28" xfId="7262"/>
    <cellStyle name="Accent6 29" xfId="7263"/>
    <cellStyle name="Accent6 3" xfId="7264"/>
    <cellStyle name="Accent6 3 2" xfId="7265"/>
    <cellStyle name="Accent6 3 2 2" xfId="7266"/>
    <cellStyle name="Accent6 3 2 3" xfId="7267"/>
    <cellStyle name="Accent6 3 2 4" xfId="7268"/>
    <cellStyle name="Accent6 3 2 5" xfId="7269"/>
    <cellStyle name="Accent6 3 2 6" xfId="7270"/>
    <cellStyle name="Accent6 3 2 7" xfId="7271"/>
    <cellStyle name="Accent6 3 2 8" xfId="7272"/>
    <cellStyle name="Accent6 3 2 9" xfId="7273"/>
    <cellStyle name="Accent6 3 3" xfId="7274"/>
    <cellStyle name="Accent6 3 3 2" xfId="7275"/>
    <cellStyle name="Accent6 3 4" xfId="7276"/>
    <cellStyle name="Accent6 3 4 2" xfId="7277"/>
    <cellStyle name="Accent6 3 5" xfId="7278"/>
    <cellStyle name="Accent6 3 6" xfId="7279"/>
    <cellStyle name="Accent6 3 7" xfId="7280"/>
    <cellStyle name="Accent6 3 8" xfId="7281"/>
    <cellStyle name="Accent6 3_Ramadugu_ SWGH" xfId="7282"/>
    <cellStyle name="Accent6 30" xfId="7283"/>
    <cellStyle name="Accent6 31" xfId="7284"/>
    <cellStyle name="Accent6 32" xfId="7285"/>
    <cellStyle name="Accent6 33" xfId="7286"/>
    <cellStyle name="Accent6 34" xfId="7287"/>
    <cellStyle name="Accent6 35" xfId="7288"/>
    <cellStyle name="Accent6 36" xfId="7289"/>
    <cellStyle name="Accent6 37" xfId="7290"/>
    <cellStyle name="Accent6 38" xfId="7291"/>
    <cellStyle name="Accent6 39" xfId="7292"/>
    <cellStyle name="Accent6 4" xfId="7293"/>
    <cellStyle name="Accent6 4 10" xfId="7294"/>
    <cellStyle name="Accent6 4 11" xfId="7295"/>
    <cellStyle name="Accent6 4 12" xfId="7296"/>
    <cellStyle name="Accent6 4 13" xfId="7297"/>
    <cellStyle name="Accent6 4 14" xfId="7298"/>
    <cellStyle name="Accent6 4 15" xfId="7299"/>
    <cellStyle name="Accent6 4 16" xfId="7300"/>
    <cellStyle name="Accent6 4 2" xfId="7301"/>
    <cellStyle name="Accent6 4 2 2" xfId="7302"/>
    <cellStyle name="Accent6 4 3" xfId="7303"/>
    <cellStyle name="Accent6 4 3 2" xfId="7304"/>
    <cellStyle name="Accent6 4 4" xfId="7305"/>
    <cellStyle name="Accent6 4 4 2" xfId="7306"/>
    <cellStyle name="Accent6 4 5" xfId="7307"/>
    <cellStyle name="Accent6 4 6" xfId="7308"/>
    <cellStyle name="Accent6 4 7" xfId="7309"/>
    <cellStyle name="Accent6 4 8" xfId="7310"/>
    <cellStyle name="Accent6 4 9" xfId="7311"/>
    <cellStyle name="Accent6 4_Sheet2" xfId="7312"/>
    <cellStyle name="Accent6 40" xfId="7313"/>
    <cellStyle name="Accent6 41" xfId="7314"/>
    <cellStyle name="Accent6 42" xfId="7315"/>
    <cellStyle name="Accent6 43" xfId="7316"/>
    <cellStyle name="Accent6 44" xfId="7317"/>
    <cellStyle name="Accent6 45" xfId="7318"/>
    <cellStyle name="Accent6 46" xfId="7319"/>
    <cellStyle name="Accent6 47" xfId="7320"/>
    <cellStyle name="Accent6 48" xfId="7321"/>
    <cellStyle name="Accent6 49" xfId="7322"/>
    <cellStyle name="Accent6 5" xfId="7323"/>
    <cellStyle name="Accent6 5 10" xfId="7324"/>
    <cellStyle name="Accent6 5 11" xfId="7325"/>
    <cellStyle name="Accent6 5 12" xfId="7326"/>
    <cellStyle name="Accent6 5 13" xfId="7327"/>
    <cellStyle name="Accent6 5 14" xfId="7328"/>
    <cellStyle name="Accent6 5 15" xfId="7329"/>
    <cellStyle name="Accent6 5 16" xfId="7330"/>
    <cellStyle name="Accent6 5 2" xfId="7331"/>
    <cellStyle name="Accent6 5 2 2" xfId="7332"/>
    <cellStyle name="Accent6 5 3" xfId="7333"/>
    <cellStyle name="Accent6 5 3 2" xfId="7334"/>
    <cellStyle name="Accent6 5 4" xfId="7335"/>
    <cellStyle name="Accent6 5 4 2" xfId="7336"/>
    <cellStyle name="Accent6 5 5" xfId="7337"/>
    <cellStyle name="Accent6 5 6" xfId="7338"/>
    <cellStyle name="Accent6 5 7" xfId="7339"/>
    <cellStyle name="Accent6 5 8" xfId="7340"/>
    <cellStyle name="Accent6 5 9" xfId="7341"/>
    <cellStyle name="Accent6 5_Sheet2" xfId="7342"/>
    <cellStyle name="Accent6 50" xfId="7343"/>
    <cellStyle name="Accent6 51" xfId="7344"/>
    <cellStyle name="Accent6 52" xfId="7345"/>
    <cellStyle name="Accent6 53" xfId="7346"/>
    <cellStyle name="Accent6 6" xfId="7347"/>
    <cellStyle name="Accent6 6 10" xfId="7348"/>
    <cellStyle name="Accent6 6 11" xfId="7349"/>
    <cellStyle name="Accent6 6 12" xfId="7350"/>
    <cellStyle name="Accent6 6 13" xfId="7351"/>
    <cellStyle name="Accent6 6 14" xfId="7352"/>
    <cellStyle name="Accent6 6 15" xfId="7353"/>
    <cellStyle name="Accent6 6 16" xfId="7354"/>
    <cellStyle name="Accent6 6 2" xfId="7355"/>
    <cellStyle name="Accent6 6 2 2" xfId="7356"/>
    <cellStyle name="Accent6 6 3" xfId="7357"/>
    <cellStyle name="Accent6 6 3 2" xfId="7358"/>
    <cellStyle name="Accent6 6 4" xfId="7359"/>
    <cellStyle name="Accent6 6 4 2" xfId="7360"/>
    <cellStyle name="Accent6 6 5" xfId="7361"/>
    <cellStyle name="Accent6 6 6" xfId="7362"/>
    <cellStyle name="Accent6 6 7" xfId="7363"/>
    <cellStyle name="Accent6 6 8" xfId="7364"/>
    <cellStyle name="Accent6 6 9" xfId="7365"/>
    <cellStyle name="Accent6 6_Sheet2" xfId="7366"/>
    <cellStyle name="Accent6 7" xfId="7367"/>
    <cellStyle name="Accent6 7 10" xfId="7368"/>
    <cellStyle name="Accent6 7 11" xfId="7369"/>
    <cellStyle name="Accent6 7 12" xfId="7370"/>
    <cellStyle name="Accent6 7 13" xfId="7371"/>
    <cellStyle name="Accent6 7 14" xfId="7372"/>
    <cellStyle name="Accent6 7 15" xfId="7373"/>
    <cellStyle name="Accent6 7 16" xfId="7374"/>
    <cellStyle name="Accent6 7 2" xfId="7375"/>
    <cellStyle name="Accent6 7 2 2" xfId="7376"/>
    <cellStyle name="Accent6 7 3" xfId="7377"/>
    <cellStyle name="Accent6 7 3 2" xfId="7378"/>
    <cellStyle name="Accent6 7 4" xfId="7379"/>
    <cellStyle name="Accent6 7 4 2" xfId="7380"/>
    <cellStyle name="Accent6 7 5" xfId="7381"/>
    <cellStyle name="Accent6 7 6" xfId="7382"/>
    <cellStyle name="Accent6 7 7" xfId="7383"/>
    <cellStyle name="Accent6 7 8" xfId="7384"/>
    <cellStyle name="Accent6 7 9" xfId="7385"/>
    <cellStyle name="Accent6 7_Sheet2" xfId="7386"/>
    <cellStyle name="Accent6 8" xfId="7387"/>
    <cellStyle name="Accent6 8 10" xfId="7388"/>
    <cellStyle name="Accent6 8 11" xfId="7389"/>
    <cellStyle name="Accent6 8 12" xfId="7390"/>
    <cellStyle name="Accent6 8 13" xfId="7391"/>
    <cellStyle name="Accent6 8 14" xfId="7392"/>
    <cellStyle name="Accent6 8 15" xfId="7393"/>
    <cellStyle name="Accent6 8 16" xfId="7394"/>
    <cellStyle name="Accent6 8 2" xfId="7395"/>
    <cellStyle name="Accent6 8 3" xfId="7396"/>
    <cellStyle name="Accent6 8 4" xfId="7397"/>
    <cellStyle name="Accent6 8 5" xfId="7398"/>
    <cellStyle name="Accent6 8 6" xfId="7399"/>
    <cellStyle name="Accent6 8 7" xfId="7400"/>
    <cellStyle name="Accent6 8 8" xfId="7401"/>
    <cellStyle name="Accent6 8 9" xfId="7402"/>
    <cellStyle name="Accent6 8_Sheet2" xfId="7403"/>
    <cellStyle name="Accent6 9" xfId="7404"/>
    <cellStyle name="Accent6 9 10" xfId="7405"/>
    <cellStyle name="Accent6 9 11" xfId="7406"/>
    <cellStyle name="Accent6 9 12" xfId="7407"/>
    <cellStyle name="Accent6 9 13" xfId="7408"/>
    <cellStyle name="Accent6 9 14" xfId="7409"/>
    <cellStyle name="Accent6 9 15" xfId="7410"/>
    <cellStyle name="Accent6 9 16" xfId="7411"/>
    <cellStyle name="Accent6 9 2" xfId="7412"/>
    <cellStyle name="Accent6 9 3" xfId="7413"/>
    <cellStyle name="Accent6 9 4" xfId="7414"/>
    <cellStyle name="Accent6 9 5" xfId="7415"/>
    <cellStyle name="Accent6 9 6" xfId="7416"/>
    <cellStyle name="Accent6 9 7" xfId="7417"/>
    <cellStyle name="Accent6 9 8" xfId="7418"/>
    <cellStyle name="Accent6 9 9" xfId="7419"/>
    <cellStyle name="active" xfId="7420"/>
    <cellStyle name="Actual Date" xfId="7421"/>
    <cellStyle name="Actual Date 2" xfId="7422"/>
    <cellStyle name="Actual Date 3" xfId="7423"/>
    <cellStyle name="Actual Date 4" xfId="7424"/>
    <cellStyle name="Actual Date 5" xfId="7425"/>
    <cellStyle name="Actual Date 6" xfId="7426"/>
    <cellStyle name="Actual Date 7" xfId="7427"/>
    <cellStyle name="adj_share" xfId="7428"/>
    <cellStyle name="ÅëÈ­ [0]_±âÅ¸" xfId="7429"/>
    <cellStyle name="AeE­ [0]_INQUIRY ¿μ¾÷AßAø " xfId="7430"/>
    <cellStyle name="ÅëÈ­_±âÅ¸" xfId="7431"/>
    <cellStyle name="AeE­_INQUIRY ¿μ¾÷AßAø " xfId="7432"/>
    <cellStyle name="Afjusted" xfId="7433"/>
    <cellStyle name="Afjusted 2" xfId="7434"/>
    <cellStyle name="Afjusted 3" xfId="7435"/>
    <cellStyle name="Afjusted 4" xfId="7436"/>
    <cellStyle name="Afjusted 5" xfId="7437"/>
    <cellStyle name="Ah:S_x0007_R0 " xfId="7438"/>
    <cellStyle name="Ah:S_x0007_R0  2" xfId="7439"/>
    <cellStyle name="Ah:S_x0007_R0  3" xfId="7440"/>
    <cellStyle name="Ah:S_x0007_R0  4" xfId="7441"/>
    <cellStyle name="Ah:S_x0007_R0  5" xfId="7442"/>
    <cellStyle name="Ah:S_x0007_R0  6" xfId="7443"/>
    <cellStyle name="Ah:S_x0007_R0  7" xfId="7444"/>
    <cellStyle name="Ah:S_x0007_R0  8" xfId="7445"/>
    <cellStyle name="Ah:S_x0007_R0_" xfId="7446"/>
    <cellStyle name="Akzent1" xfId="7447"/>
    <cellStyle name="Akzent2" xfId="7448"/>
    <cellStyle name="Akzent3" xfId="7449"/>
    <cellStyle name="Akzent4" xfId="7450"/>
    <cellStyle name="Akzent5" xfId="7451"/>
    <cellStyle name="Akzent6" xfId="7452"/>
    <cellStyle name="AMAR1" xfId="7453"/>
    <cellStyle name="args.style" xfId="7454"/>
    <cellStyle name="Arial" xfId="7455"/>
    <cellStyle name="Arial1 - Style1" xfId="7456"/>
    <cellStyle name="Arial1 - Style2" xfId="7457"/>
    <cellStyle name="Arial10" xfId="7458"/>
    <cellStyle name="Arial10 2" xfId="7459"/>
    <cellStyle name="Arial10 2 2" xfId="7460"/>
    <cellStyle name="Arial10 2 3" xfId="7461"/>
    <cellStyle name="Arial10 2 4" xfId="7462"/>
    <cellStyle name="Arial10 3" xfId="7463"/>
    <cellStyle name="Arial10 4" xfId="7464"/>
    <cellStyle name="Arial10 5" xfId="7465"/>
    <cellStyle name="Arial10_Extra items Diff" xfId="7466"/>
    <cellStyle name="Array" xfId="7467"/>
    <cellStyle name="Array 2" xfId="7468"/>
    <cellStyle name="Array 3" xfId="7469"/>
    <cellStyle name="Array 4" xfId="7470"/>
    <cellStyle name="Array 5" xfId="7471"/>
    <cellStyle name="Array Enter" xfId="7472"/>
    <cellStyle name="Array Enter 2" xfId="7473"/>
    <cellStyle name="Array Enter 3" xfId="7474"/>
    <cellStyle name="Array Enter 4" xfId="7475"/>
    <cellStyle name="Array Enter 5" xfId="7476"/>
    <cellStyle name="ÄÞ¸¶ [0]_±âÅ¸" xfId="7477"/>
    <cellStyle name="AÞ¸¶ [0]_INQUIRY ¿?¾÷AßAø " xfId="7478"/>
    <cellStyle name="ÄÞ¸¶_±âÅ¸" xfId="7479"/>
    <cellStyle name="AÞ¸¶_INQUIRY ¿?¾÷AßAø " xfId="7480"/>
    <cellStyle name="Ausgabe" xfId="7481"/>
    <cellStyle name="Ausgabe 2" xfId="7482"/>
    <cellStyle name="Ausgabe 2 2" xfId="7483"/>
    <cellStyle name="Ausgabe 2 3" xfId="7484"/>
    <cellStyle name="Ausgabe 2 4" xfId="7485"/>
    <cellStyle name="Ausgabe 3" xfId="7486"/>
    <cellStyle name="Ausgabe 4" xfId="7487"/>
    <cellStyle name="Ausgabe 5" xfId="7488"/>
    <cellStyle name="AvantTotal" xfId="7489"/>
    <cellStyle name="AvantTotal 2" xfId="7490"/>
    <cellStyle name="AvantTotal 3" xfId="7491"/>
    <cellStyle name="AvantTotal 4" xfId="7492"/>
    <cellStyle name="AvantTotal 5" xfId="7493"/>
    <cellStyle name="b" xfId="7494"/>
    <cellStyle name="_x0002_b" xfId="7495"/>
    <cellStyle name="b_Cinderella Model v1" xfId="7496"/>
    <cellStyle name="b_Cinderella Model v1May 29" xfId="7497"/>
    <cellStyle name="b_Cinderella Model v8" xfId="7498"/>
    <cellStyle name="b_Cinderella Model v9_ML number" xfId="7499"/>
    <cellStyle name="b_Gazelle DDM May-15-2003" xfId="7500"/>
    <cellStyle name="b0" xfId="7501"/>
    <cellStyle name="b1x" xfId="7502"/>
    <cellStyle name="b1x 2" xfId="7503"/>
    <cellStyle name="b1x 2 2" xfId="7504"/>
    <cellStyle name="b1x 2 3" xfId="7505"/>
    <cellStyle name="b1x 2 4" xfId="7506"/>
    <cellStyle name="b1x 2 5" xfId="7507"/>
    <cellStyle name="b1x 3" xfId="7508"/>
    <cellStyle name="b1x 4" xfId="7509"/>
    <cellStyle name="b1x 5" xfId="7510"/>
    <cellStyle name="b1x 6" xfId="7511"/>
    <cellStyle name="Bad 1" xfId="7512"/>
    <cellStyle name="Bad 1 1" xfId="7513"/>
    <cellStyle name="Bad 10" xfId="7514"/>
    <cellStyle name="Bad 10 10" xfId="7515"/>
    <cellStyle name="Bad 10 11" xfId="7516"/>
    <cellStyle name="Bad 10 12" xfId="7517"/>
    <cellStyle name="Bad 10 13" xfId="7518"/>
    <cellStyle name="Bad 10 14" xfId="7519"/>
    <cellStyle name="Bad 10 15" xfId="7520"/>
    <cellStyle name="Bad 10 16" xfId="7521"/>
    <cellStyle name="Bad 10 2" xfId="7522"/>
    <cellStyle name="Bad 10 3" xfId="7523"/>
    <cellStyle name="Bad 10 4" xfId="7524"/>
    <cellStyle name="Bad 10 5" xfId="7525"/>
    <cellStyle name="Bad 10 6" xfId="7526"/>
    <cellStyle name="Bad 10 7" xfId="7527"/>
    <cellStyle name="Bad 10 8" xfId="7528"/>
    <cellStyle name="Bad 10 9" xfId="7529"/>
    <cellStyle name="Bad 11" xfId="7530"/>
    <cellStyle name="Bad 11 2" xfId="7531"/>
    <cellStyle name="Bad 11 3" xfId="7532"/>
    <cellStyle name="Bad 11 4" xfId="7533"/>
    <cellStyle name="Bad 11 5" xfId="7534"/>
    <cellStyle name="Bad 11 6" xfId="7535"/>
    <cellStyle name="Bad 11 7" xfId="7536"/>
    <cellStyle name="Bad 11 8" xfId="7537"/>
    <cellStyle name="Bad 11 9" xfId="7538"/>
    <cellStyle name="Bad 12" xfId="7539"/>
    <cellStyle name="Bad 12 2" xfId="7540"/>
    <cellStyle name="Bad 12 3" xfId="7541"/>
    <cellStyle name="Bad 12 4" xfId="7542"/>
    <cellStyle name="Bad 12 5" xfId="7543"/>
    <cellStyle name="Bad 12 6" xfId="7544"/>
    <cellStyle name="Bad 12 7" xfId="7545"/>
    <cellStyle name="Bad 12 8" xfId="7546"/>
    <cellStyle name="Bad 12 9" xfId="7547"/>
    <cellStyle name="Bad 13" xfId="7548"/>
    <cellStyle name="Bad 13 2" xfId="7549"/>
    <cellStyle name="Bad 13 3" xfId="7550"/>
    <cellStyle name="Bad 13 4" xfId="7551"/>
    <cellStyle name="Bad 13 5" xfId="7552"/>
    <cellStyle name="Bad 13 6" xfId="7553"/>
    <cellStyle name="Bad 13 7" xfId="7554"/>
    <cellStyle name="Bad 13 8" xfId="7555"/>
    <cellStyle name="Bad 13 9" xfId="7556"/>
    <cellStyle name="Bad 14" xfId="7557"/>
    <cellStyle name="Bad 14 2" xfId="7558"/>
    <cellStyle name="Bad 14 3" xfId="7559"/>
    <cellStyle name="Bad 14 4" xfId="7560"/>
    <cellStyle name="Bad 14 5" xfId="7561"/>
    <cellStyle name="Bad 14 6" xfId="7562"/>
    <cellStyle name="Bad 14 7" xfId="7563"/>
    <cellStyle name="Bad 14 8" xfId="7564"/>
    <cellStyle name="Bad 14 9" xfId="7565"/>
    <cellStyle name="Bad 15" xfId="7566"/>
    <cellStyle name="Bad 15 2" xfId="7567"/>
    <cellStyle name="Bad 15 3" xfId="7568"/>
    <cellStyle name="Bad 15 4" xfId="7569"/>
    <cellStyle name="Bad 15 5" xfId="7570"/>
    <cellStyle name="Bad 15 6" xfId="7571"/>
    <cellStyle name="Bad 15 7" xfId="7572"/>
    <cellStyle name="Bad 15 8" xfId="7573"/>
    <cellStyle name="Bad 15 9" xfId="7574"/>
    <cellStyle name="Bad 16" xfId="7575"/>
    <cellStyle name="Bad 16 2" xfId="7576"/>
    <cellStyle name="Bad 16 3" xfId="7577"/>
    <cellStyle name="Bad 16 4" xfId="7578"/>
    <cellStyle name="Bad 16 5" xfId="7579"/>
    <cellStyle name="Bad 16 6" xfId="7580"/>
    <cellStyle name="Bad 16 7" xfId="7581"/>
    <cellStyle name="Bad 16 8" xfId="7582"/>
    <cellStyle name="Bad 16 9" xfId="7583"/>
    <cellStyle name="Bad 17" xfId="7584"/>
    <cellStyle name="Bad 18" xfId="7585"/>
    <cellStyle name="Bad 19" xfId="7586"/>
    <cellStyle name="Bad 2" xfId="7587"/>
    <cellStyle name="Bad 2 10" xfId="7588"/>
    <cellStyle name="Bad 2 2" xfId="7589"/>
    <cellStyle name="Bad 2 2 2" xfId="7590"/>
    <cellStyle name="Bad 2 2 2 2" xfId="7591"/>
    <cellStyle name="Bad 2 2 3" xfId="7592"/>
    <cellStyle name="Bad 2 2 4" xfId="7593"/>
    <cellStyle name="Bad 2 2 5" xfId="7594"/>
    <cellStyle name="Bad 2 2 6" xfId="7595"/>
    <cellStyle name="Bad 2 2 7" xfId="7596"/>
    <cellStyle name="Bad 2 2 8" xfId="7597"/>
    <cellStyle name="Bad 2 2 9" xfId="7598"/>
    <cellStyle name="Bad 2 3" xfId="7599"/>
    <cellStyle name="Bad 2 3 2" xfId="7600"/>
    <cellStyle name="Bad 2 4" xfId="7601"/>
    <cellStyle name="Bad 2 4 2" xfId="7602"/>
    <cellStyle name="Bad 2 5" xfId="7603"/>
    <cellStyle name="Bad 2 5 2" xfId="7604"/>
    <cellStyle name="Bad 2 6" xfId="7605"/>
    <cellStyle name="Bad 2 7" xfId="7606"/>
    <cellStyle name="Bad 2 8" xfId="7607"/>
    <cellStyle name="Bad 2 9" xfId="7608"/>
    <cellStyle name="Bad 2_Block-F LGF POur-II BBS" xfId="7609"/>
    <cellStyle name="Bad 20" xfId="7610"/>
    <cellStyle name="Bad 21" xfId="7611"/>
    <cellStyle name="Bad 22" xfId="7612"/>
    <cellStyle name="Bad 23" xfId="7613"/>
    <cellStyle name="Bad 24" xfId="7614"/>
    <cellStyle name="Bad 25" xfId="7615"/>
    <cellStyle name="Bad 26" xfId="7616"/>
    <cellStyle name="Bad 27" xfId="7617"/>
    <cellStyle name="Bad 28" xfId="7618"/>
    <cellStyle name="Bad 29" xfId="7619"/>
    <cellStyle name="Bad 3" xfId="7620"/>
    <cellStyle name="Bad 3 2" xfId="7621"/>
    <cellStyle name="Bad 3 2 2" xfId="7622"/>
    <cellStyle name="Bad 3 2 3" xfId="7623"/>
    <cellStyle name="Bad 3 2 4" xfId="7624"/>
    <cellStyle name="Bad 3 2 5" xfId="7625"/>
    <cellStyle name="Bad 3 2 6" xfId="7626"/>
    <cellStyle name="Bad 3 2 7" xfId="7627"/>
    <cellStyle name="Bad 3 2 8" xfId="7628"/>
    <cellStyle name="Bad 3 2 9" xfId="7629"/>
    <cellStyle name="Bad 3 3" xfId="7630"/>
    <cellStyle name="Bad 3 3 2" xfId="7631"/>
    <cellStyle name="Bad 3 4" xfId="7632"/>
    <cellStyle name="Bad 3 4 2" xfId="7633"/>
    <cellStyle name="Bad 3 5" xfId="7634"/>
    <cellStyle name="Bad 3 6" xfId="7635"/>
    <cellStyle name="Bad 3 7" xfId="7636"/>
    <cellStyle name="Bad 3 8" xfId="7637"/>
    <cellStyle name="Bad 3_Ramadugu_ SWGH" xfId="7638"/>
    <cellStyle name="Bad 30" xfId="7639"/>
    <cellStyle name="Bad 31" xfId="7640"/>
    <cellStyle name="Bad 32" xfId="7641"/>
    <cellStyle name="Bad 33" xfId="7642"/>
    <cellStyle name="Bad 34" xfId="7643"/>
    <cellStyle name="Bad 35" xfId="7644"/>
    <cellStyle name="Bad 36" xfId="7645"/>
    <cellStyle name="Bad 37" xfId="7646"/>
    <cellStyle name="Bad 38" xfId="7647"/>
    <cellStyle name="Bad 39" xfId="7648"/>
    <cellStyle name="Bad 4" xfId="7649"/>
    <cellStyle name="Bad 4 10" xfId="7650"/>
    <cellStyle name="Bad 4 11" xfId="7651"/>
    <cellStyle name="Bad 4 12" xfId="7652"/>
    <cellStyle name="Bad 4 13" xfId="7653"/>
    <cellStyle name="Bad 4 14" xfId="7654"/>
    <cellStyle name="Bad 4 15" xfId="7655"/>
    <cellStyle name="Bad 4 16" xfId="7656"/>
    <cellStyle name="Bad 4 2" xfId="7657"/>
    <cellStyle name="Bad 4 2 2" xfId="7658"/>
    <cellStyle name="Bad 4 3" xfId="7659"/>
    <cellStyle name="Bad 4 3 2" xfId="7660"/>
    <cellStyle name="Bad 4 4" xfId="7661"/>
    <cellStyle name="Bad 4 4 2" xfId="7662"/>
    <cellStyle name="Bad 4 5" xfId="7663"/>
    <cellStyle name="Bad 4 6" xfId="7664"/>
    <cellStyle name="Bad 4 7" xfId="7665"/>
    <cellStyle name="Bad 4 8" xfId="7666"/>
    <cellStyle name="Bad 4 9" xfId="7667"/>
    <cellStyle name="Bad 4_Sheet2" xfId="7668"/>
    <cellStyle name="Bad 5" xfId="7669"/>
    <cellStyle name="Bad 5 10" xfId="7670"/>
    <cellStyle name="Bad 5 11" xfId="7671"/>
    <cellStyle name="Bad 5 12" xfId="7672"/>
    <cellStyle name="Bad 5 13" xfId="7673"/>
    <cellStyle name="Bad 5 14" xfId="7674"/>
    <cellStyle name="Bad 5 15" xfId="7675"/>
    <cellStyle name="Bad 5 16" xfId="7676"/>
    <cellStyle name="Bad 5 2" xfId="7677"/>
    <cellStyle name="Bad 5 2 2" xfId="7678"/>
    <cellStyle name="Bad 5 3" xfId="7679"/>
    <cellStyle name="Bad 5 3 2" xfId="7680"/>
    <cellStyle name="Bad 5 4" xfId="7681"/>
    <cellStyle name="Bad 5 4 2" xfId="7682"/>
    <cellStyle name="Bad 5 5" xfId="7683"/>
    <cellStyle name="Bad 5 6" xfId="7684"/>
    <cellStyle name="Bad 5 7" xfId="7685"/>
    <cellStyle name="Bad 5 8" xfId="7686"/>
    <cellStyle name="Bad 5 9" xfId="7687"/>
    <cellStyle name="Bad 5_Sheet2" xfId="7688"/>
    <cellStyle name="Bad 6" xfId="7689"/>
    <cellStyle name="Bad 6 10" xfId="7690"/>
    <cellStyle name="Bad 6 11" xfId="7691"/>
    <cellStyle name="Bad 6 12" xfId="7692"/>
    <cellStyle name="Bad 6 13" xfId="7693"/>
    <cellStyle name="Bad 6 14" xfId="7694"/>
    <cellStyle name="Bad 6 15" xfId="7695"/>
    <cellStyle name="Bad 6 16" xfId="7696"/>
    <cellStyle name="Bad 6 2" xfId="7697"/>
    <cellStyle name="Bad 6 2 2" xfId="7698"/>
    <cellStyle name="Bad 6 3" xfId="7699"/>
    <cellStyle name="Bad 6 3 2" xfId="7700"/>
    <cellStyle name="Bad 6 4" xfId="7701"/>
    <cellStyle name="Bad 6 4 2" xfId="7702"/>
    <cellStyle name="Bad 6 5" xfId="7703"/>
    <cellStyle name="Bad 6 6" xfId="7704"/>
    <cellStyle name="Bad 6 7" xfId="7705"/>
    <cellStyle name="Bad 6 8" xfId="7706"/>
    <cellStyle name="Bad 6 9" xfId="7707"/>
    <cellStyle name="Bad 6_Sheet2" xfId="7708"/>
    <cellStyle name="Bad 7" xfId="7709"/>
    <cellStyle name="Bad 7 10" xfId="7710"/>
    <cellStyle name="Bad 7 11" xfId="7711"/>
    <cellStyle name="Bad 7 12" xfId="7712"/>
    <cellStyle name="Bad 7 13" xfId="7713"/>
    <cellStyle name="Bad 7 14" xfId="7714"/>
    <cellStyle name="Bad 7 15" xfId="7715"/>
    <cellStyle name="Bad 7 16" xfId="7716"/>
    <cellStyle name="Bad 7 2" xfId="7717"/>
    <cellStyle name="Bad 7 2 2" xfId="7718"/>
    <cellStyle name="Bad 7 3" xfId="7719"/>
    <cellStyle name="Bad 7 3 2" xfId="7720"/>
    <cellStyle name="Bad 7 4" xfId="7721"/>
    <cellStyle name="Bad 7 4 2" xfId="7722"/>
    <cellStyle name="Bad 7 5" xfId="7723"/>
    <cellStyle name="Bad 7 6" xfId="7724"/>
    <cellStyle name="Bad 7 7" xfId="7725"/>
    <cellStyle name="Bad 7 8" xfId="7726"/>
    <cellStyle name="Bad 7 9" xfId="7727"/>
    <cellStyle name="Bad 7_Sheet2" xfId="7728"/>
    <cellStyle name="Bad 8" xfId="7729"/>
    <cellStyle name="Bad 8 10" xfId="7730"/>
    <cellStyle name="Bad 8 11" xfId="7731"/>
    <cellStyle name="Bad 8 12" xfId="7732"/>
    <cellStyle name="Bad 8 13" xfId="7733"/>
    <cellStyle name="Bad 8 14" xfId="7734"/>
    <cellStyle name="Bad 8 15" xfId="7735"/>
    <cellStyle name="Bad 8 16" xfId="7736"/>
    <cellStyle name="Bad 8 2" xfId="7737"/>
    <cellStyle name="Bad 8 3" xfId="7738"/>
    <cellStyle name="Bad 8 4" xfId="7739"/>
    <cellStyle name="Bad 8 5" xfId="7740"/>
    <cellStyle name="Bad 8 6" xfId="7741"/>
    <cellStyle name="Bad 8 7" xfId="7742"/>
    <cellStyle name="Bad 8 8" xfId="7743"/>
    <cellStyle name="Bad 8 9" xfId="7744"/>
    <cellStyle name="Bad 8_Sheet2" xfId="7745"/>
    <cellStyle name="Bad 9" xfId="7746"/>
    <cellStyle name="Bad 9 10" xfId="7747"/>
    <cellStyle name="Bad 9 11" xfId="7748"/>
    <cellStyle name="Bad 9 12" xfId="7749"/>
    <cellStyle name="Bad 9 13" xfId="7750"/>
    <cellStyle name="Bad 9 14" xfId="7751"/>
    <cellStyle name="Bad 9 15" xfId="7752"/>
    <cellStyle name="Bad 9 16" xfId="7753"/>
    <cellStyle name="Bad 9 2" xfId="7754"/>
    <cellStyle name="Bad 9 3" xfId="7755"/>
    <cellStyle name="Bad 9 4" xfId="7756"/>
    <cellStyle name="Bad 9 5" xfId="7757"/>
    <cellStyle name="Bad 9 6" xfId="7758"/>
    <cellStyle name="Bad 9 7" xfId="7759"/>
    <cellStyle name="Bad 9 8" xfId="7760"/>
    <cellStyle name="Bad 9 9" xfId="7761"/>
    <cellStyle name="Basis points" xfId="7762"/>
    <cellStyle name="bay" xfId="7763"/>
    <cellStyle name="bay 2" xfId="7764"/>
    <cellStyle name="bay 2 2" xfId="7765"/>
    <cellStyle name="bay 2 3" xfId="7766"/>
    <cellStyle name="bay 2 4" xfId="7767"/>
    <cellStyle name="bay 3" xfId="7768"/>
    <cellStyle name="bay 4" xfId="7769"/>
    <cellStyle name="bay 5" xfId="7770"/>
    <cellStyle name="bay 6" xfId="7771"/>
    <cellStyle name="bay 7" xfId="7772"/>
    <cellStyle name="Berechnung" xfId="7773"/>
    <cellStyle name="Berechnung 2" xfId="7774"/>
    <cellStyle name="Berechnung 2 2" xfId="7775"/>
    <cellStyle name="Berechnung 2 3" xfId="7776"/>
    <cellStyle name="Berechnung 2 4" xfId="7777"/>
    <cellStyle name="Berechnung 3" xfId="7778"/>
    <cellStyle name="Berechnung 4" xfId="7779"/>
    <cellStyle name="Berechnung 5" xfId="7780"/>
    <cellStyle name="Beschreibung" xfId="7781"/>
    <cellStyle name="Black" xfId="7782"/>
    <cellStyle name="BlackStrike" xfId="7783"/>
    <cellStyle name="BlackText" xfId="7784"/>
    <cellStyle name="Blank" xfId="7785"/>
    <cellStyle name="Blank [$]" xfId="7786"/>
    <cellStyle name="Blank [%]" xfId="7787"/>
    <cellStyle name="Blank [,]" xfId="7788"/>
    <cellStyle name="Blank [1$]" xfId="7789"/>
    <cellStyle name="Blank [1%]" xfId="7790"/>
    <cellStyle name="Blank [1,]" xfId="7791"/>
    <cellStyle name="Blank [2$]" xfId="7792"/>
    <cellStyle name="Blank [2%]" xfId="7793"/>
    <cellStyle name="Blank [2,]" xfId="7794"/>
    <cellStyle name="Blank [3$]" xfId="7795"/>
    <cellStyle name="Blank [3%]" xfId="7796"/>
    <cellStyle name="Blank [3,]" xfId="7797"/>
    <cellStyle name="Blank [D-M-Y]" xfId="7798"/>
    <cellStyle name="Blank [K,]" xfId="7799"/>
    <cellStyle name="BldUnd - Style3" xfId="7800"/>
    <cellStyle name="blue" xfId="7801"/>
    <cellStyle name="Body" xfId="7802"/>
    <cellStyle name="Body 2" xfId="7803"/>
    <cellStyle name="Body_DLF Capital Greens -Consolidated Finishes BOQ Phase II " xfId="7804"/>
    <cellStyle name="Bold - Style2" xfId="7805"/>
    <cellStyle name="Bold 10" xfId="7806"/>
    <cellStyle name="Bold 12" xfId="7807"/>
    <cellStyle name="Bold 8" xfId="7808"/>
    <cellStyle name="Bold Italic 10" xfId="7809"/>
    <cellStyle name="Bold Italic 12" xfId="7810"/>
    <cellStyle name="Bold Italic 8" xfId="7811"/>
    <cellStyle name="Bold/Border" xfId="7812"/>
    <cellStyle name="Bold/Border 2" xfId="7813"/>
    <cellStyle name="Bold/Border 3" xfId="7814"/>
    <cellStyle name="Bold/Border 4" xfId="7815"/>
    <cellStyle name="Bold/Border 5" xfId="7816"/>
    <cellStyle name="Bold/Border 6" xfId="7817"/>
    <cellStyle name="Bold/Border 7" xfId="7818"/>
    <cellStyle name="BoldText" xfId="7819"/>
    <cellStyle name="BOOKMAN" xfId="7820"/>
    <cellStyle name="boq heading" xfId="7821"/>
    <cellStyle name="boq title 2" xfId="7822"/>
    <cellStyle name="borde thin" xfId="7823"/>
    <cellStyle name="Border" xfId="7824"/>
    <cellStyle name="Border 2" xfId="7825"/>
    <cellStyle name="Border 2 2" xfId="7826"/>
    <cellStyle name="Border 2 3" xfId="7827"/>
    <cellStyle name="Border 2 4" xfId="7828"/>
    <cellStyle name="Border 3" xfId="7829"/>
    <cellStyle name="Border 4" xfId="7830"/>
    <cellStyle name="Border 5" xfId="7831"/>
    <cellStyle name="Border 6" xfId="7832"/>
    <cellStyle name="Border 7" xfId="7833"/>
    <cellStyle name="Border Heavy" xfId="7834"/>
    <cellStyle name="Border Thin" xfId="7835"/>
    <cellStyle name="border think" xfId="7836"/>
    <cellStyle name="border tihn" xfId="7837"/>
    <cellStyle name="bordert thin" xfId="7838"/>
    <cellStyle name="bp--" xfId="7839"/>
    <cellStyle name="br" xfId="7840"/>
    <cellStyle name="BritPound" xfId="7841"/>
    <cellStyle name="bt" xfId="7842"/>
    <cellStyle name="Bullet" xfId="7843"/>
    <cellStyle name="Bulleted List - Style 1" xfId="7844"/>
    <cellStyle name="c" xfId="7845"/>
    <cellStyle name="C                      " xfId="7846"/>
    <cellStyle name="C                       2" xfId="7847"/>
    <cellStyle name="C                       3" xfId="7848"/>
    <cellStyle name="C                       4" xfId="7849"/>
    <cellStyle name="C                       5" xfId="7850"/>
    <cellStyle name="C                       6" xfId="7851"/>
    <cellStyle name="C                       7" xfId="7852"/>
    <cellStyle name="C                       8" xfId="7853"/>
    <cellStyle name="C?AØ_¿?¾÷CoE² " xfId="7854"/>
    <cellStyle name="c_Cinderella Model v1" xfId="7855"/>
    <cellStyle name="c_Cinderella Model v1May 29" xfId="7856"/>
    <cellStyle name="c_Cinderella Model v8" xfId="7857"/>
    <cellStyle name="c_Cinderella Model v9_ML number" xfId="7858"/>
    <cellStyle name="c_Gazelle DDM May-15-2003" xfId="7859"/>
    <cellStyle name="c_HardInc " xfId="7860"/>
    <cellStyle name="c_HardInc  2" xfId="7861"/>
    <cellStyle name="c_HardInc  3" xfId="7862"/>
    <cellStyle name="c_HardInc  4" xfId="7863"/>
    <cellStyle name="c_HardInc  5" xfId="7864"/>
    <cellStyle name="c_HardInc  6" xfId="7865"/>
    <cellStyle name="c_HardInc  7" xfId="7866"/>
    <cellStyle name="c_HardInc  8" xfId="7867"/>
    <cellStyle name="C¡IA¨ª_¡ic¨u¡A¨￢I¨￢¡Æ AN¡Æe " xfId="7868"/>
    <cellStyle name="Ç¥ÁØ_¿¬°£´©°è¿¹»ó" xfId="7869"/>
    <cellStyle name="C￥AØ_¿μ¾÷CoE² " xfId="7870"/>
    <cellStyle name="Ç¥ÁØ_Book1" xfId="7871"/>
    <cellStyle name="Calc Currency (0)" xfId="7872"/>
    <cellStyle name="Calc Currency (0) 10" xfId="7873"/>
    <cellStyle name="Calc Currency (0) 10 2" xfId="7874"/>
    <cellStyle name="Calc Currency (0) 11" xfId="7875"/>
    <cellStyle name="Calc Currency (0) 12" xfId="7876"/>
    <cellStyle name="Calc Currency (0) 13" xfId="7877"/>
    <cellStyle name="Calc Currency (0) 14" xfId="7878"/>
    <cellStyle name="Calc Currency (0) 2" xfId="7879"/>
    <cellStyle name="Calc Currency (0) 2 2" xfId="7880"/>
    <cellStyle name="Calc Currency (0) 3" xfId="7881"/>
    <cellStyle name="Calc Currency (0) 3 2" xfId="7882"/>
    <cellStyle name="Calc Currency (0) 4" xfId="7883"/>
    <cellStyle name="Calc Currency (0) 5" xfId="7884"/>
    <cellStyle name="Calc Currency (0) 6" xfId="7885"/>
    <cellStyle name="Calc Currency (0) 7" xfId="7886"/>
    <cellStyle name="Calc Currency (0) 8" xfId="7887"/>
    <cellStyle name="Calc Currency (0) 9" xfId="7888"/>
    <cellStyle name="Calc Currency (0)_DLF Capital Greens -Consolidated Finishes BOQ Phase II " xfId="7889"/>
    <cellStyle name="Calc Currency (2)" xfId="7890"/>
    <cellStyle name="Calc Percent (0)" xfId="7891"/>
    <cellStyle name="Calc Percent (1)" xfId="7892"/>
    <cellStyle name="Calc Percent (1) 10" xfId="7893"/>
    <cellStyle name="Calc Percent (1) 2" xfId="7894"/>
    <cellStyle name="Calc Percent (1) 3" xfId="7895"/>
    <cellStyle name="Calc Percent (1) 4" xfId="7896"/>
    <cellStyle name="Calc Percent (1) 5" xfId="7897"/>
    <cellStyle name="Calc Percent (1) 6" xfId="7898"/>
    <cellStyle name="Calc Percent (1) 7" xfId="7899"/>
    <cellStyle name="Calc Percent (1) 8" xfId="7900"/>
    <cellStyle name="Calc Percent (1) 9" xfId="7901"/>
    <cellStyle name="Calc Percent (2)" xfId="7902"/>
    <cellStyle name="Calc Percent (2) 10" xfId="7903"/>
    <cellStyle name="Calc Percent (2) 2" xfId="7904"/>
    <cellStyle name="Calc Percent (2) 3" xfId="7905"/>
    <cellStyle name="Calc Percent (2) 4" xfId="7906"/>
    <cellStyle name="Calc Percent (2) 5" xfId="7907"/>
    <cellStyle name="Calc Percent (2) 6" xfId="7908"/>
    <cellStyle name="Calc Percent (2) 7" xfId="7909"/>
    <cellStyle name="Calc Percent (2) 8" xfId="7910"/>
    <cellStyle name="Calc Percent (2) 9" xfId="7911"/>
    <cellStyle name="Calc Units (0)" xfId="7912"/>
    <cellStyle name="Calc Units (0) 10" xfId="7913"/>
    <cellStyle name="Calc Units (0) 11" xfId="7914"/>
    <cellStyle name="Calc Units (0) 2" xfId="7915"/>
    <cellStyle name="Calc Units (0) 2 2" xfId="7916"/>
    <cellStyle name="Calc Units (0) 3" xfId="7917"/>
    <cellStyle name="Calc Units (0) 3 2" xfId="7918"/>
    <cellStyle name="Calc Units (0) 4" xfId="7919"/>
    <cellStyle name="Calc Units (0) 5" xfId="7920"/>
    <cellStyle name="Calc Units (0) 6" xfId="7921"/>
    <cellStyle name="Calc Units (0) 7" xfId="7922"/>
    <cellStyle name="Calc Units (0) 8" xfId="7923"/>
    <cellStyle name="Calc Units (0) 9" xfId="7924"/>
    <cellStyle name="Calc Units (1)" xfId="7925"/>
    <cellStyle name="Calc Units (1) 10" xfId="7926"/>
    <cellStyle name="Calc Units (1) 11" xfId="7927"/>
    <cellStyle name="Calc Units (1) 2" xfId="7928"/>
    <cellStyle name="Calc Units (1) 2 2" xfId="7929"/>
    <cellStyle name="Calc Units (1) 3" xfId="7930"/>
    <cellStyle name="Calc Units (1) 3 2" xfId="7931"/>
    <cellStyle name="Calc Units (1) 4" xfId="7932"/>
    <cellStyle name="Calc Units (1) 5" xfId="7933"/>
    <cellStyle name="Calc Units (1) 6" xfId="7934"/>
    <cellStyle name="Calc Units (1) 7" xfId="7935"/>
    <cellStyle name="Calc Units (1) 8" xfId="7936"/>
    <cellStyle name="Calc Units (1) 9" xfId="7937"/>
    <cellStyle name="Calc Units (2)" xfId="7938"/>
    <cellStyle name="Calcul" xfId="7939"/>
    <cellStyle name="Calculation 1" xfId="7940"/>
    <cellStyle name="Calculation 1 1" xfId="7941"/>
    <cellStyle name="Calculation 1 1 2" xfId="7942"/>
    <cellStyle name="Calculation 1 1 2 2" xfId="7943"/>
    <cellStyle name="Calculation 1 1 2 3" xfId="7944"/>
    <cellStyle name="Calculation 1 1 2 4" xfId="7945"/>
    <cellStyle name="Calculation 1 1 3" xfId="7946"/>
    <cellStyle name="Calculation 1 1 4" xfId="7947"/>
    <cellStyle name="Calculation 1 1 5" xfId="7948"/>
    <cellStyle name="Calculation 1 2" xfId="7949"/>
    <cellStyle name="Calculation 1 2 2" xfId="7950"/>
    <cellStyle name="Calculation 1 2 3" xfId="7951"/>
    <cellStyle name="Calculation 1 2 4" xfId="7952"/>
    <cellStyle name="Calculation 1 3" xfId="7953"/>
    <cellStyle name="Calculation 1 4" xfId="7954"/>
    <cellStyle name="Calculation 1 5" xfId="7955"/>
    <cellStyle name="Calculation 1_Building_-_5-final_Price_Variation(1)" xfId="7956"/>
    <cellStyle name="Calculation 10" xfId="7957"/>
    <cellStyle name="Calculation 10 10" xfId="7958"/>
    <cellStyle name="Calculation 10 10 2" xfId="7959"/>
    <cellStyle name="Calculation 10 10 2 2" xfId="7960"/>
    <cellStyle name="Calculation 10 10 2 3" xfId="7961"/>
    <cellStyle name="Calculation 10 10 2 4" xfId="7962"/>
    <cellStyle name="Calculation 10 10 3" xfId="7963"/>
    <cellStyle name="Calculation 10 10 4" xfId="7964"/>
    <cellStyle name="Calculation 10 10 5" xfId="7965"/>
    <cellStyle name="Calculation 10 11" xfId="7966"/>
    <cellStyle name="Calculation 10 11 2" xfId="7967"/>
    <cellStyle name="Calculation 10 11 2 2" xfId="7968"/>
    <cellStyle name="Calculation 10 11 2 3" xfId="7969"/>
    <cellStyle name="Calculation 10 11 2 4" xfId="7970"/>
    <cellStyle name="Calculation 10 11 3" xfId="7971"/>
    <cellStyle name="Calculation 10 11 4" xfId="7972"/>
    <cellStyle name="Calculation 10 11 5" xfId="7973"/>
    <cellStyle name="Calculation 10 12" xfId="7974"/>
    <cellStyle name="Calculation 10 12 2" xfId="7975"/>
    <cellStyle name="Calculation 10 12 2 2" xfId="7976"/>
    <cellStyle name="Calculation 10 12 2 3" xfId="7977"/>
    <cellStyle name="Calculation 10 12 2 4" xfId="7978"/>
    <cellStyle name="Calculation 10 12 3" xfId="7979"/>
    <cellStyle name="Calculation 10 12 4" xfId="7980"/>
    <cellStyle name="Calculation 10 12 5" xfId="7981"/>
    <cellStyle name="Calculation 10 13" xfId="7982"/>
    <cellStyle name="Calculation 10 13 2" xfId="7983"/>
    <cellStyle name="Calculation 10 13 2 2" xfId="7984"/>
    <cellStyle name="Calculation 10 13 2 3" xfId="7985"/>
    <cellStyle name="Calculation 10 13 2 4" xfId="7986"/>
    <cellStyle name="Calculation 10 13 3" xfId="7987"/>
    <cellStyle name="Calculation 10 13 4" xfId="7988"/>
    <cellStyle name="Calculation 10 13 5" xfId="7989"/>
    <cellStyle name="Calculation 10 14" xfId="7990"/>
    <cellStyle name="Calculation 10 14 2" xfId="7991"/>
    <cellStyle name="Calculation 10 14 2 2" xfId="7992"/>
    <cellStyle name="Calculation 10 14 2 3" xfId="7993"/>
    <cellStyle name="Calculation 10 14 2 4" xfId="7994"/>
    <cellStyle name="Calculation 10 14 3" xfId="7995"/>
    <cellStyle name="Calculation 10 14 4" xfId="7996"/>
    <cellStyle name="Calculation 10 14 5" xfId="7997"/>
    <cellStyle name="Calculation 10 15" xfId="7998"/>
    <cellStyle name="Calculation 10 15 2" xfId="7999"/>
    <cellStyle name="Calculation 10 15 2 2" xfId="8000"/>
    <cellStyle name="Calculation 10 15 2 3" xfId="8001"/>
    <cellStyle name="Calculation 10 15 2 4" xfId="8002"/>
    <cellStyle name="Calculation 10 15 3" xfId="8003"/>
    <cellStyle name="Calculation 10 15 4" xfId="8004"/>
    <cellStyle name="Calculation 10 15 5" xfId="8005"/>
    <cellStyle name="Calculation 10 16" xfId="8006"/>
    <cellStyle name="Calculation 10 16 2" xfId="8007"/>
    <cellStyle name="Calculation 10 16 2 2" xfId="8008"/>
    <cellStyle name="Calculation 10 16 2 3" xfId="8009"/>
    <cellStyle name="Calculation 10 16 2 4" xfId="8010"/>
    <cellStyle name="Calculation 10 16 3" xfId="8011"/>
    <cellStyle name="Calculation 10 16 4" xfId="8012"/>
    <cellStyle name="Calculation 10 16 5" xfId="8013"/>
    <cellStyle name="Calculation 10 17" xfId="8014"/>
    <cellStyle name="Calculation 10 17 2" xfId="8015"/>
    <cellStyle name="Calculation 10 17 3" xfId="8016"/>
    <cellStyle name="Calculation 10 17 4" xfId="8017"/>
    <cellStyle name="Calculation 10 18" xfId="8018"/>
    <cellStyle name="Calculation 10 18 2" xfId="8019"/>
    <cellStyle name="Calculation 10 18 3" xfId="8020"/>
    <cellStyle name="Calculation 10 18 4" xfId="8021"/>
    <cellStyle name="Calculation 10 19" xfId="8022"/>
    <cellStyle name="Calculation 10 2" xfId="8023"/>
    <cellStyle name="Calculation 10 2 2" xfId="8024"/>
    <cellStyle name="Calculation 10 2 2 2" xfId="8025"/>
    <cellStyle name="Calculation 10 2 2 3" xfId="8026"/>
    <cellStyle name="Calculation 10 2 2 4" xfId="8027"/>
    <cellStyle name="Calculation 10 2 3" xfId="8028"/>
    <cellStyle name="Calculation 10 2 4" xfId="8029"/>
    <cellStyle name="Calculation 10 2 5" xfId="8030"/>
    <cellStyle name="Calculation 10 20" xfId="8031"/>
    <cellStyle name="Calculation 10 21" xfId="8032"/>
    <cellStyle name="Calculation 10 3" xfId="8033"/>
    <cellStyle name="Calculation 10 3 2" xfId="8034"/>
    <cellStyle name="Calculation 10 3 2 2" xfId="8035"/>
    <cellStyle name="Calculation 10 3 2 3" xfId="8036"/>
    <cellStyle name="Calculation 10 3 2 4" xfId="8037"/>
    <cellStyle name="Calculation 10 3 3" xfId="8038"/>
    <cellStyle name="Calculation 10 3 4" xfId="8039"/>
    <cellStyle name="Calculation 10 3 5" xfId="8040"/>
    <cellStyle name="Calculation 10 4" xfId="8041"/>
    <cellStyle name="Calculation 10 4 2" xfId="8042"/>
    <cellStyle name="Calculation 10 4 2 2" xfId="8043"/>
    <cellStyle name="Calculation 10 4 2 3" xfId="8044"/>
    <cellStyle name="Calculation 10 4 2 4" xfId="8045"/>
    <cellStyle name="Calculation 10 4 3" xfId="8046"/>
    <cellStyle name="Calculation 10 4 4" xfId="8047"/>
    <cellStyle name="Calculation 10 4 5" xfId="8048"/>
    <cellStyle name="Calculation 10 5" xfId="8049"/>
    <cellStyle name="Calculation 10 5 2" xfId="8050"/>
    <cellStyle name="Calculation 10 5 2 2" xfId="8051"/>
    <cellStyle name="Calculation 10 5 2 3" xfId="8052"/>
    <cellStyle name="Calculation 10 5 2 4" xfId="8053"/>
    <cellStyle name="Calculation 10 5 3" xfId="8054"/>
    <cellStyle name="Calculation 10 5 4" xfId="8055"/>
    <cellStyle name="Calculation 10 5 5" xfId="8056"/>
    <cellStyle name="Calculation 10 6" xfId="8057"/>
    <cellStyle name="Calculation 10 6 2" xfId="8058"/>
    <cellStyle name="Calculation 10 6 2 2" xfId="8059"/>
    <cellStyle name="Calculation 10 6 2 3" xfId="8060"/>
    <cellStyle name="Calculation 10 6 2 4" xfId="8061"/>
    <cellStyle name="Calculation 10 6 3" xfId="8062"/>
    <cellStyle name="Calculation 10 6 4" xfId="8063"/>
    <cellStyle name="Calculation 10 6 5" xfId="8064"/>
    <cellStyle name="Calculation 10 7" xfId="8065"/>
    <cellStyle name="Calculation 10 7 2" xfId="8066"/>
    <cellStyle name="Calculation 10 7 2 2" xfId="8067"/>
    <cellStyle name="Calculation 10 7 2 3" xfId="8068"/>
    <cellStyle name="Calculation 10 7 2 4" xfId="8069"/>
    <cellStyle name="Calculation 10 7 3" xfId="8070"/>
    <cellStyle name="Calculation 10 7 4" xfId="8071"/>
    <cellStyle name="Calculation 10 7 5" xfId="8072"/>
    <cellStyle name="Calculation 10 8" xfId="8073"/>
    <cellStyle name="Calculation 10 8 2" xfId="8074"/>
    <cellStyle name="Calculation 10 8 2 2" xfId="8075"/>
    <cellStyle name="Calculation 10 8 2 3" xfId="8076"/>
    <cellStyle name="Calculation 10 8 2 4" xfId="8077"/>
    <cellStyle name="Calculation 10 8 3" xfId="8078"/>
    <cellStyle name="Calculation 10 8 4" xfId="8079"/>
    <cellStyle name="Calculation 10 8 5" xfId="8080"/>
    <cellStyle name="Calculation 10 9" xfId="8081"/>
    <cellStyle name="Calculation 10 9 2" xfId="8082"/>
    <cellStyle name="Calculation 10 9 2 2" xfId="8083"/>
    <cellStyle name="Calculation 10 9 2 3" xfId="8084"/>
    <cellStyle name="Calculation 10 9 2 4" xfId="8085"/>
    <cellStyle name="Calculation 10 9 3" xfId="8086"/>
    <cellStyle name="Calculation 10 9 4" xfId="8087"/>
    <cellStyle name="Calculation 10 9 5" xfId="8088"/>
    <cellStyle name="Calculation 11" xfId="8089"/>
    <cellStyle name="Calculation 11 10" xfId="8090"/>
    <cellStyle name="Calculation 11 10 2" xfId="8091"/>
    <cellStyle name="Calculation 11 10 3" xfId="8092"/>
    <cellStyle name="Calculation 11 10 4" xfId="8093"/>
    <cellStyle name="Calculation 11 11" xfId="8094"/>
    <cellStyle name="Calculation 11 11 2" xfId="8095"/>
    <cellStyle name="Calculation 11 11 3" xfId="8096"/>
    <cellStyle name="Calculation 11 11 4" xfId="8097"/>
    <cellStyle name="Calculation 11 12" xfId="8098"/>
    <cellStyle name="Calculation 11 13" xfId="8099"/>
    <cellStyle name="Calculation 11 14" xfId="8100"/>
    <cellStyle name="Calculation 11 2" xfId="8101"/>
    <cellStyle name="Calculation 11 3" xfId="8102"/>
    <cellStyle name="Calculation 11 4" xfId="8103"/>
    <cellStyle name="Calculation 11 5" xfId="8104"/>
    <cellStyle name="Calculation 11 6" xfId="8105"/>
    <cellStyle name="Calculation 11 7" xfId="8106"/>
    <cellStyle name="Calculation 11 8" xfId="8107"/>
    <cellStyle name="Calculation 11 9" xfId="8108"/>
    <cellStyle name="Calculation 12" xfId="8109"/>
    <cellStyle name="Calculation 12 10" xfId="8110"/>
    <cellStyle name="Calculation 12 10 2" xfId="8111"/>
    <cellStyle name="Calculation 12 10 3" xfId="8112"/>
    <cellStyle name="Calculation 12 10 4" xfId="8113"/>
    <cellStyle name="Calculation 12 11" xfId="8114"/>
    <cellStyle name="Calculation 12 11 2" xfId="8115"/>
    <cellStyle name="Calculation 12 11 3" xfId="8116"/>
    <cellStyle name="Calculation 12 11 4" xfId="8117"/>
    <cellStyle name="Calculation 12 12" xfId="8118"/>
    <cellStyle name="Calculation 12 13" xfId="8119"/>
    <cellStyle name="Calculation 12 14" xfId="8120"/>
    <cellStyle name="Calculation 12 2" xfId="8121"/>
    <cellStyle name="Calculation 12 3" xfId="8122"/>
    <cellStyle name="Calculation 12 4" xfId="8123"/>
    <cellStyle name="Calculation 12 5" xfId="8124"/>
    <cellStyle name="Calculation 12 6" xfId="8125"/>
    <cellStyle name="Calculation 12 7" xfId="8126"/>
    <cellStyle name="Calculation 12 8" xfId="8127"/>
    <cellStyle name="Calculation 12 9" xfId="8128"/>
    <cellStyle name="Calculation 13" xfId="8129"/>
    <cellStyle name="Calculation 13 10" xfId="8130"/>
    <cellStyle name="Calculation 13 10 2" xfId="8131"/>
    <cellStyle name="Calculation 13 10 3" xfId="8132"/>
    <cellStyle name="Calculation 13 10 4" xfId="8133"/>
    <cellStyle name="Calculation 13 11" xfId="8134"/>
    <cellStyle name="Calculation 13 11 2" xfId="8135"/>
    <cellStyle name="Calculation 13 11 3" xfId="8136"/>
    <cellStyle name="Calculation 13 11 4" xfId="8137"/>
    <cellStyle name="Calculation 13 12" xfId="8138"/>
    <cellStyle name="Calculation 13 13" xfId="8139"/>
    <cellStyle name="Calculation 13 14" xfId="8140"/>
    <cellStyle name="Calculation 13 2" xfId="8141"/>
    <cellStyle name="Calculation 13 3" xfId="8142"/>
    <cellStyle name="Calculation 13 4" xfId="8143"/>
    <cellStyle name="Calculation 13 5" xfId="8144"/>
    <cellStyle name="Calculation 13 6" xfId="8145"/>
    <cellStyle name="Calculation 13 7" xfId="8146"/>
    <cellStyle name="Calculation 13 8" xfId="8147"/>
    <cellStyle name="Calculation 13 9" xfId="8148"/>
    <cellStyle name="Calculation 14" xfId="8149"/>
    <cellStyle name="Calculation 14 10" xfId="8150"/>
    <cellStyle name="Calculation 14 10 2" xfId="8151"/>
    <cellStyle name="Calculation 14 10 3" xfId="8152"/>
    <cellStyle name="Calculation 14 10 4" xfId="8153"/>
    <cellStyle name="Calculation 14 11" xfId="8154"/>
    <cellStyle name="Calculation 14 11 2" xfId="8155"/>
    <cellStyle name="Calculation 14 11 3" xfId="8156"/>
    <cellStyle name="Calculation 14 11 4" xfId="8157"/>
    <cellStyle name="Calculation 14 12" xfId="8158"/>
    <cellStyle name="Calculation 14 13" xfId="8159"/>
    <cellStyle name="Calculation 14 14" xfId="8160"/>
    <cellStyle name="Calculation 14 2" xfId="8161"/>
    <cellStyle name="Calculation 14 3" xfId="8162"/>
    <cellStyle name="Calculation 14 4" xfId="8163"/>
    <cellStyle name="Calculation 14 5" xfId="8164"/>
    <cellStyle name="Calculation 14 6" xfId="8165"/>
    <cellStyle name="Calculation 14 7" xfId="8166"/>
    <cellStyle name="Calculation 14 8" xfId="8167"/>
    <cellStyle name="Calculation 14 9" xfId="8168"/>
    <cellStyle name="Calculation 15" xfId="8169"/>
    <cellStyle name="Calculation 15 10" xfId="8170"/>
    <cellStyle name="Calculation 15 10 2" xfId="8171"/>
    <cellStyle name="Calculation 15 10 3" xfId="8172"/>
    <cellStyle name="Calculation 15 10 4" xfId="8173"/>
    <cellStyle name="Calculation 15 11" xfId="8174"/>
    <cellStyle name="Calculation 15 11 2" xfId="8175"/>
    <cellStyle name="Calculation 15 11 3" xfId="8176"/>
    <cellStyle name="Calculation 15 11 4" xfId="8177"/>
    <cellStyle name="Calculation 15 12" xfId="8178"/>
    <cellStyle name="Calculation 15 13" xfId="8179"/>
    <cellStyle name="Calculation 15 14" xfId="8180"/>
    <cellStyle name="Calculation 15 2" xfId="8181"/>
    <cellStyle name="Calculation 15 3" xfId="8182"/>
    <cellStyle name="Calculation 15 4" xfId="8183"/>
    <cellStyle name="Calculation 15 5" xfId="8184"/>
    <cellStyle name="Calculation 15 6" xfId="8185"/>
    <cellStyle name="Calculation 15 7" xfId="8186"/>
    <cellStyle name="Calculation 15 8" xfId="8187"/>
    <cellStyle name="Calculation 15 9" xfId="8188"/>
    <cellStyle name="Calculation 16" xfId="8189"/>
    <cellStyle name="Calculation 16 10" xfId="8190"/>
    <cellStyle name="Calculation 16 10 2" xfId="8191"/>
    <cellStyle name="Calculation 16 10 3" xfId="8192"/>
    <cellStyle name="Calculation 16 10 4" xfId="8193"/>
    <cellStyle name="Calculation 16 11" xfId="8194"/>
    <cellStyle name="Calculation 16 11 2" xfId="8195"/>
    <cellStyle name="Calculation 16 11 3" xfId="8196"/>
    <cellStyle name="Calculation 16 11 4" xfId="8197"/>
    <cellStyle name="Calculation 16 12" xfId="8198"/>
    <cellStyle name="Calculation 16 13" xfId="8199"/>
    <cellStyle name="Calculation 16 14" xfId="8200"/>
    <cellStyle name="Calculation 16 2" xfId="8201"/>
    <cellStyle name="Calculation 16 3" xfId="8202"/>
    <cellStyle name="Calculation 16 4" xfId="8203"/>
    <cellStyle name="Calculation 16 5" xfId="8204"/>
    <cellStyle name="Calculation 16 6" xfId="8205"/>
    <cellStyle name="Calculation 16 7" xfId="8206"/>
    <cellStyle name="Calculation 16 8" xfId="8207"/>
    <cellStyle name="Calculation 16 9" xfId="8208"/>
    <cellStyle name="Calculation 17" xfId="8209"/>
    <cellStyle name="Calculation 18" xfId="8210"/>
    <cellStyle name="Calculation 19" xfId="8211"/>
    <cellStyle name="Calculation 2" xfId="8212"/>
    <cellStyle name="Calculation 2 10" xfId="8213"/>
    <cellStyle name="Calculation 2 10 2" xfId="8214"/>
    <cellStyle name="Calculation 2 10 2 2" xfId="8215"/>
    <cellStyle name="Calculation 2 10 2 3" xfId="8216"/>
    <cellStyle name="Calculation 2 10 2 4" xfId="8217"/>
    <cellStyle name="Calculation 2 10 3" xfId="8218"/>
    <cellStyle name="Calculation 2 10 4" xfId="8219"/>
    <cellStyle name="Calculation 2 10 5" xfId="8220"/>
    <cellStyle name="Calculation 2 2" xfId="8221"/>
    <cellStyle name="Calculation 2 2 10" xfId="8222"/>
    <cellStyle name="Calculation 2 2 10 2" xfId="8223"/>
    <cellStyle name="Calculation 2 2 10 2 2" xfId="8224"/>
    <cellStyle name="Calculation 2 2 10 2 3" xfId="8225"/>
    <cellStyle name="Calculation 2 2 10 2 4" xfId="8226"/>
    <cellStyle name="Calculation 2 2 10 3" xfId="8227"/>
    <cellStyle name="Calculation 2 2 10 4" xfId="8228"/>
    <cellStyle name="Calculation 2 2 10 5" xfId="8229"/>
    <cellStyle name="Calculation 2 2 11" xfId="8230"/>
    <cellStyle name="Calculation 2 2 11 2" xfId="8231"/>
    <cellStyle name="Calculation 2 2 11 2 2" xfId="8232"/>
    <cellStyle name="Calculation 2 2 11 2 3" xfId="8233"/>
    <cellStyle name="Calculation 2 2 11 2 4" xfId="8234"/>
    <cellStyle name="Calculation 2 2 11 3" xfId="8235"/>
    <cellStyle name="Calculation 2 2 11 4" xfId="8236"/>
    <cellStyle name="Calculation 2 2 11 5" xfId="8237"/>
    <cellStyle name="Calculation 2 2 12" xfId="8238"/>
    <cellStyle name="Calculation 2 2 12 2" xfId="8239"/>
    <cellStyle name="Calculation 2 2 12 3" xfId="8240"/>
    <cellStyle name="Calculation 2 2 12 4" xfId="8241"/>
    <cellStyle name="Calculation 2 2 13" xfId="8242"/>
    <cellStyle name="Calculation 2 2 13 2" xfId="8243"/>
    <cellStyle name="Calculation 2 2 13 3" xfId="8244"/>
    <cellStyle name="Calculation 2 2 13 4" xfId="8245"/>
    <cellStyle name="Calculation 2 2 14" xfId="8246"/>
    <cellStyle name="Calculation 2 2 15" xfId="8247"/>
    <cellStyle name="Calculation 2 2 16" xfId="8248"/>
    <cellStyle name="Calculation 2 2 2" xfId="8249"/>
    <cellStyle name="Calculation 2 2 2 2" xfId="8250"/>
    <cellStyle name="Calculation 2 2 2 2 2" xfId="8251"/>
    <cellStyle name="Calculation 2 2 2 2 3" xfId="8252"/>
    <cellStyle name="Calculation 2 2 2 2 4" xfId="8253"/>
    <cellStyle name="Calculation 2 2 2 3" xfId="8254"/>
    <cellStyle name="Calculation 2 2 2 4" xfId="8255"/>
    <cellStyle name="Calculation 2 2 2 5" xfId="8256"/>
    <cellStyle name="Calculation 2 2 3" xfId="8257"/>
    <cellStyle name="Calculation 2 2 3 2" xfId="8258"/>
    <cellStyle name="Calculation 2 2 3 2 2" xfId="8259"/>
    <cellStyle name="Calculation 2 2 3 2 3" xfId="8260"/>
    <cellStyle name="Calculation 2 2 3 2 4" xfId="8261"/>
    <cellStyle name="Calculation 2 2 3 3" xfId="8262"/>
    <cellStyle name="Calculation 2 2 3 4" xfId="8263"/>
    <cellStyle name="Calculation 2 2 3 5" xfId="8264"/>
    <cellStyle name="Calculation 2 2 4" xfId="8265"/>
    <cellStyle name="Calculation 2 2 4 2" xfId="8266"/>
    <cellStyle name="Calculation 2 2 4 2 2" xfId="8267"/>
    <cellStyle name="Calculation 2 2 4 2 3" xfId="8268"/>
    <cellStyle name="Calculation 2 2 4 2 4" xfId="8269"/>
    <cellStyle name="Calculation 2 2 4 3" xfId="8270"/>
    <cellStyle name="Calculation 2 2 4 4" xfId="8271"/>
    <cellStyle name="Calculation 2 2 4 5" xfId="8272"/>
    <cellStyle name="Calculation 2 2 5" xfId="8273"/>
    <cellStyle name="Calculation 2 2 5 2" xfId="8274"/>
    <cellStyle name="Calculation 2 2 5 2 2" xfId="8275"/>
    <cellStyle name="Calculation 2 2 5 2 3" xfId="8276"/>
    <cellStyle name="Calculation 2 2 5 2 4" xfId="8277"/>
    <cellStyle name="Calculation 2 2 5 3" xfId="8278"/>
    <cellStyle name="Calculation 2 2 5 4" xfId="8279"/>
    <cellStyle name="Calculation 2 2 5 5" xfId="8280"/>
    <cellStyle name="Calculation 2 2 6" xfId="8281"/>
    <cellStyle name="Calculation 2 2 6 2" xfId="8282"/>
    <cellStyle name="Calculation 2 2 6 2 2" xfId="8283"/>
    <cellStyle name="Calculation 2 2 6 2 3" xfId="8284"/>
    <cellStyle name="Calculation 2 2 6 2 4" xfId="8285"/>
    <cellStyle name="Calculation 2 2 6 3" xfId="8286"/>
    <cellStyle name="Calculation 2 2 6 4" xfId="8287"/>
    <cellStyle name="Calculation 2 2 6 5" xfId="8288"/>
    <cellStyle name="Calculation 2 2 7" xfId="8289"/>
    <cellStyle name="Calculation 2 2 7 2" xfId="8290"/>
    <cellStyle name="Calculation 2 2 7 2 2" xfId="8291"/>
    <cellStyle name="Calculation 2 2 7 2 3" xfId="8292"/>
    <cellStyle name="Calculation 2 2 7 2 4" xfId="8293"/>
    <cellStyle name="Calculation 2 2 7 3" xfId="8294"/>
    <cellStyle name="Calculation 2 2 7 4" xfId="8295"/>
    <cellStyle name="Calculation 2 2 7 5" xfId="8296"/>
    <cellStyle name="Calculation 2 2 8" xfId="8297"/>
    <cellStyle name="Calculation 2 2 8 2" xfId="8298"/>
    <cellStyle name="Calculation 2 2 8 2 2" xfId="8299"/>
    <cellStyle name="Calculation 2 2 8 2 3" xfId="8300"/>
    <cellStyle name="Calculation 2 2 8 2 4" xfId="8301"/>
    <cellStyle name="Calculation 2 2 8 3" xfId="8302"/>
    <cellStyle name="Calculation 2 2 8 4" xfId="8303"/>
    <cellStyle name="Calculation 2 2 8 5" xfId="8304"/>
    <cellStyle name="Calculation 2 2 9" xfId="8305"/>
    <cellStyle name="Calculation 2 2 9 2" xfId="8306"/>
    <cellStyle name="Calculation 2 2 9 2 2" xfId="8307"/>
    <cellStyle name="Calculation 2 2 9 2 3" xfId="8308"/>
    <cellStyle name="Calculation 2 2 9 2 4" xfId="8309"/>
    <cellStyle name="Calculation 2 2 9 3" xfId="8310"/>
    <cellStyle name="Calculation 2 2 9 4" xfId="8311"/>
    <cellStyle name="Calculation 2 2 9 5" xfId="8312"/>
    <cellStyle name="Calculation 2 3" xfId="8313"/>
    <cellStyle name="Calculation 2 3 2" xfId="8314"/>
    <cellStyle name="Calculation 2 3 2 2" xfId="8315"/>
    <cellStyle name="Calculation 2 3 2 2 2" xfId="8316"/>
    <cellStyle name="Calculation 2 3 2 2 3" xfId="8317"/>
    <cellStyle name="Calculation 2 3 2 2 4" xfId="8318"/>
    <cellStyle name="Calculation 2 3 2 3" xfId="8319"/>
    <cellStyle name="Calculation 2 3 2 4" xfId="8320"/>
    <cellStyle name="Calculation 2 3 2 5" xfId="8321"/>
    <cellStyle name="Calculation 2 3 3" xfId="8322"/>
    <cellStyle name="Calculation 2 3 3 2" xfId="8323"/>
    <cellStyle name="Calculation 2 3 3 2 2" xfId="8324"/>
    <cellStyle name="Calculation 2 3 3 2 3" xfId="8325"/>
    <cellStyle name="Calculation 2 3 3 2 4" xfId="8326"/>
    <cellStyle name="Calculation 2 3 3 3" xfId="8327"/>
    <cellStyle name="Calculation 2 3 3 4" xfId="8328"/>
    <cellStyle name="Calculation 2 3 3 5" xfId="8329"/>
    <cellStyle name="Calculation 2 3 4" xfId="8330"/>
    <cellStyle name="Calculation 2 3 4 2" xfId="8331"/>
    <cellStyle name="Calculation 2 3 4 3" xfId="8332"/>
    <cellStyle name="Calculation 2 3 4 4" xfId="8333"/>
    <cellStyle name="Calculation 2 3 5" xfId="8334"/>
    <cellStyle name="Calculation 2 3 5 2" xfId="8335"/>
    <cellStyle name="Calculation 2 3 5 3" xfId="8336"/>
    <cellStyle name="Calculation 2 3 5 4" xfId="8337"/>
    <cellStyle name="Calculation 2 3 6" xfId="8338"/>
    <cellStyle name="Calculation 2 3 7" xfId="8339"/>
    <cellStyle name="Calculation 2 3 8" xfId="8340"/>
    <cellStyle name="Calculation 2 4" xfId="8341"/>
    <cellStyle name="Calculation 2 4 10" xfId="8342"/>
    <cellStyle name="Calculation 2 4 10 2" xfId="8343"/>
    <cellStyle name="Calculation 2 4 10 2 2" xfId="8344"/>
    <cellStyle name="Calculation 2 4 10 2 3" xfId="8345"/>
    <cellStyle name="Calculation 2 4 10 2 4" xfId="8346"/>
    <cellStyle name="Calculation 2 4 10 3" xfId="8347"/>
    <cellStyle name="Calculation 2 4 10 4" xfId="8348"/>
    <cellStyle name="Calculation 2 4 10 5" xfId="8349"/>
    <cellStyle name="Calculation 2 4 11" xfId="8350"/>
    <cellStyle name="Calculation 2 4 11 2" xfId="8351"/>
    <cellStyle name="Calculation 2 4 11 2 2" xfId="8352"/>
    <cellStyle name="Calculation 2 4 11 2 3" xfId="8353"/>
    <cellStyle name="Calculation 2 4 11 2 4" xfId="8354"/>
    <cellStyle name="Calculation 2 4 11 3" xfId="8355"/>
    <cellStyle name="Calculation 2 4 11 4" xfId="8356"/>
    <cellStyle name="Calculation 2 4 11 5" xfId="8357"/>
    <cellStyle name="Calculation 2 4 12" xfId="8358"/>
    <cellStyle name="Calculation 2 4 12 2" xfId="8359"/>
    <cellStyle name="Calculation 2 4 12 3" xfId="8360"/>
    <cellStyle name="Calculation 2 4 12 4" xfId="8361"/>
    <cellStyle name="Calculation 2 4 13" xfId="8362"/>
    <cellStyle name="Calculation 2 4 13 2" xfId="8363"/>
    <cellStyle name="Calculation 2 4 13 3" xfId="8364"/>
    <cellStyle name="Calculation 2 4 13 4" xfId="8365"/>
    <cellStyle name="Calculation 2 4 14" xfId="8366"/>
    <cellStyle name="Calculation 2 4 15" xfId="8367"/>
    <cellStyle name="Calculation 2 4 16" xfId="8368"/>
    <cellStyle name="Calculation 2 4 2" xfId="8369"/>
    <cellStyle name="Calculation 2 4 2 2" xfId="8370"/>
    <cellStyle name="Calculation 2 4 2 2 2" xfId="8371"/>
    <cellStyle name="Calculation 2 4 2 2 3" xfId="8372"/>
    <cellStyle name="Calculation 2 4 2 2 4" xfId="8373"/>
    <cellStyle name="Calculation 2 4 2 3" xfId="8374"/>
    <cellStyle name="Calculation 2 4 2 4" xfId="8375"/>
    <cellStyle name="Calculation 2 4 2 5" xfId="8376"/>
    <cellStyle name="Calculation 2 4 3" xfId="8377"/>
    <cellStyle name="Calculation 2 4 3 2" xfId="8378"/>
    <cellStyle name="Calculation 2 4 3 2 2" xfId="8379"/>
    <cellStyle name="Calculation 2 4 3 2 3" xfId="8380"/>
    <cellStyle name="Calculation 2 4 3 2 4" xfId="8381"/>
    <cellStyle name="Calculation 2 4 3 3" xfId="8382"/>
    <cellStyle name="Calculation 2 4 3 4" xfId="8383"/>
    <cellStyle name="Calculation 2 4 3 5" xfId="8384"/>
    <cellStyle name="Calculation 2 4 4" xfId="8385"/>
    <cellStyle name="Calculation 2 4 4 2" xfId="8386"/>
    <cellStyle name="Calculation 2 4 4 2 2" xfId="8387"/>
    <cellStyle name="Calculation 2 4 4 2 3" xfId="8388"/>
    <cellStyle name="Calculation 2 4 4 2 4" xfId="8389"/>
    <cellStyle name="Calculation 2 4 4 3" xfId="8390"/>
    <cellStyle name="Calculation 2 4 4 4" xfId="8391"/>
    <cellStyle name="Calculation 2 4 4 5" xfId="8392"/>
    <cellStyle name="Calculation 2 4 5" xfId="8393"/>
    <cellStyle name="Calculation 2 4 5 2" xfId="8394"/>
    <cellStyle name="Calculation 2 4 5 2 2" xfId="8395"/>
    <cellStyle name="Calculation 2 4 5 2 3" xfId="8396"/>
    <cellStyle name="Calculation 2 4 5 2 4" xfId="8397"/>
    <cellStyle name="Calculation 2 4 5 3" xfId="8398"/>
    <cellStyle name="Calculation 2 4 5 4" xfId="8399"/>
    <cellStyle name="Calculation 2 4 5 5" xfId="8400"/>
    <cellStyle name="Calculation 2 4 6" xfId="8401"/>
    <cellStyle name="Calculation 2 4 6 2" xfId="8402"/>
    <cellStyle name="Calculation 2 4 6 2 2" xfId="8403"/>
    <cellStyle name="Calculation 2 4 6 2 3" xfId="8404"/>
    <cellStyle name="Calculation 2 4 6 2 4" xfId="8405"/>
    <cellStyle name="Calculation 2 4 6 3" xfId="8406"/>
    <cellStyle name="Calculation 2 4 6 4" xfId="8407"/>
    <cellStyle name="Calculation 2 4 6 5" xfId="8408"/>
    <cellStyle name="Calculation 2 4 7" xfId="8409"/>
    <cellStyle name="Calculation 2 4 7 2" xfId="8410"/>
    <cellStyle name="Calculation 2 4 7 2 2" xfId="8411"/>
    <cellStyle name="Calculation 2 4 7 2 3" xfId="8412"/>
    <cellStyle name="Calculation 2 4 7 2 4" xfId="8413"/>
    <cellStyle name="Calculation 2 4 7 3" xfId="8414"/>
    <cellStyle name="Calculation 2 4 7 4" xfId="8415"/>
    <cellStyle name="Calculation 2 4 7 5" xfId="8416"/>
    <cellStyle name="Calculation 2 4 8" xfId="8417"/>
    <cellStyle name="Calculation 2 4 8 2" xfId="8418"/>
    <cellStyle name="Calculation 2 4 8 2 2" xfId="8419"/>
    <cellStyle name="Calculation 2 4 8 2 3" xfId="8420"/>
    <cellStyle name="Calculation 2 4 8 2 4" xfId="8421"/>
    <cellStyle name="Calculation 2 4 8 3" xfId="8422"/>
    <cellStyle name="Calculation 2 4 8 4" xfId="8423"/>
    <cellStyle name="Calculation 2 4 8 5" xfId="8424"/>
    <cellStyle name="Calculation 2 4 9" xfId="8425"/>
    <cellStyle name="Calculation 2 4 9 2" xfId="8426"/>
    <cellStyle name="Calculation 2 4 9 2 2" xfId="8427"/>
    <cellStyle name="Calculation 2 4 9 2 3" xfId="8428"/>
    <cellStyle name="Calculation 2 4 9 2 4" xfId="8429"/>
    <cellStyle name="Calculation 2 4 9 3" xfId="8430"/>
    <cellStyle name="Calculation 2 4 9 4" xfId="8431"/>
    <cellStyle name="Calculation 2 4 9 5" xfId="8432"/>
    <cellStyle name="Calculation 2 5" xfId="8433"/>
    <cellStyle name="Calculation 2 5 2" xfId="8434"/>
    <cellStyle name="Calculation 2 5 2 2" xfId="8435"/>
    <cellStyle name="Calculation 2 5 2 3" xfId="8436"/>
    <cellStyle name="Calculation 2 5 2 4" xfId="8437"/>
    <cellStyle name="Calculation 2 5 3" xfId="8438"/>
    <cellStyle name="Calculation 2 5 3 2" xfId="8439"/>
    <cellStyle name="Calculation 2 5 3 3" xfId="8440"/>
    <cellStyle name="Calculation 2 5 3 4" xfId="8441"/>
    <cellStyle name="Calculation 2 5 4" xfId="8442"/>
    <cellStyle name="Calculation 2 5 5" xfId="8443"/>
    <cellStyle name="Calculation 2 5 6" xfId="8444"/>
    <cellStyle name="Calculation 2 6" xfId="8445"/>
    <cellStyle name="Calculation 2 6 2" xfId="8446"/>
    <cellStyle name="Calculation 2 6 2 2" xfId="8447"/>
    <cellStyle name="Calculation 2 6 2 3" xfId="8448"/>
    <cellStyle name="Calculation 2 6 2 4" xfId="8449"/>
    <cellStyle name="Calculation 2 6 3" xfId="8450"/>
    <cellStyle name="Calculation 2 6 4" xfId="8451"/>
    <cellStyle name="Calculation 2 6 5" xfId="8452"/>
    <cellStyle name="Calculation 2 7" xfId="8453"/>
    <cellStyle name="Calculation 2 7 2" xfId="8454"/>
    <cellStyle name="Calculation 2 7 2 2" xfId="8455"/>
    <cellStyle name="Calculation 2 7 2 3" xfId="8456"/>
    <cellStyle name="Calculation 2 7 2 4" xfId="8457"/>
    <cellStyle name="Calculation 2 7 3" xfId="8458"/>
    <cellStyle name="Calculation 2 7 4" xfId="8459"/>
    <cellStyle name="Calculation 2 7 5" xfId="8460"/>
    <cellStyle name="Calculation 2 8" xfId="8461"/>
    <cellStyle name="Calculation 2 8 2" xfId="8462"/>
    <cellStyle name="Calculation 2 8 2 2" xfId="8463"/>
    <cellStyle name="Calculation 2 8 2 3" xfId="8464"/>
    <cellStyle name="Calculation 2 8 2 4" xfId="8465"/>
    <cellStyle name="Calculation 2 8 3" xfId="8466"/>
    <cellStyle name="Calculation 2 8 4" xfId="8467"/>
    <cellStyle name="Calculation 2 8 5" xfId="8468"/>
    <cellStyle name="Calculation 2 9" xfId="8469"/>
    <cellStyle name="Calculation 2 9 2" xfId="8470"/>
    <cellStyle name="Calculation 2 9 2 2" xfId="8471"/>
    <cellStyle name="Calculation 2 9 2 3" xfId="8472"/>
    <cellStyle name="Calculation 2 9 2 4" xfId="8473"/>
    <cellStyle name="Calculation 2 9 3" xfId="8474"/>
    <cellStyle name="Calculation 2 9 4" xfId="8475"/>
    <cellStyle name="Calculation 2 9 5" xfId="8476"/>
    <cellStyle name="Calculation 2_AH Bhainsa Estimate" xfId="8477"/>
    <cellStyle name="Calculation 20" xfId="8478"/>
    <cellStyle name="Calculation 21" xfId="8479"/>
    <cellStyle name="Calculation 22" xfId="8480"/>
    <cellStyle name="Calculation 23" xfId="8481"/>
    <cellStyle name="Calculation 24" xfId="8482"/>
    <cellStyle name="Calculation 25" xfId="8483"/>
    <cellStyle name="Calculation 26" xfId="8484"/>
    <cellStyle name="Calculation 27" xfId="8485"/>
    <cellStyle name="Calculation 28" xfId="8486"/>
    <cellStyle name="Calculation 29" xfId="8487"/>
    <cellStyle name="Calculation 3" xfId="8488"/>
    <cellStyle name="Calculation 3 10" xfId="8489"/>
    <cellStyle name="Calculation 3 10 2" xfId="8490"/>
    <cellStyle name="Calculation 3 10 3" xfId="8491"/>
    <cellStyle name="Calculation 3 10 4" xfId="8492"/>
    <cellStyle name="Calculation 3 11" xfId="8493"/>
    <cellStyle name="Calculation 3 11 2" xfId="8494"/>
    <cellStyle name="Calculation 3 11 3" xfId="8495"/>
    <cellStyle name="Calculation 3 11 4" xfId="8496"/>
    <cellStyle name="Calculation 3 12" xfId="8497"/>
    <cellStyle name="Calculation 3 13" xfId="8498"/>
    <cellStyle name="Calculation 3 14" xfId="8499"/>
    <cellStyle name="Calculation 3 2" xfId="8500"/>
    <cellStyle name="Calculation 3 2 10" xfId="8501"/>
    <cellStyle name="Calculation 3 2 10 2" xfId="8502"/>
    <cellStyle name="Calculation 3 2 10 2 2" xfId="8503"/>
    <cellStyle name="Calculation 3 2 10 2 3" xfId="8504"/>
    <cellStyle name="Calculation 3 2 10 2 4" xfId="8505"/>
    <cellStyle name="Calculation 3 2 10 3" xfId="8506"/>
    <cellStyle name="Calculation 3 2 10 4" xfId="8507"/>
    <cellStyle name="Calculation 3 2 10 5" xfId="8508"/>
    <cellStyle name="Calculation 3 2 11" xfId="8509"/>
    <cellStyle name="Calculation 3 2 11 2" xfId="8510"/>
    <cellStyle name="Calculation 3 2 11 2 2" xfId="8511"/>
    <cellStyle name="Calculation 3 2 11 2 3" xfId="8512"/>
    <cellStyle name="Calculation 3 2 11 2 4" xfId="8513"/>
    <cellStyle name="Calculation 3 2 11 3" xfId="8514"/>
    <cellStyle name="Calculation 3 2 11 4" xfId="8515"/>
    <cellStyle name="Calculation 3 2 11 5" xfId="8516"/>
    <cellStyle name="Calculation 3 2 12" xfId="8517"/>
    <cellStyle name="Calculation 3 2 12 2" xfId="8518"/>
    <cellStyle name="Calculation 3 2 12 3" xfId="8519"/>
    <cellStyle name="Calculation 3 2 12 4" xfId="8520"/>
    <cellStyle name="Calculation 3 2 13" xfId="8521"/>
    <cellStyle name="Calculation 3 2 13 2" xfId="8522"/>
    <cellStyle name="Calculation 3 2 13 3" xfId="8523"/>
    <cellStyle name="Calculation 3 2 13 4" xfId="8524"/>
    <cellStyle name="Calculation 3 2 14" xfId="8525"/>
    <cellStyle name="Calculation 3 2 15" xfId="8526"/>
    <cellStyle name="Calculation 3 2 16" xfId="8527"/>
    <cellStyle name="Calculation 3 2 2" xfId="8528"/>
    <cellStyle name="Calculation 3 2 2 2" xfId="8529"/>
    <cellStyle name="Calculation 3 2 2 2 2" xfId="8530"/>
    <cellStyle name="Calculation 3 2 2 2 3" xfId="8531"/>
    <cellStyle name="Calculation 3 2 2 2 4" xfId="8532"/>
    <cellStyle name="Calculation 3 2 2 3" xfId="8533"/>
    <cellStyle name="Calculation 3 2 2 4" xfId="8534"/>
    <cellStyle name="Calculation 3 2 2 5" xfId="8535"/>
    <cellStyle name="Calculation 3 2 3" xfId="8536"/>
    <cellStyle name="Calculation 3 2 3 2" xfId="8537"/>
    <cellStyle name="Calculation 3 2 3 2 2" xfId="8538"/>
    <cellStyle name="Calculation 3 2 3 2 3" xfId="8539"/>
    <cellStyle name="Calculation 3 2 3 2 4" xfId="8540"/>
    <cellStyle name="Calculation 3 2 3 3" xfId="8541"/>
    <cellStyle name="Calculation 3 2 3 4" xfId="8542"/>
    <cellStyle name="Calculation 3 2 3 5" xfId="8543"/>
    <cellStyle name="Calculation 3 2 4" xfId="8544"/>
    <cellStyle name="Calculation 3 2 4 2" xfId="8545"/>
    <cellStyle name="Calculation 3 2 4 2 2" xfId="8546"/>
    <cellStyle name="Calculation 3 2 4 2 3" xfId="8547"/>
    <cellStyle name="Calculation 3 2 4 2 4" xfId="8548"/>
    <cellStyle name="Calculation 3 2 4 3" xfId="8549"/>
    <cellStyle name="Calculation 3 2 4 4" xfId="8550"/>
    <cellStyle name="Calculation 3 2 4 5" xfId="8551"/>
    <cellStyle name="Calculation 3 2 5" xfId="8552"/>
    <cellStyle name="Calculation 3 2 5 2" xfId="8553"/>
    <cellStyle name="Calculation 3 2 5 2 2" xfId="8554"/>
    <cellStyle name="Calculation 3 2 5 2 3" xfId="8555"/>
    <cellStyle name="Calculation 3 2 5 2 4" xfId="8556"/>
    <cellStyle name="Calculation 3 2 5 3" xfId="8557"/>
    <cellStyle name="Calculation 3 2 5 4" xfId="8558"/>
    <cellStyle name="Calculation 3 2 5 5" xfId="8559"/>
    <cellStyle name="Calculation 3 2 6" xfId="8560"/>
    <cellStyle name="Calculation 3 2 6 2" xfId="8561"/>
    <cellStyle name="Calculation 3 2 6 2 2" xfId="8562"/>
    <cellStyle name="Calculation 3 2 6 2 3" xfId="8563"/>
    <cellStyle name="Calculation 3 2 6 2 4" xfId="8564"/>
    <cellStyle name="Calculation 3 2 6 3" xfId="8565"/>
    <cellStyle name="Calculation 3 2 6 4" xfId="8566"/>
    <cellStyle name="Calculation 3 2 6 5" xfId="8567"/>
    <cellStyle name="Calculation 3 2 7" xfId="8568"/>
    <cellStyle name="Calculation 3 2 7 2" xfId="8569"/>
    <cellStyle name="Calculation 3 2 7 2 2" xfId="8570"/>
    <cellStyle name="Calculation 3 2 7 2 3" xfId="8571"/>
    <cellStyle name="Calculation 3 2 7 2 4" xfId="8572"/>
    <cellStyle name="Calculation 3 2 7 3" xfId="8573"/>
    <cellStyle name="Calculation 3 2 7 4" xfId="8574"/>
    <cellStyle name="Calculation 3 2 7 5" xfId="8575"/>
    <cellStyle name="Calculation 3 2 8" xfId="8576"/>
    <cellStyle name="Calculation 3 2 8 2" xfId="8577"/>
    <cellStyle name="Calculation 3 2 8 2 2" xfId="8578"/>
    <cellStyle name="Calculation 3 2 8 2 3" xfId="8579"/>
    <cellStyle name="Calculation 3 2 8 2 4" xfId="8580"/>
    <cellStyle name="Calculation 3 2 8 3" xfId="8581"/>
    <cellStyle name="Calculation 3 2 8 4" xfId="8582"/>
    <cellStyle name="Calculation 3 2 8 5" xfId="8583"/>
    <cellStyle name="Calculation 3 2 9" xfId="8584"/>
    <cellStyle name="Calculation 3 2 9 2" xfId="8585"/>
    <cellStyle name="Calculation 3 2 9 2 2" xfId="8586"/>
    <cellStyle name="Calculation 3 2 9 2 3" xfId="8587"/>
    <cellStyle name="Calculation 3 2 9 2 4" xfId="8588"/>
    <cellStyle name="Calculation 3 2 9 3" xfId="8589"/>
    <cellStyle name="Calculation 3 2 9 4" xfId="8590"/>
    <cellStyle name="Calculation 3 2 9 5" xfId="8591"/>
    <cellStyle name="Calculation 3 3" xfId="8592"/>
    <cellStyle name="Calculation 3 3 2" xfId="8593"/>
    <cellStyle name="Calculation 3 3 2 2" xfId="8594"/>
    <cellStyle name="Calculation 3 3 2 2 2" xfId="8595"/>
    <cellStyle name="Calculation 3 3 2 2 3" xfId="8596"/>
    <cellStyle name="Calculation 3 3 2 2 4" xfId="8597"/>
    <cellStyle name="Calculation 3 3 2 3" xfId="8598"/>
    <cellStyle name="Calculation 3 3 2 4" xfId="8599"/>
    <cellStyle name="Calculation 3 3 2 5" xfId="8600"/>
    <cellStyle name="Calculation 3 3 3" xfId="8601"/>
    <cellStyle name="Calculation 3 3 3 2" xfId="8602"/>
    <cellStyle name="Calculation 3 3 3 2 2" xfId="8603"/>
    <cellStyle name="Calculation 3 3 3 2 3" xfId="8604"/>
    <cellStyle name="Calculation 3 3 3 2 4" xfId="8605"/>
    <cellStyle name="Calculation 3 3 3 3" xfId="8606"/>
    <cellStyle name="Calculation 3 3 3 4" xfId="8607"/>
    <cellStyle name="Calculation 3 3 3 5" xfId="8608"/>
    <cellStyle name="Calculation 3 3 4" xfId="8609"/>
    <cellStyle name="Calculation 3 3 4 2" xfId="8610"/>
    <cellStyle name="Calculation 3 3 4 3" xfId="8611"/>
    <cellStyle name="Calculation 3 3 4 4" xfId="8612"/>
    <cellStyle name="Calculation 3 3 5" xfId="8613"/>
    <cellStyle name="Calculation 3 3 6" xfId="8614"/>
    <cellStyle name="Calculation 3 3 7" xfId="8615"/>
    <cellStyle name="Calculation 3 4" xfId="8616"/>
    <cellStyle name="Calculation 3 4 2" xfId="8617"/>
    <cellStyle name="Calculation 3 4 2 2" xfId="8618"/>
    <cellStyle name="Calculation 3 4 2 2 2" xfId="8619"/>
    <cellStyle name="Calculation 3 4 2 2 3" xfId="8620"/>
    <cellStyle name="Calculation 3 4 2 2 4" xfId="8621"/>
    <cellStyle name="Calculation 3 4 2 3" xfId="8622"/>
    <cellStyle name="Calculation 3 4 2 4" xfId="8623"/>
    <cellStyle name="Calculation 3 4 2 5" xfId="8624"/>
    <cellStyle name="Calculation 3 4 3" xfId="8625"/>
    <cellStyle name="Calculation 3 4 3 2" xfId="8626"/>
    <cellStyle name="Calculation 3 4 3 2 2" xfId="8627"/>
    <cellStyle name="Calculation 3 4 3 2 3" xfId="8628"/>
    <cellStyle name="Calculation 3 4 3 2 4" xfId="8629"/>
    <cellStyle name="Calculation 3 4 3 3" xfId="8630"/>
    <cellStyle name="Calculation 3 4 3 4" xfId="8631"/>
    <cellStyle name="Calculation 3 4 3 5" xfId="8632"/>
    <cellStyle name="Calculation 3 4 4" xfId="8633"/>
    <cellStyle name="Calculation 3 4 4 2" xfId="8634"/>
    <cellStyle name="Calculation 3 4 4 3" xfId="8635"/>
    <cellStyle name="Calculation 3 4 4 4" xfId="8636"/>
    <cellStyle name="Calculation 3 4 5" xfId="8637"/>
    <cellStyle name="Calculation 3 4 6" xfId="8638"/>
    <cellStyle name="Calculation 3 4 7" xfId="8639"/>
    <cellStyle name="Calculation 3 5" xfId="8640"/>
    <cellStyle name="Calculation 3 5 2" xfId="8641"/>
    <cellStyle name="Calculation 3 5 2 2" xfId="8642"/>
    <cellStyle name="Calculation 3 5 2 3" xfId="8643"/>
    <cellStyle name="Calculation 3 5 2 4" xfId="8644"/>
    <cellStyle name="Calculation 3 5 3" xfId="8645"/>
    <cellStyle name="Calculation 3 5 4" xfId="8646"/>
    <cellStyle name="Calculation 3 5 5" xfId="8647"/>
    <cellStyle name="Calculation 3 6" xfId="8648"/>
    <cellStyle name="Calculation 3 6 2" xfId="8649"/>
    <cellStyle name="Calculation 3 6 2 2" xfId="8650"/>
    <cellStyle name="Calculation 3 6 2 3" xfId="8651"/>
    <cellStyle name="Calculation 3 6 2 4" xfId="8652"/>
    <cellStyle name="Calculation 3 6 3" xfId="8653"/>
    <cellStyle name="Calculation 3 6 4" xfId="8654"/>
    <cellStyle name="Calculation 3 6 5" xfId="8655"/>
    <cellStyle name="Calculation 3 7" xfId="8656"/>
    <cellStyle name="Calculation 3 7 2" xfId="8657"/>
    <cellStyle name="Calculation 3 7 2 2" xfId="8658"/>
    <cellStyle name="Calculation 3 7 2 3" xfId="8659"/>
    <cellStyle name="Calculation 3 7 2 4" xfId="8660"/>
    <cellStyle name="Calculation 3 7 3" xfId="8661"/>
    <cellStyle name="Calculation 3 7 4" xfId="8662"/>
    <cellStyle name="Calculation 3 7 5" xfId="8663"/>
    <cellStyle name="Calculation 3 8" xfId="8664"/>
    <cellStyle name="Calculation 3 8 2" xfId="8665"/>
    <cellStyle name="Calculation 3 8 2 2" xfId="8666"/>
    <cellStyle name="Calculation 3 8 2 3" xfId="8667"/>
    <cellStyle name="Calculation 3 8 2 4" xfId="8668"/>
    <cellStyle name="Calculation 3 8 3" xfId="8669"/>
    <cellStyle name="Calculation 3 8 4" xfId="8670"/>
    <cellStyle name="Calculation 3 8 5" xfId="8671"/>
    <cellStyle name="Calculation 3 9" xfId="8672"/>
    <cellStyle name="Calculation 3 9 2" xfId="8673"/>
    <cellStyle name="Calculation 3 9 2 2" xfId="8674"/>
    <cellStyle name="Calculation 3 9 2 3" xfId="8675"/>
    <cellStyle name="Calculation 3 9 2 4" xfId="8676"/>
    <cellStyle name="Calculation 3 9 3" xfId="8677"/>
    <cellStyle name="Calculation 3 9 4" xfId="8678"/>
    <cellStyle name="Calculation 3 9 5" xfId="8679"/>
    <cellStyle name="Calculation 3_Ramadugu_ SWGH" xfId="8680"/>
    <cellStyle name="Calculation 30" xfId="8681"/>
    <cellStyle name="Calculation 31" xfId="8682"/>
    <cellStyle name="Calculation 32" xfId="8683"/>
    <cellStyle name="Calculation 32 2" xfId="8684"/>
    <cellStyle name="Calculation 32 2 2" xfId="8685"/>
    <cellStyle name="Calculation 32 2 3" xfId="8686"/>
    <cellStyle name="Calculation 32 2 4" xfId="8687"/>
    <cellStyle name="Calculation 32 3" xfId="8688"/>
    <cellStyle name="Calculation 32 4" xfId="8689"/>
    <cellStyle name="Calculation 32 5" xfId="8690"/>
    <cellStyle name="Calculation 33" xfId="8691"/>
    <cellStyle name="Calculation 34" xfId="8692"/>
    <cellStyle name="Calculation 35" xfId="8693"/>
    <cellStyle name="Calculation 36" xfId="8694"/>
    <cellStyle name="Calculation 37" xfId="8695"/>
    <cellStyle name="Calculation 38" xfId="8696"/>
    <cellStyle name="Calculation 39" xfId="8697"/>
    <cellStyle name="Calculation 4" xfId="8698"/>
    <cellStyle name="Calculation 4 10" xfId="8699"/>
    <cellStyle name="Calculation 4 10 2" xfId="8700"/>
    <cellStyle name="Calculation 4 10 2 2" xfId="8701"/>
    <cellStyle name="Calculation 4 10 2 3" xfId="8702"/>
    <cellStyle name="Calculation 4 10 2 4" xfId="8703"/>
    <cellStyle name="Calculation 4 10 3" xfId="8704"/>
    <cellStyle name="Calculation 4 10 4" xfId="8705"/>
    <cellStyle name="Calculation 4 10 5" xfId="8706"/>
    <cellStyle name="Calculation 4 11" xfId="8707"/>
    <cellStyle name="Calculation 4 11 2" xfId="8708"/>
    <cellStyle name="Calculation 4 11 2 2" xfId="8709"/>
    <cellStyle name="Calculation 4 11 2 3" xfId="8710"/>
    <cellStyle name="Calculation 4 11 2 4" xfId="8711"/>
    <cellStyle name="Calculation 4 11 3" xfId="8712"/>
    <cellStyle name="Calculation 4 11 4" xfId="8713"/>
    <cellStyle name="Calculation 4 11 5" xfId="8714"/>
    <cellStyle name="Calculation 4 12" xfId="8715"/>
    <cellStyle name="Calculation 4 12 2" xfId="8716"/>
    <cellStyle name="Calculation 4 12 2 2" xfId="8717"/>
    <cellStyle name="Calculation 4 12 2 3" xfId="8718"/>
    <cellStyle name="Calculation 4 12 2 4" xfId="8719"/>
    <cellStyle name="Calculation 4 12 3" xfId="8720"/>
    <cellStyle name="Calculation 4 12 4" xfId="8721"/>
    <cellStyle name="Calculation 4 12 5" xfId="8722"/>
    <cellStyle name="Calculation 4 13" xfId="8723"/>
    <cellStyle name="Calculation 4 13 2" xfId="8724"/>
    <cellStyle name="Calculation 4 13 2 2" xfId="8725"/>
    <cellStyle name="Calculation 4 13 2 3" xfId="8726"/>
    <cellStyle name="Calculation 4 13 2 4" xfId="8727"/>
    <cellStyle name="Calculation 4 13 3" xfId="8728"/>
    <cellStyle name="Calculation 4 13 4" xfId="8729"/>
    <cellStyle name="Calculation 4 13 5" xfId="8730"/>
    <cellStyle name="Calculation 4 14" xfId="8731"/>
    <cellStyle name="Calculation 4 14 2" xfId="8732"/>
    <cellStyle name="Calculation 4 14 2 2" xfId="8733"/>
    <cellStyle name="Calculation 4 14 2 3" xfId="8734"/>
    <cellStyle name="Calculation 4 14 2 4" xfId="8735"/>
    <cellStyle name="Calculation 4 14 3" xfId="8736"/>
    <cellStyle name="Calculation 4 14 4" xfId="8737"/>
    <cellStyle name="Calculation 4 14 5" xfId="8738"/>
    <cellStyle name="Calculation 4 15" xfId="8739"/>
    <cellStyle name="Calculation 4 15 2" xfId="8740"/>
    <cellStyle name="Calculation 4 15 2 2" xfId="8741"/>
    <cellStyle name="Calculation 4 15 2 3" xfId="8742"/>
    <cellStyle name="Calculation 4 15 2 4" xfId="8743"/>
    <cellStyle name="Calculation 4 15 3" xfId="8744"/>
    <cellStyle name="Calculation 4 15 4" xfId="8745"/>
    <cellStyle name="Calculation 4 15 5" xfId="8746"/>
    <cellStyle name="Calculation 4 16" xfId="8747"/>
    <cellStyle name="Calculation 4 16 2" xfId="8748"/>
    <cellStyle name="Calculation 4 16 2 2" xfId="8749"/>
    <cellStyle name="Calculation 4 16 2 3" xfId="8750"/>
    <cellStyle name="Calculation 4 16 2 4" xfId="8751"/>
    <cellStyle name="Calculation 4 16 3" xfId="8752"/>
    <cellStyle name="Calculation 4 16 4" xfId="8753"/>
    <cellStyle name="Calculation 4 16 5" xfId="8754"/>
    <cellStyle name="Calculation 4 17" xfId="8755"/>
    <cellStyle name="Calculation 4 17 2" xfId="8756"/>
    <cellStyle name="Calculation 4 17 2 2" xfId="8757"/>
    <cellStyle name="Calculation 4 17 2 3" xfId="8758"/>
    <cellStyle name="Calculation 4 17 2 4" xfId="8759"/>
    <cellStyle name="Calculation 4 17 3" xfId="8760"/>
    <cellStyle name="Calculation 4 17 4" xfId="8761"/>
    <cellStyle name="Calculation 4 17 5" xfId="8762"/>
    <cellStyle name="Calculation 4 18" xfId="8763"/>
    <cellStyle name="Calculation 4 18 2" xfId="8764"/>
    <cellStyle name="Calculation 4 18 3" xfId="8765"/>
    <cellStyle name="Calculation 4 18 4" xfId="8766"/>
    <cellStyle name="Calculation 4 19" xfId="8767"/>
    <cellStyle name="Calculation 4 19 2" xfId="8768"/>
    <cellStyle name="Calculation 4 19 3" xfId="8769"/>
    <cellStyle name="Calculation 4 19 4" xfId="8770"/>
    <cellStyle name="Calculation 4 2" xfId="8771"/>
    <cellStyle name="Calculation 4 2 2" xfId="8772"/>
    <cellStyle name="Calculation 4 2 2 2" xfId="8773"/>
    <cellStyle name="Calculation 4 2 2 2 2" xfId="8774"/>
    <cellStyle name="Calculation 4 2 2 2 3" xfId="8775"/>
    <cellStyle name="Calculation 4 2 2 2 4" xfId="8776"/>
    <cellStyle name="Calculation 4 2 2 3" xfId="8777"/>
    <cellStyle name="Calculation 4 2 2 4" xfId="8778"/>
    <cellStyle name="Calculation 4 2 2 5" xfId="8779"/>
    <cellStyle name="Calculation 4 2 3" xfId="8780"/>
    <cellStyle name="Calculation 4 2 3 2" xfId="8781"/>
    <cellStyle name="Calculation 4 2 3 2 2" xfId="8782"/>
    <cellStyle name="Calculation 4 2 3 2 3" xfId="8783"/>
    <cellStyle name="Calculation 4 2 3 2 4" xfId="8784"/>
    <cellStyle name="Calculation 4 2 3 3" xfId="8785"/>
    <cellStyle name="Calculation 4 2 3 4" xfId="8786"/>
    <cellStyle name="Calculation 4 2 3 5" xfId="8787"/>
    <cellStyle name="Calculation 4 2 4" xfId="8788"/>
    <cellStyle name="Calculation 4 2 4 2" xfId="8789"/>
    <cellStyle name="Calculation 4 2 4 3" xfId="8790"/>
    <cellStyle name="Calculation 4 2 4 4" xfId="8791"/>
    <cellStyle name="Calculation 4 2 5" xfId="8792"/>
    <cellStyle name="Calculation 4 2 6" xfId="8793"/>
    <cellStyle name="Calculation 4 2 7" xfId="8794"/>
    <cellStyle name="Calculation 4 20" xfId="8795"/>
    <cellStyle name="Calculation 4 21" xfId="8796"/>
    <cellStyle name="Calculation 4 22" xfId="8797"/>
    <cellStyle name="Calculation 4 3" xfId="8798"/>
    <cellStyle name="Calculation 4 3 2" xfId="8799"/>
    <cellStyle name="Calculation 4 3 2 2" xfId="8800"/>
    <cellStyle name="Calculation 4 3 2 2 2" xfId="8801"/>
    <cellStyle name="Calculation 4 3 2 2 3" xfId="8802"/>
    <cellStyle name="Calculation 4 3 2 2 4" xfId="8803"/>
    <cellStyle name="Calculation 4 3 2 3" xfId="8804"/>
    <cellStyle name="Calculation 4 3 2 4" xfId="8805"/>
    <cellStyle name="Calculation 4 3 2 5" xfId="8806"/>
    <cellStyle name="Calculation 4 3 3" xfId="8807"/>
    <cellStyle name="Calculation 4 3 3 2" xfId="8808"/>
    <cellStyle name="Calculation 4 3 3 2 2" xfId="8809"/>
    <cellStyle name="Calculation 4 3 3 2 3" xfId="8810"/>
    <cellStyle name="Calculation 4 3 3 2 4" xfId="8811"/>
    <cellStyle name="Calculation 4 3 3 3" xfId="8812"/>
    <cellStyle name="Calculation 4 3 3 4" xfId="8813"/>
    <cellStyle name="Calculation 4 3 3 5" xfId="8814"/>
    <cellStyle name="Calculation 4 3 4" xfId="8815"/>
    <cellStyle name="Calculation 4 3 4 2" xfId="8816"/>
    <cellStyle name="Calculation 4 3 4 3" xfId="8817"/>
    <cellStyle name="Calculation 4 3 4 4" xfId="8818"/>
    <cellStyle name="Calculation 4 3 5" xfId="8819"/>
    <cellStyle name="Calculation 4 3 6" xfId="8820"/>
    <cellStyle name="Calculation 4 3 7" xfId="8821"/>
    <cellStyle name="Calculation 4 4" xfId="8822"/>
    <cellStyle name="Calculation 4 4 2" xfId="8823"/>
    <cellStyle name="Calculation 4 4 2 2" xfId="8824"/>
    <cellStyle name="Calculation 4 4 2 2 2" xfId="8825"/>
    <cellStyle name="Calculation 4 4 2 2 3" xfId="8826"/>
    <cellStyle name="Calculation 4 4 2 2 4" xfId="8827"/>
    <cellStyle name="Calculation 4 4 2 3" xfId="8828"/>
    <cellStyle name="Calculation 4 4 2 4" xfId="8829"/>
    <cellStyle name="Calculation 4 4 2 5" xfId="8830"/>
    <cellStyle name="Calculation 4 4 3" xfId="8831"/>
    <cellStyle name="Calculation 4 4 3 2" xfId="8832"/>
    <cellStyle name="Calculation 4 4 3 2 2" xfId="8833"/>
    <cellStyle name="Calculation 4 4 3 2 3" xfId="8834"/>
    <cellStyle name="Calculation 4 4 3 2 4" xfId="8835"/>
    <cellStyle name="Calculation 4 4 3 3" xfId="8836"/>
    <cellStyle name="Calculation 4 4 3 4" xfId="8837"/>
    <cellStyle name="Calculation 4 4 3 5" xfId="8838"/>
    <cellStyle name="Calculation 4 4 4" xfId="8839"/>
    <cellStyle name="Calculation 4 4 4 2" xfId="8840"/>
    <cellStyle name="Calculation 4 4 4 3" xfId="8841"/>
    <cellStyle name="Calculation 4 4 4 4" xfId="8842"/>
    <cellStyle name="Calculation 4 4 5" xfId="8843"/>
    <cellStyle name="Calculation 4 4 6" xfId="8844"/>
    <cellStyle name="Calculation 4 4 7" xfId="8845"/>
    <cellStyle name="Calculation 4 5" xfId="8846"/>
    <cellStyle name="Calculation 4 5 2" xfId="8847"/>
    <cellStyle name="Calculation 4 5 2 2" xfId="8848"/>
    <cellStyle name="Calculation 4 5 2 3" xfId="8849"/>
    <cellStyle name="Calculation 4 5 2 4" xfId="8850"/>
    <cellStyle name="Calculation 4 5 3" xfId="8851"/>
    <cellStyle name="Calculation 4 5 4" xfId="8852"/>
    <cellStyle name="Calculation 4 5 5" xfId="8853"/>
    <cellStyle name="Calculation 4 6" xfId="8854"/>
    <cellStyle name="Calculation 4 6 2" xfId="8855"/>
    <cellStyle name="Calculation 4 6 2 2" xfId="8856"/>
    <cellStyle name="Calculation 4 6 2 3" xfId="8857"/>
    <cellStyle name="Calculation 4 6 2 4" xfId="8858"/>
    <cellStyle name="Calculation 4 6 3" xfId="8859"/>
    <cellStyle name="Calculation 4 6 4" xfId="8860"/>
    <cellStyle name="Calculation 4 6 5" xfId="8861"/>
    <cellStyle name="Calculation 4 7" xfId="8862"/>
    <cellStyle name="Calculation 4 7 2" xfId="8863"/>
    <cellStyle name="Calculation 4 7 2 2" xfId="8864"/>
    <cellStyle name="Calculation 4 7 2 3" xfId="8865"/>
    <cellStyle name="Calculation 4 7 2 4" xfId="8866"/>
    <cellStyle name="Calculation 4 7 3" xfId="8867"/>
    <cellStyle name="Calculation 4 7 4" xfId="8868"/>
    <cellStyle name="Calculation 4 7 5" xfId="8869"/>
    <cellStyle name="Calculation 4 8" xfId="8870"/>
    <cellStyle name="Calculation 4 8 2" xfId="8871"/>
    <cellStyle name="Calculation 4 8 2 2" xfId="8872"/>
    <cellStyle name="Calculation 4 8 2 3" xfId="8873"/>
    <cellStyle name="Calculation 4 8 2 4" xfId="8874"/>
    <cellStyle name="Calculation 4 8 3" xfId="8875"/>
    <cellStyle name="Calculation 4 8 4" xfId="8876"/>
    <cellStyle name="Calculation 4 8 5" xfId="8877"/>
    <cellStyle name="Calculation 4 9" xfId="8878"/>
    <cellStyle name="Calculation 4 9 2" xfId="8879"/>
    <cellStyle name="Calculation 4 9 2 2" xfId="8880"/>
    <cellStyle name="Calculation 4 9 2 3" xfId="8881"/>
    <cellStyle name="Calculation 4 9 2 4" xfId="8882"/>
    <cellStyle name="Calculation 4 9 3" xfId="8883"/>
    <cellStyle name="Calculation 4 9 4" xfId="8884"/>
    <cellStyle name="Calculation 4 9 5" xfId="8885"/>
    <cellStyle name="Calculation 4_Sheet2" xfId="8886"/>
    <cellStyle name="Calculation 5" xfId="8887"/>
    <cellStyle name="Calculation 5 10" xfId="8888"/>
    <cellStyle name="Calculation 5 10 2" xfId="8889"/>
    <cellStyle name="Calculation 5 10 2 2" xfId="8890"/>
    <cellStyle name="Calculation 5 10 2 3" xfId="8891"/>
    <cellStyle name="Calculation 5 10 2 4" xfId="8892"/>
    <cellStyle name="Calculation 5 10 3" xfId="8893"/>
    <cellStyle name="Calculation 5 10 4" xfId="8894"/>
    <cellStyle name="Calculation 5 10 5" xfId="8895"/>
    <cellStyle name="Calculation 5 11" xfId="8896"/>
    <cellStyle name="Calculation 5 11 2" xfId="8897"/>
    <cellStyle name="Calculation 5 11 2 2" xfId="8898"/>
    <cellStyle name="Calculation 5 11 2 3" xfId="8899"/>
    <cellStyle name="Calculation 5 11 2 4" xfId="8900"/>
    <cellStyle name="Calculation 5 11 3" xfId="8901"/>
    <cellStyle name="Calculation 5 11 4" xfId="8902"/>
    <cellStyle name="Calculation 5 11 5" xfId="8903"/>
    <cellStyle name="Calculation 5 12" xfId="8904"/>
    <cellStyle name="Calculation 5 12 2" xfId="8905"/>
    <cellStyle name="Calculation 5 12 2 2" xfId="8906"/>
    <cellStyle name="Calculation 5 12 2 3" xfId="8907"/>
    <cellStyle name="Calculation 5 12 2 4" xfId="8908"/>
    <cellStyle name="Calculation 5 12 3" xfId="8909"/>
    <cellStyle name="Calculation 5 12 4" xfId="8910"/>
    <cellStyle name="Calculation 5 12 5" xfId="8911"/>
    <cellStyle name="Calculation 5 13" xfId="8912"/>
    <cellStyle name="Calculation 5 13 2" xfId="8913"/>
    <cellStyle name="Calculation 5 13 2 2" xfId="8914"/>
    <cellStyle name="Calculation 5 13 2 3" xfId="8915"/>
    <cellStyle name="Calculation 5 13 2 4" xfId="8916"/>
    <cellStyle name="Calculation 5 13 3" xfId="8917"/>
    <cellStyle name="Calculation 5 13 4" xfId="8918"/>
    <cellStyle name="Calculation 5 13 5" xfId="8919"/>
    <cellStyle name="Calculation 5 14" xfId="8920"/>
    <cellStyle name="Calculation 5 14 2" xfId="8921"/>
    <cellStyle name="Calculation 5 14 2 2" xfId="8922"/>
    <cellStyle name="Calculation 5 14 2 3" xfId="8923"/>
    <cellStyle name="Calculation 5 14 2 4" xfId="8924"/>
    <cellStyle name="Calculation 5 14 3" xfId="8925"/>
    <cellStyle name="Calculation 5 14 4" xfId="8926"/>
    <cellStyle name="Calculation 5 14 5" xfId="8927"/>
    <cellStyle name="Calculation 5 15" xfId="8928"/>
    <cellStyle name="Calculation 5 15 2" xfId="8929"/>
    <cellStyle name="Calculation 5 15 2 2" xfId="8930"/>
    <cellStyle name="Calculation 5 15 2 3" xfId="8931"/>
    <cellStyle name="Calculation 5 15 2 4" xfId="8932"/>
    <cellStyle name="Calculation 5 15 3" xfId="8933"/>
    <cellStyle name="Calculation 5 15 4" xfId="8934"/>
    <cellStyle name="Calculation 5 15 5" xfId="8935"/>
    <cellStyle name="Calculation 5 16" xfId="8936"/>
    <cellStyle name="Calculation 5 16 2" xfId="8937"/>
    <cellStyle name="Calculation 5 16 2 2" xfId="8938"/>
    <cellStyle name="Calculation 5 16 2 3" xfId="8939"/>
    <cellStyle name="Calculation 5 16 2 4" xfId="8940"/>
    <cellStyle name="Calculation 5 16 3" xfId="8941"/>
    <cellStyle name="Calculation 5 16 4" xfId="8942"/>
    <cellStyle name="Calculation 5 16 5" xfId="8943"/>
    <cellStyle name="Calculation 5 17" xfId="8944"/>
    <cellStyle name="Calculation 5 17 2" xfId="8945"/>
    <cellStyle name="Calculation 5 17 2 2" xfId="8946"/>
    <cellStyle name="Calculation 5 17 2 3" xfId="8947"/>
    <cellStyle name="Calculation 5 17 2 4" xfId="8948"/>
    <cellStyle name="Calculation 5 17 3" xfId="8949"/>
    <cellStyle name="Calculation 5 17 4" xfId="8950"/>
    <cellStyle name="Calculation 5 17 5" xfId="8951"/>
    <cellStyle name="Calculation 5 18" xfId="8952"/>
    <cellStyle name="Calculation 5 18 2" xfId="8953"/>
    <cellStyle name="Calculation 5 18 3" xfId="8954"/>
    <cellStyle name="Calculation 5 18 4" xfId="8955"/>
    <cellStyle name="Calculation 5 19" xfId="8956"/>
    <cellStyle name="Calculation 5 19 2" xfId="8957"/>
    <cellStyle name="Calculation 5 19 3" xfId="8958"/>
    <cellStyle name="Calculation 5 19 4" xfId="8959"/>
    <cellStyle name="Calculation 5 2" xfId="8960"/>
    <cellStyle name="Calculation 5 2 2" xfId="8961"/>
    <cellStyle name="Calculation 5 2 2 2" xfId="8962"/>
    <cellStyle name="Calculation 5 2 2 2 2" xfId="8963"/>
    <cellStyle name="Calculation 5 2 2 2 3" xfId="8964"/>
    <cellStyle name="Calculation 5 2 2 2 4" xfId="8965"/>
    <cellStyle name="Calculation 5 2 2 3" xfId="8966"/>
    <cellStyle name="Calculation 5 2 2 4" xfId="8967"/>
    <cellStyle name="Calculation 5 2 2 5" xfId="8968"/>
    <cellStyle name="Calculation 5 2 3" xfId="8969"/>
    <cellStyle name="Calculation 5 2 3 2" xfId="8970"/>
    <cellStyle name="Calculation 5 2 3 2 2" xfId="8971"/>
    <cellStyle name="Calculation 5 2 3 2 3" xfId="8972"/>
    <cellStyle name="Calculation 5 2 3 2 4" xfId="8973"/>
    <cellStyle name="Calculation 5 2 3 3" xfId="8974"/>
    <cellStyle name="Calculation 5 2 3 4" xfId="8975"/>
    <cellStyle name="Calculation 5 2 3 5" xfId="8976"/>
    <cellStyle name="Calculation 5 2 4" xfId="8977"/>
    <cellStyle name="Calculation 5 2 4 2" xfId="8978"/>
    <cellStyle name="Calculation 5 2 4 3" xfId="8979"/>
    <cellStyle name="Calculation 5 2 4 4" xfId="8980"/>
    <cellStyle name="Calculation 5 2 5" xfId="8981"/>
    <cellStyle name="Calculation 5 2 6" xfId="8982"/>
    <cellStyle name="Calculation 5 2 7" xfId="8983"/>
    <cellStyle name="Calculation 5 20" xfId="8984"/>
    <cellStyle name="Calculation 5 21" xfId="8985"/>
    <cellStyle name="Calculation 5 22" xfId="8986"/>
    <cellStyle name="Calculation 5 3" xfId="8987"/>
    <cellStyle name="Calculation 5 3 2" xfId="8988"/>
    <cellStyle name="Calculation 5 3 2 2" xfId="8989"/>
    <cellStyle name="Calculation 5 3 2 2 2" xfId="8990"/>
    <cellStyle name="Calculation 5 3 2 2 3" xfId="8991"/>
    <cellStyle name="Calculation 5 3 2 2 4" xfId="8992"/>
    <cellStyle name="Calculation 5 3 2 3" xfId="8993"/>
    <cellStyle name="Calculation 5 3 2 4" xfId="8994"/>
    <cellStyle name="Calculation 5 3 2 5" xfId="8995"/>
    <cellStyle name="Calculation 5 3 3" xfId="8996"/>
    <cellStyle name="Calculation 5 3 3 2" xfId="8997"/>
    <cellStyle name="Calculation 5 3 3 2 2" xfId="8998"/>
    <cellStyle name="Calculation 5 3 3 2 3" xfId="8999"/>
    <cellStyle name="Calculation 5 3 3 2 4" xfId="9000"/>
    <cellStyle name="Calculation 5 3 3 3" xfId="9001"/>
    <cellStyle name="Calculation 5 3 3 4" xfId="9002"/>
    <cellStyle name="Calculation 5 3 3 5" xfId="9003"/>
    <cellStyle name="Calculation 5 3 4" xfId="9004"/>
    <cellStyle name="Calculation 5 3 4 2" xfId="9005"/>
    <cellStyle name="Calculation 5 3 4 3" xfId="9006"/>
    <cellStyle name="Calculation 5 3 4 4" xfId="9007"/>
    <cellStyle name="Calculation 5 3 5" xfId="9008"/>
    <cellStyle name="Calculation 5 3 6" xfId="9009"/>
    <cellStyle name="Calculation 5 3 7" xfId="9010"/>
    <cellStyle name="Calculation 5 4" xfId="9011"/>
    <cellStyle name="Calculation 5 4 2" xfId="9012"/>
    <cellStyle name="Calculation 5 4 2 2" xfId="9013"/>
    <cellStyle name="Calculation 5 4 2 2 2" xfId="9014"/>
    <cellStyle name="Calculation 5 4 2 2 3" xfId="9015"/>
    <cellStyle name="Calculation 5 4 2 2 4" xfId="9016"/>
    <cellStyle name="Calculation 5 4 2 3" xfId="9017"/>
    <cellStyle name="Calculation 5 4 2 4" xfId="9018"/>
    <cellStyle name="Calculation 5 4 2 5" xfId="9019"/>
    <cellStyle name="Calculation 5 4 3" xfId="9020"/>
    <cellStyle name="Calculation 5 4 3 2" xfId="9021"/>
    <cellStyle name="Calculation 5 4 3 2 2" xfId="9022"/>
    <cellStyle name="Calculation 5 4 3 2 3" xfId="9023"/>
    <cellStyle name="Calculation 5 4 3 2 4" xfId="9024"/>
    <cellStyle name="Calculation 5 4 3 3" xfId="9025"/>
    <cellStyle name="Calculation 5 4 3 4" xfId="9026"/>
    <cellStyle name="Calculation 5 4 3 5" xfId="9027"/>
    <cellStyle name="Calculation 5 4 4" xfId="9028"/>
    <cellStyle name="Calculation 5 4 4 2" xfId="9029"/>
    <cellStyle name="Calculation 5 4 4 3" xfId="9030"/>
    <cellStyle name="Calculation 5 4 4 4" xfId="9031"/>
    <cellStyle name="Calculation 5 4 5" xfId="9032"/>
    <cellStyle name="Calculation 5 4 6" xfId="9033"/>
    <cellStyle name="Calculation 5 4 7" xfId="9034"/>
    <cellStyle name="Calculation 5 5" xfId="9035"/>
    <cellStyle name="Calculation 5 5 2" xfId="9036"/>
    <cellStyle name="Calculation 5 5 2 2" xfId="9037"/>
    <cellStyle name="Calculation 5 5 2 3" xfId="9038"/>
    <cellStyle name="Calculation 5 5 2 4" xfId="9039"/>
    <cellStyle name="Calculation 5 5 3" xfId="9040"/>
    <cellStyle name="Calculation 5 5 4" xfId="9041"/>
    <cellStyle name="Calculation 5 5 5" xfId="9042"/>
    <cellStyle name="Calculation 5 6" xfId="9043"/>
    <cellStyle name="Calculation 5 6 2" xfId="9044"/>
    <cellStyle name="Calculation 5 6 2 2" xfId="9045"/>
    <cellStyle name="Calculation 5 6 2 3" xfId="9046"/>
    <cellStyle name="Calculation 5 6 2 4" xfId="9047"/>
    <cellStyle name="Calculation 5 6 3" xfId="9048"/>
    <cellStyle name="Calculation 5 6 4" xfId="9049"/>
    <cellStyle name="Calculation 5 6 5" xfId="9050"/>
    <cellStyle name="Calculation 5 7" xfId="9051"/>
    <cellStyle name="Calculation 5 7 2" xfId="9052"/>
    <cellStyle name="Calculation 5 7 2 2" xfId="9053"/>
    <cellStyle name="Calculation 5 7 2 3" xfId="9054"/>
    <cellStyle name="Calculation 5 7 2 4" xfId="9055"/>
    <cellStyle name="Calculation 5 7 3" xfId="9056"/>
    <cellStyle name="Calculation 5 7 4" xfId="9057"/>
    <cellStyle name="Calculation 5 7 5" xfId="9058"/>
    <cellStyle name="Calculation 5 8" xfId="9059"/>
    <cellStyle name="Calculation 5 8 2" xfId="9060"/>
    <cellStyle name="Calculation 5 8 2 2" xfId="9061"/>
    <cellStyle name="Calculation 5 8 2 3" xfId="9062"/>
    <cellStyle name="Calculation 5 8 2 4" xfId="9063"/>
    <cellStyle name="Calculation 5 8 3" xfId="9064"/>
    <cellStyle name="Calculation 5 8 4" xfId="9065"/>
    <cellStyle name="Calculation 5 8 5" xfId="9066"/>
    <cellStyle name="Calculation 5 9" xfId="9067"/>
    <cellStyle name="Calculation 5 9 2" xfId="9068"/>
    <cellStyle name="Calculation 5 9 2 2" xfId="9069"/>
    <cellStyle name="Calculation 5 9 2 3" xfId="9070"/>
    <cellStyle name="Calculation 5 9 2 4" xfId="9071"/>
    <cellStyle name="Calculation 5 9 3" xfId="9072"/>
    <cellStyle name="Calculation 5 9 4" xfId="9073"/>
    <cellStyle name="Calculation 5 9 5" xfId="9074"/>
    <cellStyle name="Calculation 5_Sheet2" xfId="9075"/>
    <cellStyle name="Calculation 6" xfId="9076"/>
    <cellStyle name="Calculation 6 10" xfId="9077"/>
    <cellStyle name="Calculation 6 10 2" xfId="9078"/>
    <cellStyle name="Calculation 6 10 2 2" xfId="9079"/>
    <cellStyle name="Calculation 6 10 2 3" xfId="9080"/>
    <cellStyle name="Calculation 6 10 2 4" xfId="9081"/>
    <cellStyle name="Calculation 6 10 3" xfId="9082"/>
    <cellStyle name="Calculation 6 10 4" xfId="9083"/>
    <cellStyle name="Calculation 6 10 5" xfId="9084"/>
    <cellStyle name="Calculation 6 11" xfId="9085"/>
    <cellStyle name="Calculation 6 11 2" xfId="9086"/>
    <cellStyle name="Calculation 6 11 2 2" xfId="9087"/>
    <cellStyle name="Calculation 6 11 2 3" xfId="9088"/>
    <cellStyle name="Calculation 6 11 2 4" xfId="9089"/>
    <cellStyle name="Calculation 6 11 3" xfId="9090"/>
    <cellStyle name="Calculation 6 11 4" xfId="9091"/>
    <cellStyle name="Calculation 6 11 5" xfId="9092"/>
    <cellStyle name="Calculation 6 12" xfId="9093"/>
    <cellStyle name="Calculation 6 12 2" xfId="9094"/>
    <cellStyle name="Calculation 6 12 2 2" xfId="9095"/>
    <cellStyle name="Calculation 6 12 2 3" xfId="9096"/>
    <cellStyle name="Calculation 6 12 2 4" xfId="9097"/>
    <cellStyle name="Calculation 6 12 3" xfId="9098"/>
    <cellStyle name="Calculation 6 12 4" xfId="9099"/>
    <cellStyle name="Calculation 6 12 5" xfId="9100"/>
    <cellStyle name="Calculation 6 13" xfId="9101"/>
    <cellStyle name="Calculation 6 13 2" xfId="9102"/>
    <cellStyle name="Calculation 6 13 2 2" xfId="9103"/>
    <cellStyle name="Calculation 6 13 2 3" xfId="9104"/>
    <cellStyle name="Calculation 6 13 2 4" xfId="9105"/>
    <cellStyle name="Calculation 6 13 3" xfId="9106"/>
    <cellStyle name="Calculation 6 13 4" xfId="9107"/>
    <cellStyle name="Calculation 6 13 5" xfId="9108"/>
    <cellStyle name="Calculation 6 14" xfId="9109"/>
    <cellStyle name="Calculation 6 14 2" xfId="9110"/>
    <cellStyle name="Calculation 6 14 2 2" xfId="9111"/>
    <cellStyle name="Calculation 6 14 2 3" xfId="9112"/>
    <cellStyle name="Calculation 6 14 2 4" xfId="9113"/>
    <cellStyle name="Calculation 6 14 3" xfId="9114"/>
    <cellStyle name="Calculation 6 14 4" xfId="9115"/>
    <cellStyle name="Calculation 6 14 5" xfId="9116"/>
    <cellStyle name="Calculation 6 15" xfId="9117"/>
    <cellStyle name="Calculation 6 15 2" xfId="9118"/>
    <cellStyle name="Calculation 6 15 2 2" xfId="9119"/>
    <cellStyle name="Calculation 6 15 2 3" xfId="9120"/>
    <cellStyle name="Calculation 6 15 2 4" xfId="9121"/>
    <cellStyle name="Calculation 6 15 3" xfId="9122"/>
    <cellStyle name="Calculation 6 15 4" xfId="9123"/>
    <cellStyle name="Calculation 6 15 5" xfId="9124"/>
    <cellStyle name="Calculation 6 16" xfId="9125"/>
    <cellStyle name="Calculation 6 16 2" xfId="9126"/>
    <cellStyle name="Calculation 6 16 2 2" xfId="9127"/>
    <cellStyle name="Calculation 6 16 2 3" xfId="9128"/>
    <cellStyle name="Calculation 6 16 2 4" xfId="9129"/>
    <cellStyle name="Calculation 6 16 3" xfId="9130"/>
    <cellStyle name="Calculation 6 16 4" xfId="9131"/>
    <cellStyle name="Calculation 6 16 5" xfId="9132"/>
    <cellStyle name="Calculation 6 17" xfId="9133"/>
    <cellStyle name="Calculation 6 17 2" xfId="9134"/>
    <cellStyle name="Calculation 6 17 2 2" xfId="9135"/>
    <cellStyle name="Calculation 6 17 2 3" xfId="9136"/>
    <cellStyle name="Calculation 6 17 2 4" xfId="9137"/>
    <cellStyle name="Calculation 6 17 3" xfId="9138"/>
    <cellStyle name="Calculation 6 17 4" xfId="9139"/>
    <cellStyle name="Calculation 6 17 5" xfId="9140"/>
    <cellStyle name="Calculation 6 18" xfId="9141"/>
    <cellStyle name="Calculation 6 18 2" xfId="9142"/>
    <cellStyle name="Calculation 6 18 3" xfId="9143"/>
    <cellStyle name="Calculation 6 18 4" xfId="9144"/>
    <cellStyle name="Calculation 6 19" xfId="9145"/>
    <cellStyle name="Calculation 6 19 2" xfId="9146"/>
    <cellStyle name="Calculation 6 19 3" xfId="9147"/>
    <cellStyle name="Calculation 6 19 4" xfId="9148"/>
    <cellStyle name="Calculation 6 2" xfId="9149"/>
    <cellStyle name="Calculation 6 2 2" xfId="9150"/>
    <cellStyle name="Calculation 6 2 2 2" xfId="9151"/>
    <cellStyle name="Calculation 6 2 2 2 2" xfId="9152"/>
    <cellStyle name="Calculation 6 2 2 2 3" xfId="9153"/>
    <cellStyle name="Calculation 6 2 2 2 4" xfId="9154"/>
    <cellStyle name="Calculation 6 2 2 3" xfId="9155"/>
    <cellStyle name="Calculation 6 2 2 4" xfId="9156"/>
    <cellStyle name="Calculation 6 2 2 5" xfId="9157"/>
    <cellStyle name="Calculation 6 2 3" xfId="9158"/>
    <cellStyle name="Calculation 6 2 3 2" xfId="9159"/>
    <cellStyle name="Calculation 6 2 3 2 2" xfId="9160"/>
    <cellStyle name="Calculation 6 2 3 2 3" xfId="9161"/>
    <cellStyle name="Calculation 6 2 3 2 4" xfId="9162"/>
    <cellStyle name="Calculation 6 2 3 3" xfId="9163"/>
    <cellStyle name="Calculation 6 2 3 4" xfId="9164"/>
    <cellStyle name="Calculation 6 2 3 5" xfId="9165"/>
    <cellStyle name="Calculation 6 2 4" xfId="9166"/>
    <cellStyle name="Calculation 6 2 4 2" xfId="9167"/>
    <cellStyle name="Calculation 6 2 4 3" xfId="9168"/>
    <cellStyle name="Calculation 6 2 4 4" xfId="9169"/>
    <cellStyle name="Calculation 6 2 5" xfId="9170"/>
    <cellStyle name="Calculation 6 2 6" xfId="9171"/>
    <cellStyle name="Calculation 6 2 7" xfId="9172"/>
    <cellStyle name="Calculation 6 20" xfId="9173"/>
    <cellStyle name="Calculation 6 21" xfId="9174"/>
    <cellStyle name="Calculation 6 22" xfId="9175"/>
    <cellStyle name="Calculation 6 3" xfId="9176"/>
    <cellStyle name="Calculation 6 3 2" xfId="9177"/>
    <cellStyle name="Calculation 6 3 2 2" xfId="9178"/>
    <cellStyle name="Calculation 6 3 2 2 2" xfId="9179"/>
    <cellStyle name="Calculation 6 3 2 2 3" xfId="9180"/>
    <cellStyle name="Calculation 6 3 2 2 4" xfId="9181"/>
    <cellStyle name="Calculation 6 3 2 3" xfId="9182"/>
    <cellStyle name="Calculation 6 3 2 4" xfId="9183"/>
    <cellStyle name="Calculation 6 3 2 5" xfId="9184"/>
    <cellStyle name="Calculation 6 3 3" xfId="9185"/>
    <cellStyle name="Calculation 6 3 3 2" xfId="9186"/>
    <cellStyle name="Calculation 6 3 3 2 2" xfId="9187"/>
    <cellStyle name="Calculation 6 3 3 2 3" xfId="9188"/>
    <cellStyle name="Calculation 6 3 3 2 4" xfId="9189"/>
    <cellStyle name="Calculation 6 3 3 3" xfId="9190"/>
    <cellStyle name="Calculation 6 3 3 4" xfId="9191"/>
    <cellStyle name="Calculation 6 3 3 5" xfId="9192"/>
    <cellStyle name="Calculation 6 3 4" xfId="9193"/>
    <cellStyle name="Calculation 6 3 4 2" xfId="9194"/>
    <cellStyle name="Calculation 6 3 4 3" xfId="9195"/>
    <cellStyle name="Calculation 6 3 4 4" xfId="9196"/>
    <cellStyle name="Calculation 6 3 5" xfId="9197"/>
    <cellStyle name="Calculation 6 3 6" xfId="9198"/>
    <cellStyle name="Calculation 6 3 7" xfId="9199"/>
    <cellStyle name="Calculation 6 4" xfId="9200"/>
    <cellStyle name="Calculation 6 4 2" xfId="9201"/>
    <cellStyle name="Calculation 6 4 2 2" xfId="9202"/>
    <cellStyle name="Calculation 6 4 2 2 2" xfId="9203"/>
    <cellStyle name="Calculation 6 4 2 2 3" xfId="9204"/>
    <cellStyle name="Calculation 6 4 2 2 4" xfId="9205"/>
    <cellStyle name="Calculation 6 4 2 3" xfId="9206"/>
    <cellStyle name="Calculation 6 4 2 4" xfId="9207"/>
    <cellStyle name="Calculation 6 4 2 5" xfId="9208"/>
    <cellStyle name="Calculation 6 4 3" xfId="9209"/>
    <cellStyle name="Calculation 6 4 3 2" xfId="9210"/>
    <cellStyle name="Calculation 6 4 3 2 2" xfId="9211"/>
    <cellStyle name="Calculation 6 4 3 2 3" xfId="9212"/>
    <cellStyle name="Calculation 6 4 3 2 4" xfId="9213"/>
    <cellStyle name="Calculation 6 4 3 3" xfId="9214"/>
    <cellStyle name="Calculation 6 4 3 4" xfId="9215"/>
    <cellStyle name="Calculation 6 4 3 5" xfId="9216"/>
    <cellStyle name="Calculation 6 4 4" xfId="9217"/>
    <cellStyle name="Calculation 6 4 4 2" xfId="9218"/>
    <cellStyle name="Calculation 6 4 4 3" xfId="9219"/>
    <cellStyle name="Calculation 6 4 4 4" xfId="9220"/>
    <cellStyle name="Calculation 6 4 5" xfId="9221"/>
    <cellStyle name="Calculation 6 4 6" xfId="9222"/>
    <cellStyle name="Calculation 6 4 7" xfId="9223"/>
    <cellStyle name="Calculation 6 5" xfId="9224"/>
    <cellStyle name="Calculation 6 5 2" xfId="9225"/>
    <cellStyle name="Calculation 6 5 2 2" xfId="9226"/>
    <cellStyle name="Calculation 6 5 2 3" xfId="9227"/>
    <cellStyle name="Calculation 6 5 2 4" xfId="9228"/>
    <cellStyle name="Calculation 6 5 3" xfId="9229"/>
    <cellStyle name="Calculation 6 5 4" xfId="9230"/>
    <cellStyle name="Calculation 6 5 5" xfId="9231"/>
    <cellStyle name="Calculation 6 6" xfId="9232"/>
    <cellStyle name="Calculation 6 6 2" xfId="9233"/>
    <cellStyle name="Calculation 6 6 2 2" xfId="9234"/>
    <cellStyle name="Calculation 6 6 2 3" xfId="9235"/>
    <cellStyle name="Calculation 6 6 2 4" xfId="9236"/>
    <cellStyle name="Calculation 6 6 3" xfId="9237"/>
    <cellStyle name="Calculation 6 6 4" xfId="9238"/>
    <cellStyle name="Calculation 6 6 5" xfId="9239"/>
    <cellStyle name="Calculation 6 7" xfId="9240"/>
    <cellStyle name="Calculation 6 7 2" xfId="9241"/>
    <cellStyle name="Calculation 6 7 2 2" xfId="9242"/>
    <cellStyle name="Calculation 6 7 2 3" xfId="9243"/>
    <cellStyle name="Calculation 6 7 2 4" xfId="9244"/>
    <cellStyle name="Calculation 6 7 3" xfId="9245"/>
    <cellStyle name="Calculation 6 7 4" xfId="9246"/>
    <cellStyle name="Calculation 6 7 5" xfId="9247"/>
    <cellStyle name="Calculation 6 8" xfId="9248"/>
    <cellStyle name="Calculation 6 8 2" xfId="9249"/>
    <cellStyle name="Calculation 6 8 2 2" xfId="9250"/>
    <cellStyle name="Calculation 6 8 2 3" xfId="9251"/>
    <cellStyle name="Calculation 6 8 2 4" xfId="9252"/>
    <cellStyle name="Calculation 6 8 3" xfId="9253"/>
    <cellStyle name="Calculation 6 8 4" xfId="9254"/>
    <cellStyle name="Calculation 6 8 5" xfId="9255"/>
    <cellStyle name="Calculation 6 9" xfId="9256"/>
    <cellStyle name="Calculation 6 9 2" xfId="9257"/>
    <cellStyle name="Calculation 6 9 2 2" xfId="9258"/>
    <cellStyle name="Calculation 6 9 2 3" xfId="9259"/>
    <cellStyle name="Calculation 6 9 2 4" xfId="9260"/>
    <cellStyle name="Calculation 6 9 3" xfId="9261"/>
    <cellStyle name="Calculation 6 9 4" xfId="9262"/>
    <cellStyle name="Calculation 6 9 5" xfId="9263"/>
    <cellStyle name="Calculation 6_Sheet2" xfId="9264"/>
    <cellStyle name="Calculation 7" xfId="9265"/>
    <cellStyle name="Calculation 7 10" xfId="9266"/>
    <cellStyle name="Calculation 7 10 2" xfId="9267"/>
    <cellStyle name="Calculation 7 10 2 2" xfId="9268"/>
    <cellStyle name="Calculation 7 10 2 3" xfId="9269"/>
    <cellStyle name="Calculation 7 10 2 4" xfId="9270"/>
    <cellStyle name="Calculation 7 10 3" xfId="9271"/>
    <cellStyle name="Calculation 7 10 4" xfId="9272"/>
    <cellStyle name="Calculation 7 10 5" xfId="9273"/>
    <cellStyle name="Calculation 7 11" xfId="9274"/>
    <cellStyle name="Calculation 7 11 2" xfId="9275"/>
    <cellStyle name="Calculation 7 11 2 2" xfId="9276"/>
    <cellStyle name="Calculation 7 11 2 3" xfId="9277"/>
    <cellStyle name="Calculation 7 11 2 4" xfId="9278"/>
    <cellStyle name="Calculation 7 11 3" xfId="9279"/>
    <cellStyle name="Calculation 7 11 4" xfId="9280"/>
    <cellStyle name="Calculation 7 11 5" xfId="9281"/>
    <cellStyle name="Calculation 7 12" xfId="9282"/>
    <cellStyle name="Calculation 7 12 2" xfId="9283"/>
    <cellStyle name="Calculation 7 12 2 2" xfId="9284"/>
    <cellStyle name="Calculation 7 12 2 3" xfId="9285"/>
    <cellStyle name="Calculation 7 12 2 4" xfId="9286"/>
    <cellStyle name="Calculation 7 12 3" xfId="9287"/>
    <cellStyle name="Calculation 7 12 4" xfId="9288"/>
    <cellStyle name="Calculation 7 12 5" xfId="9289"/>
    <cellStyle name="Calculation 7 13" xfId="9290"/>
    <cellStyle name="Calculation 7 13 2" xfId="9291"/>
    <cellStyle name="Calculation 7 13 2 2" xfId="9292"/>
    <cellStyle name="Calculation 7 13 2 3" xfId="9293"/>
    <cellStyle name="Calculation 7 13 2 4" xfId="9294"/>
    <cellStyle name="Calculation 7 13 3" xfId="9295"/>
    <cellStyle name="Calculation 7 13 4" xfId="9296"/>
    <cellStyle name="Calculation 7 13 5" xfId="9297"/>
    <cellStyle name="Calculation 7 14" xfId="9298"/>
    <cellStyle name="Calculation 7 14 2" xfId="9299"/>
    <cellStyle name="Calculation 7 14 2 2" xfId="9300"/>
    <cellStyle name="Calculation 7 14 2 3" xfId="9301"/>
    <cellStyle name="Calculation 7 14 2 4" xfId="9302"/>
    <cellStyle name="Calculation 7 14 3" xfId="9303"/>
    <cellStyle name="Calculation 7 14 4" xfId="9304"/>
    <cellStyle name="Calculation 7 14 5" xfId="9305"/>
    <cellStyle name="Calculation 7 15" xfId="9306"/>
    <cellStyle name="Calculation 7 15 2" xfId="9307"/>
    <cellStyle name="Calculation 7 15 2 2" xfId="9308"/>
    <cellStyle name="Calculation 7 15 2 3" xfId="9309"/>
    <cellStyle name="Calculation 7 15 2 4" xfId="9310"/>
    <cellStyle name="Calculation 7 15 3" xfId="9311"/>
    <cellStyle name="Calculation 7 15 4" xfId="9312"/>
    <cellStyle name="Calculation 7 15 5" xfId="9313"/>
    <cellStyle name="Calculation 7 16" xfId="9314"/>
    <cellStyle name="Calculation 7 16 2" xfId="9315"/>
    <cellStyle name="Calculation 7 16 2 2" xfId="9316"/>
    <cellStyle name="Calculation 7 16 2 3" xfId="9317"/>
    <cellStyle name="Calculation 7 16 2 4" xfId="9318"/>
    <cellStyle name="Calculation 7 16 3" xfId="9319"/>
    <cellStyle name="Calculation 7 16 4" xfId="9320"/>
    <cellStyle name="Calculation 7 16 5" xfId="9321"/>
    <cellStyle name="Calculation 7 17" xfId="9322"/>
    <cellStyle name="Calculation 7 17 2" xfId="9323"/>
    <cellStyle name="Calculation 7 17 3" xfId="9324"/>
    <cellStyle name="Calculation 7 17 4" xfId="9325"/>
    <cellStyle name="Calculation 7 18" xfId="9326"/>
    <cellStyle name="Calculation 7 18 2" xfId="9327"/>
    <cellStyle name="Calculation 7 18 3" xfId="9328"/>
    <cellStyle name="Calculation 7 18 4" xfId="9329"/>
    <cellStyle name="Calculation 7 19" xfId="9330"/>
    <cellStyle name="Calculation 7 2" xfId="9331"/>
    <cellStyle name="Calculation 7 2 2" xfId="9332"/>
    <cellStyle name="Calculation 7 2 2 2" xfId="9333"/>
    <cellStyle name="Calculation 7 2 2 2 2" xfId="9334"/>
    <cellStyle name="Calculation 7 2 2 2 3" xfId="9335"/>
    <cellStyle name="Calculation 7 2 2 2 4" xfId="9336"/>
    <cellStyle name="Calculation 7 2 2 3" xfId="9337"/>
    <cellStyle name="Calculation 7 2 2 4" xfId="9338"/>
    <cellStyle name="Calculation 7 2 2 5" xfId="9339"/>
    <cellStyle name="Calculation 7 2 3" xfId="9340"/>
    <cellStyle name="Calculation 7 2 3 2" xfId="9341"/>
    <cellStyle name="Calculation 7 2 3 2 2" xfId="9342"/>
    <cellStyle name="Calculation 7 2 3 2 3" xfId="9343"/>
    <cellStyle name="Calculation 7 2 3 2 4" xfId="9344"/>
    <cellStyle name="Calculation 7 2 3 3" xfId="9345"/>
    <cellStyle name="Calculation 7 2 3 4" xfId="9346"/>
    <cellStyle name="Calculation 7 2 3 5" xfId="9347"/>
    <cellStyle name="Calculation 7 2 4" xfId="9348"/>
    <cellStyle name="Calculation 7 2 4 2" xfId="9349"/>
    <cellStyle name="Calculation 7 2 4 3" xfId="9350"/>
    <cellStyle name="Calculation 7 2 4 4" xfId="9351"/>
    <cellStyle name="Calculation 7 2 5" xfId="9352"/>
    <cellStyle name="Calculation 7 2 6" xfId="9353"/>
    <cellStyle name="Calculation 7 2 7" xfId="9354"/>
    <cellStyle name="Calculation 7 20" xfId="9355"/>
    <cellStyle name="Calculation 7 21" xfId="9356"/>
    <cellStyle name="Calculation 7 3" xfId="9357"/>
    <cellStyle name="Calculation 7 3 2" xfId="9358"/>
    <cellStyle name="Calculation 7 3 2 2" xfId="9359"/>
    <cellStyle name="Calculation 7 3 2 2 2" xfId="9360"/>
    <cellStyle name="Calculation 7 3 2 2 3" xfId="9361"/>
    <cellStyle name="Calculation 7 3 2 2 4" xfId="9362"/>
    <cellStyle name="Calculation 7 3 2 3" xfId="9363"/>
    <cellStyle name="Calculation 7 3 2 4" xfId="9364"/>
    <cellStyle name="Calculation 7 3 2 5" xfId="9365"/>
    <cellStyle name="Calculation 7 3 3" xfId="9366"/>
    <cellStyle name="Calculation 7 3 3 2" xfId="9367"/>
    <cellStyle name="Calculation 7 3 3 2 2" xfId="9368"/>
    <cellStyle name="Calculation 7 3 3 2 3" xfId="9369"/>
    <cellStyle name="Calculation 7 3 3 2 4" xfId="9370"/>
    <cellStyle name="Calculation 7 3 3 3" xfId="9371"/>
    <cellStyle name="Calculation 7 3 3 4" xfId="9372"/>
    <cellStyle name="Calculation 7 3 3 5" xfId="9373"/>
    <cellStyle name="Calculation 7 3 4" xfId="9374"/>
    <cellStyle name="Calculation 7 3 4 2" xfId="9375"/>
    <cellStyle name="Calculation 7 3 4 3" xfId="9376"/>
    <cellStyle name="Calculation 7 3 4 4" xfId="9377"/>
    <cellStyle name="Calculation 7 3 5" xfId="9378"/>
    <cellStyle name="Calculation 7 3 6" xfId="9379"/>
    <cellStyle name="Calculation 7 3 7" xfId="9380"/>
    <cellStyle name="Calculation 7 4" xfId="9381"/>
    <cellStyle name="Calculation 7 4 2" xfId="9382"/>
    <cellStyle name="Calculation 7 4 2 2" xfId="9383"/>
    <cellStyle name="Calculation 7 4 2 2 2" xfId="9384"/>
    <cellStyle name="Calculation 7 4 2 2 3" xfId="9385"/>
    <cellStyle name="Calculation 7 4 2 2 4" xfId="9386"/>
    <cellStyle name="Calculation 7 4 2 3" xfId="9387"/>
    <cellStyle name="Calculation 7 4 2 4" xfId="9388"/>
    <cellStyle name="Calculation 7 4 2 5" xfId="9389"/>
    <cellStyle name="Calculation 7 4 3" xfId="9390"/>
    <cellStyle name="Calculation 7 4 3 2" xfId="9391"/>
    <cellStyle name="Calculation 7 4 3 2 2" xfId="9392"/>
    <cellStyle name="Calculation 7 4 3 2 3" xfId="9393"/>
    <cellStyle name="Calculation 7 4 3 2 4" xfId="9394"/>
    <cellStyle name="Calculation 7 4 3 3" xfId="9395"/>
    <cellStyle name="Calculation 7 4 3 4" xfId="9396"/>
    <cellStyle name="Calculation 7 4 3 5" xfId="9397"/>
    <cellStyle name="Calculation 7 4 4" xfId="9398"/>
    <cellStyle name="Calculation 7 4 4 2" xfId="9399"/>
    <cellStyle name="Calculation 7 4 4 3" xfId="9400"/>
    <cellStyle name="Calculation 7 4 4 4" xfId="9401"/>
    <cellStyle name="Calculation 7 4 5" xfId="9402"/>
    <cellStyle name="Calculation 7 4 6" xfId="9403"/>
    <cellStyle name="Calculation 7 4 7" xfId="9404"/>
    <cellStyle name="Calculation 7 5" xfId="9405"/>
    <cellStyle name="Calculation 7 5 2" xfId="9406"/>
    <cellStyle name="Calculation 7 5 2 2" xfId="9407"/>
    <cellStyle name="Calculation 7 5 2 3" xfId="9408"/>
    <cellStyle name="Calculation 7 5 2 4" xfId="9409"/>
    <cellStyle name="Calculation 7 5 3" xfId="9410"/>
    <cellStyle name="Calculation 7 5 4" xfId="9411"/>
    <cellStyle name="Calculation 7 5 5" xfId="9412"/>
    <cellStyle name="Calculation 7 6" xfId="9413"/>
    <cellStyle name="Calculation 7 6 2" xfId="9414"/>
    <cellStyle name="Calculation 7 6 2 2" xfId="9415"/>
    <cellStyle name="Calculation 7 6 2 3" xfId="9416"/>
    <cellStyle name="Calculation 7 6 2 4" xfId="9417"/>
    <cellStyle name="Calculation 7 6 3" xfId="9418"/>
    <cellStyle name="Calculation 7 6 4" xfId="9419"/>
    <cellStyle name="Calculation 7 6 5" xfId="9420"/>
    <cellStyle name="Calculation 7 7" xfId="9421"/>
    <cellStyle name="Calculation 7 7 2" xfId="9422"/>
    <cellStyle name="Calculation 7 7 2 2" xfId="9423"/>
    <cellStyle name="Calculation 7 7 2 3" xfId="9424"/>
    <cellStyle name="Calculation 7 7 2 4" xfId="9425"/>
    <cellStyle name="Calculation 7 7 3" xfId="9426"/>
    <cellStyle name="Calculation 7 7 4" xfId="9427"/>
    <cellStyle name="Calculation 7 7 5" xfId="9428"/>
    <cellStyle name="Calculation 7 8" xfId="9429"/>
    <cellStyle name="Calculation 7 8 2" xfId="9430"/>
    <cellStyle name="Calculation 7 8 2 2" xfId="9431"/>
    <cellStyle name="Calculation 7 8 2 3" xfId="9432"/>
    <cellStyle name="Calculation 7 8 2 4" xfId="9433"/>
    <cellStyle name="Calculation 7 8 3" xfId="9434"/>
    <cellStyle name="Calculation 7 8 4" xfId="9435"/>
    <cellStyle name="Calculation 7 8 5" xfId="9436"/>
    <cellStyle name="Calculation 7 9" xfId="9437"/>
    <cellStyle name="Calculation 7 9 2" xfId="9438"/>
    <cellStyle name="Calculation 7 9 2 2" xfId="9439"/>
    <cellStyle name="Calculation 7 9 2 3" xfId="9440"/>
    <cellStyle name="Calculation 7 9 2 4" xfId="9441"/>
    <cellStyle name="Calculation 7 9 3" xfId="9442"/>
    <cellStyle name="Calculation 7 9 4" xfId="9443"/>
    <cellStyle name="Calculation 7 9 5" xfId="9444"/>
    <cellStyle name="Calculation 7_Sheet2" xfId="9445"/>
    <cellStyle name="Calculation 8" xfId="9446"/>
    <cellStyle name="Calculation 8 10" xfId="9447"/>
    <cellStyle name="Calculation 8 10 2" xfId="9448"/>
    <cellStyle name="Calculation 8 10 2 2" xfId="9449"/>
    <cellStyle name="Calculation 8 10 2 3" xfId="9450"/>
    <cellStyle name="Calculation 8 10 2 4" xfId="9451"/>
    <cellStyle name="Calculation 8 10 3" xfId="9452"/>
    <cellStyle name="Calculation 8 10 4" xfId="9453"/>
    <cellStyle name="Calculation 8 10 5" xfId="9454"/>
    <cellStyle name="Calculation 8 11" xfId="9455"/>
    <cellStyle name="Calculation 8 11 2" xfId="9456"/>
    <cellStyle name="Calculation 8 11 2 2" xfId="9457"/>
    <cellStyle name="Calculation 8 11 2 3" xfId="9458"/>
    <cellStyle name="Calculation 8 11 2 4" xfId="9459"/>
    <cellStyle name="Calculation 8 11 3" xfId="9460"/>
    <cellStyle name="Calculation 8 11 4" xfId="9461"/>
    <cellStyle name="Calculation 8 11 5" xfId="9462"/>
    <cellStyle name="Calculation 8 12" xfId="9463"/>
    <cellStyle name="Calculation 8 12 2" xfId="9464"/>
    <cellStyle name="Calculation 8 12 2 2" xfId="9465"/>
    <cellStyle name="Calculation 8 12 2 3" xfId="9466"/>
    <cellStyle name="Calculation 8 12 2 4" xfId="9467"/>
    <cellStyle name="Calculation 8 12 3" xfId="9468"/>
    <cellStyle name="Calculation 8 12 4" xfId="9469"/>
    <cellStyle name="Calculation 8 12 5" xfId="9470"/>
    <cellStyle name="Calculation 8 13" xfId="9471"/>
    <cellStyle name="Calculation 8 13 2" xfId="9472"/>
    <cellStyle name="Calculation 8 13 2 2" xfId="9473"/>
    <cellStyle name="Calculation 8 13 2 3" xfId="9474"/>
    <cellStyle name="Calculation 8 13 2 4" xfId="9475"/>
    <cellStyle name="Calculation 8 13 3" xfId="9476"/>
    <cellStyle name="Calculation 8 13 4" xfId="9477"/>
    <cellStyle name="Calculation 8 13 5" xfId="9478"/>
    <cellStyle name="Calculation 8 14" xfId="9479"/>
    <cellStyle name="Calculation 8 14 2" xfId="9480"/>
    <cellStyle name="Calculation 8 14 2 2" xfId="9481"/>
    <cellStyle name="Calculation 8 14 2 3" xfId="9482"/>
    <cellStyle name="Calculation 8 14 2 4" xfId="9483"/>
    <cellStyle name="Calculation 8 14 3" xfId="9484"/>
    <cellStyle name="Calculation 8 14 4" xfId="9485"/>
    <cellStyle name="Calculation 8 14 5" xfId="9486"/>
    <cellStyle name="Calculation 8 15" xfId="9487"/>
    <cellStyle name="Calculation 8 15 2" xfId="9488"/>
    <cellStyle name="Calculation 8 15 2 2" xfId="9489"/>
    <cellStyle name="Calculation 8 15 2 3" xfId="9490"/>
    <cellStyle name="Calculation 8 15 2 4" xfId="9491"/>
    <cellStyle name="Calculation 8 15 3" xfId="9492"/>
    <cellStyle name="Calculation 8 15 4" xfId="9493"/>
    <cellStyle name="Calculation 8 15 5" xfId="9494"/>
    <cellStyle name="Calculation 8 16" xfId="9495"/>
    <cellStyle name="Calculation 8 16 2" xfId="9496"/>
    <cellStyle name="Calculation 8 16 2 2" xfId="9497"/>
    <cellStyle name="Calculation 8 16 2 3" xfId="9498"/>
    <cellStyle name="Calculation 8 16 2 4" xfId="9499"/>
    <cellStyle name="Calculation 8 16 3" xfId="9500"/>
    <cellStyle name="Calculation 8 16 4" xfId="9501"/>
    <cellStyle name="Calculation 8 16 5" xfId="9502"/>
    <cellStyle name="Calculation 8 17" xfId="9503"/>
    <cellStyle name="Calculation 8 17 2" xfId="9504"/>
    <cellStyle name="Calculation 8 17 3" xfId="9505"/>
    <cellStyle name="Calculation 8 17 4" xfId="9506"/>
    <cellStyle name="Calculation 8 18" xfId="9507"/>
    <cellStyle name="Calculation 8 18 2" xfId="9508"/>
    <cellStyle name="Calculation 8 18 3" xfId="9509"/>
    <cellStyle name="Calculation 8 18 4" xfId="9510"/>
    <cellStyle name="Calculation 8 19" xfId="9511"/>
    <cellStyle name="Calculation 8 2" xfId="9512"/>
    <cellStyle name="Calculation 8 2 2" xfId="9513"/>
    <cellStyle name="Calculation 8 2 2 2" xfId="9514"/>
    <cellStyle name="Calculation 8 2 2 3" xfId="9515"/>
    <cellStyle name="Calculation 8 2 2 4" xfId="9516"/>
    <cellStyle name="Calculation 8 2 3" xfId="9517"/>
    <cellStyle name="Calculation 8 2 4" xfId="9518"/>
    <cellStyle name="Calculation 8 2 5" xfId="9519"/>
    <cellStyle name="Calculation 8 20" xfId="9520"/>
    <cellStyle name="Calculation 8 21" xfId="9521"/>
    <cellStyle name="Calculation 8 3" xfId="9522"/>
    <cellStyle name="Calculation 8 3 2" xfId="9523"/>
    <cellStyle name="Calculation 8 3 2 2" xfId="9524"/>
    <cellStyle name="Calculation 8 3 2 3" xfId="9525"/>
    <cellStyle name="Calculation 8 3 2 4" xfId="9526"/>
    <cellStyle name="Calculation 8 3 3" xfId="9527"/>
    <cellStyle name="Calculation 8 3 4" xfId="9528"/>
    <cellStyle name="Calculation 8 3 5" xfId="9529"/>
    <cellStyle name="Calculation 8 4" xfId="9530"/>
    <cellStyle name="Calculation 8 4 2" xfId="9531"/>
    <cellStyle name="Calculation 8 4 2 2" xfId="9532"/>
    <cellStyle name="Calculation 8 4 2 3" xfId="9533"/>
    <cellStyle name="Calculation 8 4 2 4" xfId="9534"/>
    <cellStyle name="Calculation 8 4 3" xfId="9535"/>
    <cellStyle name="Calculation 8 4 4" xfId="9536"/>
    <cellStyle name="Calculation 8 4 5" xfId="9537"/>
    <cellStyle name="Calculation 8 5" xfId="9538"/>
    <cellStyle name="Calculation 8 5 2" xfId="9539"/>
    <cellStyle name="Calculation 8 5 2 2" xfId="9540"/>
    <cellStyle name="Calculation 8 5 2 3" xfId="9541"/>
    <cellStyle name="Calculation 8 5 2 4" xfId="9542"/>
    <cellStyle name="Calculation 8 5 3" xfId="9543"/>
    <cellStyle name="Calculation 8 5 4" xfId="9544"/>
    <cellStyle name="Calculation 8 5 5" xfId="9545"/>
    <cellStyle name="Calculation 8 6" xfId="9546"/>
    <cellStyle name="Calculation 8 6 2" xfId="9547"/>
    <cellStyle name="Calculation 8 6 2 2" xfId="9548"/>
    <cellStyle name="Calculation 8 6 2 3" xfId="9549"/>
    <cellStyle name="Calculation 8 6 2 4" xfId="9550"/>
    <cellStyle name="Calculation 8 6 3" xfId="9551"/>
    <cellStyle name="Calculation 8 6 4" xfId="9552"/>
    <cellStyle name="Calculation 8 6 5" xfId="9553"/>
    <cellStyle name="Calculation 8 7" xfId="9554"/>
    <cellStyle name="Calculation 8 7 2" xfId="9555"/>
    <cellStyle name="Calculation 8 7 2 2" xfId="9556"/>
    <cellStyle name="Calculation 8 7 2 3" xfId="9557"/>
    <cellStyle name="Calculation 8 7 2 4" xfId="9558"/>
    <cellStyle name="Calculation 8 7 3" xfId="9559"/>
    <cellStyle name="Calculation 8 7 4" xfId="9560"/>
    <cellStyle name="Calculation 8 7 5" xfId="9561"/>
    <cellStyle name="Calculation 8 8" xfId="9562"/>
    <cellStyle name="Calculation 8 8 2" xfId="9563"/>
    <cellStyle name="Calculation 8 8 2 2" xfId="9564"/>
    <cellStyle name="Calculation 8 8 2 3" xfId="9565"/>
    <cellStyle name="Calculation 8 8 2 4" xfId="9566"/>
    <cellStyle name="Calculation 8 8 3" xfId="9567"/>
    <cellStyle name="Calculation 8 8 4" xfId="9568"/>
    <cellStyle name="Calculation 8 8 5" xfId="9569"/>
    <cellStyle name="Calculation 8 9" xfId="9570"/>
    <cellStyle name="Calculation 8 9 2" xfId="9571"/>
    <cellStyle name="Calculation 8 9 2 2" xfId="9572"/>
    <cellStyle name="Calculation 8 9 2 3" xfId="9573"/>
    <cellStyle name="Calculation 8 9 2 4" xfId="9574"/>
    <cellStyle name="Calculation 8 9 3" xfId="9575"/>
    <cellStyle name="Calculation 8 9 4" xfId="9576"/>
    <cellStyle name="Calculation 8 9 5" xfId="9577"/>
    <cellStyle name="Calculation 8_Sheet2" xfId="9578"/>
    <cellStyle name="Calculation 9" xfId="9579"/>
    <cellStyle name="Calculation 9 10" xfId="9580"/>
    <cellStyle name="Calculation 9 10 2" xfId="9581"/>
    <cellStyle name="Calculation 9 10 2 2" xfId="9582"/>
    <cellStyle name="Calculation 9 10 2 3" xfId="9583"/>
    <cellStyle name="Calculation 9 10 2 4" xfId="9584"/>
    <cellStyle name="Calculation 9 10 3" xfId="9585"/>
    <cellStyle name="Calculation 9 10 4" xfId="9586"/>
    <cellStyle name="Calculation 9 10 5" xfId="9587"/>
    <cellStyle name="Calculation 9 11" xfId="9588"/>
    <cellStyle name="Calculation 9 11 2" xfId="9589"/>
    <cellStyle name="Calculation 9 11 2 2" xfId="9590"/>
    <cellStyle name="Calculation 9 11 2 3" xfId="9591"/>
    <cellStyle name="Calculation 9 11 2 4" xfId="9592"/>
    <cellStyle name="Calculation 9 11 3" xfId="9593"/>
    <cellStyle name="Calculation 9 11 4" xfId="9594"/>
    <cellStyle name="Calculation 9 11 5" xfId="9595"/>
    <cellStyle name="Calculation 9 12" xfId="9596"/>
    <cellStyle name="Calculation 9 12 2" xfId="9597"/>
    <cellStyle name="Calculation 9 12 2 2" xfId="9598"/>
    <cellStyle name="Calculation 9 12 2 3" xfId="9599"/>
    <cellStyle name="Calculation 9 12 2 4" xfId="9600"/>
    <cellStyle name="Calculation 9 12 3" xfId="9601"/>
    <cellStyle name="Calculation 9 12 4" xfId="9602"/>
    <cellStyle name="Calculation 9 12 5" xfId="9603"/>
    <cellStyle name="Calculation 9 13" xfId="9604"/>
    <cellStyle name="Calculation 9 13 2" xfId="9605"/>
    <cellStyle name="Calculation 9 13 2 2" xfId="9606"/>
    <cellStyle name="Calculation 9 13 2 3" xfId="9607"/>
    <cellStyle name="Calculation 9 13 2 4" xfId="9608"/>
    <cellStyle name="Calculation 9 13 3" xfId="9609"/>
    <cellStyle name="Calculation 9 13 4" xfId="9610"/>
    <cellStyle name="Calculation 9 13 5" xfId="9611"/>
    <cellStyle name="Calculation 9 14" xfId="9612"/>
    <cellStyle name="Calculation 9 14 2" xfId="9613"/>
    <cellStyle name="Calculation 9 14 2 2" xfId="9614"/>
    <cellStyle name="Calculation 9 14 2 3" xfId="9615"/>
    <cellStyle name="Calculation 9 14 2 4" xfId="9616"/>
    <cellStyle name="Calculation 9 14 3" xfId="9617"/>
    <cellStyle name="Calculation 9 14 4" xfId="9618"/>
    <cellStyle name="Calculation 9 14 5" xfId="9619"/>
    <cellStyle name="Calculation 9 15" xfId="9620"/>
    <cellStyle name="Calculation 9 15 2" xfId="9621"/>
    <cellStyle name="Calculation 9 15 2 2" xfId="9622"/>
    <cellStyle name="Calculation 9 15 2 3" xfId="9623"/>
    <cellStyle name="Calculation 9 15 2 4" xfId="9624"/>
    <cellStyle name="Calculation 9 15 3" xfId="9625"/>
    <cellStyle name="Calculation 9 15 4" xfId="9626"/>
    <cellStyle name="Calculation 9 15 5" xfId="9627"/>
    <cellStyle name="Calculation 9 16" xfId="9628"/>
    <cellStyle name="Calculation 9 16 2" xfId="9629"/>
    <cellStyle name="Calculation 9 16 2 2" xfId="9630"/>
    <cellStyle name="Calculation 9 16 2 3" xfId="9631"/>
    <cellStyle name="Calculation 9 16 2 4" xfId="9632"/>
    <cellStyle name="Calculation 9 16 3" xfId="9633"/>
    <cellStyle name="Calculation 9 16 4" xfId="9634"/>
    <cellStyle name="Calculation 9 16 5" xfId="9635"/>
    <cellStyle name="Calculation 9 17" xfId="9636"/>
    <cellStyle name="Calculation 9 17 2" xfId="9637"/>
    <cellStyle name="Calculation 9 17 3" xfId="9638"/>
    <cellStyle name="Calculation 9 17 4" xfId="9639"/>
    <cellStyle name="Calculation 9 18" xfId="9640"/>
    <cellStyle name="Calculation 9 18 2" xfId="9641"/>
    <cellStyle name="Calculation 9 18 3" xfId="9642"/>
    <cellStyle name="Calculation 9 18 4" xfId="9643"/>
    <cellStyle name="Calculation 9 19" xfId="9644"/>
    <cellStyle name="Calculation 9 2" xfId="9645"/>
    <cellStyle name="Calculation 9 2 2" xfId="9646"/>
    <cellStyle name="Calculation 9 2 2 2" xfId="9647"/>
    <cellStyle name="Calculation 9 2 2 3" xfId="9648"/>
    <cellStyle name="Calculation 9 2 2 4" xfId="9649"/>
    <cellStyle name="Calculation 9 2 3" xfId="9650"/>
    <cellStyle name="Calculation 9 2 4" xfId="9651"/>
    <cellStyle name="Calculation 9 2 5" xfId="9652"/>
    <cellStyle name="Calculation 9 20" xfId="9653"/>
    <cellStyle name="Calculation 9 21" xfId="9654"/>
    <cellStyle name="Calculation 9 3" xfId="9655"/>
    <cellStyle name="Calculation 9 3 2" xfId="9656"/>
    <cellStyle name="Calculation 9 3 2 2" xfId="9657"/>
    <cellStyle name="Calculation 9 3 2 3" xfId="9658"/>
    <cellStyle name="Calculation 9 3 2 4" xfId="9659"/>
    <cellStyle name="Calculation 9 3 3" xfId="9660"/>
    <cellStyle name="Calculation 9 3 4" xfId="9661"/>
    <cellStyle name="Calculation 9 3 5" xfId="9662"/>
    <cellStyle name="Calculation 9 4" xfId="9663"/>
    <cellStyle name="Calculation 9 4 2" xfId="9664"/>
    <cellStyle name="Calculation 9 4 2 2" xfId="9665"/>
    <cellStyle name="Calculation 9 4 2 3" xfId="9666"/>
    <cellStyle name="Calculation 9 4 2 4" xfId="9667"/>
    <cellStyle name="Calculation 9 4 3" xfId="9668"/>
    <cellStyle name="Calculation 9 4 4" xfId="9669"/>
    <cellStyle name="Calculation 9 4 5" xfId="9670"/>
    <cellStyle name="Calculation 9 5" xfId="9671"/>
    <cellStyle name="Calculation 9 5 2" xfId="9672"/>
    <cellStyle name="Calculation 9 5 2 2" xfId="9673"/>
    <cellStyle name="Calculation 9 5 2 3" xfId="9674"/>
    <cellStyle name="Calculation 9 5 2 4" xfId="9675"/>
    <cellStyle name="Calculation 9 5 3" xfId="9676"/>
    <cellStyle name="Calculation 9 5 4" xfId="9677"/>
    <cellStyle name="Calculation 9 5 5" xfId="9678"/>
    <cellStyle name="Calculation 9 6" xfId="9679"/>
    <cellStyle name="Calculation 9 6 2" xfId="9680"/>
    <cellStyle name="Calculation 9 6 2 2" xfId="9681"/>
    <cellStyle name="Calculation 9 6 2 3" xfId="9682"/>
    <cellStyle name="Calculation 9 6 2 4" xfId="9683"/>
    <cellStyle name="Calculation 9 6 3" xfId="9684"/>
    <cellStyle name="Calculation 9 6 4" xfId="9685"/>
    <cellStyle name="Calculation 9 6 5" xfId="9686"/>
    <cellStyle name="Calculation 9 7" xfId="9687"/>
    <cellStyle name="Calculation 9 7 2" xfId="9688"/>
    <cellStyle name="Calculation 9 7 2 2" xfId="9689"/>
    <cellStyle name="Calculation 9 7 2 3" xfId="9690"/>
    <cellStyle name="Calculation 9 7 2 4" xfId="9691"/>
    <cellStyle name="Calculation 9 7 3" xfId="9692"/>
    <cellStyle name="Calculation 9 7 4" xfId="9693"/>
    <cellStyle name="Calculation 9 7 5" xfId="9694"/>
    <cellStyle name="Calculation 9 8" xfId="9695"/>
    <cellStyle name="Calculation 9 8 2" xfId="9696"/>
    <cellStyle name="Calculation 9 8 2 2" xfId="9697"/>
    <cellStyle name="Calculation 9 8 2 3" xfId="9698"/>
    <cellStyle name="Calculation 9 8 2 4" xfId="9699"/>
    <cellStyle name="Calculation 9 8 3" xfId="9700"/>
    <cellStyle name="Calculation 9 8 4" xfId="9701"/>
    <cellStyle name="Calculation 9 8 5" xfId="9702"/>
    <cellStyle name="Calculation 9 9" xfId="9703"/>
    <cellStyle name="Calculation 9 9 2" xfId="9704"/>
    <cellStyle name="Calculation 9 9 2 2" xfId="9705"/>
    <cellStyle name="Calculation 9 9 2 3" xfId="9706"/>
    <cellStyle name="Calculation 9 9 2 4" xfId="9707"/>
    <cellStyle name="Calculation 9 9 3" xfId="9708"/>
    <cellStyle name="Calculation 9 9 4" xfId="9709"/>
    <cellStyle name="Calculation 9 9 5" xfId="9710"/>
    <cellStyle name="category" xfId="9711"/>
    <cellStyle name="ccl-tender" xfId="9712"/>
    <cellStyle name="center" xfId="9713"/>
    <cellStyle name="Center - Style5" xfId="9714"/>
    <cellStyle name="Changeable" xfId="9715"/>
    <cellStyle name="changing styles" xfId="9716"/>
    <cellStyle name="changing styles 2" xfId="9717"/>
    <cellStyle name="Check Cell 1" xfId="9718"/>
    <cellStyle name="Check Cell 1 1" xfId="9719"/>
    <cellStyle name="Check Cell 10" xfId="9720"/>
    <cellStyle name="Check Cell 10 10" xfId="9721"/>
    <cellStyle name="Check Cell 10 11" xfId="9722"/>
    <cellStyle name="Check Cell 10 12" xfId="9723"/>
    <cellStyle name="Check Cell 10 13" xfId="9724"/>
    <cellStyle name="Check Cell 10 14" xfId="9725"/>
    <cellStyle name="Check Cell 10 15" xfId="9726"/>
    <cellStyle name="Check Cell 10 16" xfId="9727"/>
    <cellStyle name="Check Cell 10 2" xfId="9728"/>
    <cellStyle name="Check Cell 10 3" xfId="9729"/>
    <cellStyle name="Check Cell 10 4" xfId="9730"/>
    <cellStyle name="Check Cell 10 5" xfId="9731"/>
    <cellStyle name="Check Cell 10 6" xfId="9732"/>
    <cellStyle name="Check Cell 10 7" xfId="9733"/>
    <cellStyle name="Check Cell 10 8" xfId="9734"/>
    <cellStyle name="Check Cell 10 9" xfId="9735"/>
    <cellStyle name="Check Cell 11" xfId="9736"/>
    <cellStyle name="Check Cell 11 2" xfId="9737"/>
    <cellStyle name="Check Cell 11 3" xfId="9738"/>
    <cellStyle name="Check Cell 11 4" xfId="9739"/>
    <cellStyle name="Check Cell 11 5" xfId="9740"/>
    <cellStyle name="Check Cell 11 6" xfId="9741"/>
    <cellStyle name="Check Cell 11 7" xfId="9742"/>
    <cellStyle name="Check Cell 11 8" xfId="9743"/>
    <cellStyle name="Check Cell 11 9" xfId="9744"/>
    <cellStyle name="Check Cell 12" xfId="9745"/>
    <cellStyle name="Check Cell 12 2" xfId="9746"/>
    <cellStyle name="Check Cell 12 3" xfId="9747"/>
    <cellStyle name="Check Cell 12 4" xfId="9748"/>
    <cellStyle name="Check Cell 12 5" xfId="9749"/>
    <cellStyle name="Check Cell 12 6" xfId="9750"/>
    <cellStyle name="Check Cell 12 7" xfId="9751"/>
    <cellStyle name="Check Cell 12 8" xfId="9752"/>
    <cellStyle name="Check Cell 12 9" xfId="9753"/>
    <cellStyle name="Check Cell 13" xfId="9754"/>
    <cellStyle name="Check Cell 13 2" xfId="9755"/>
    <cellStyle name="Check Cell 13 3" xfId="9756"/>
    <cellStyle name="Check Cell 13 4" xfId="9757"/>
    <cellStyle name="Check Cell 13 5" xfId="9758"/>
    <cellStyle name="Check Cell 13 6" xfId="9759"/>
    <cellStyle name="Check Cell 13 7" xfId="9760"/>
    <cellStyle name="Check Cell 13 8" xfId="9761"/>
    <cellStyle name="Check Cell 13 9" xfId="9762"/>
    <cellStyle name="Check Cell 14" xfId="9763"/>
    <cellStyle name="Check Cell 14 2" xfId="9764"/>
    <cellStyle name="Check Cell 14 3" xfId="9765"/>
    <cellStyle name="Check Cell 14 4" xfId="9766"/>
    <cellStyle name="Check Cell 14 5" xfId="9767"/>
    <cellStyle name="Check Cell 14 6" xfId="9768"/>
    <cellStyle name="Check Cell 14 7" xfId="9769"/>
    <cellStyle name="Check Cell 14 8" xfId="9770"/>
    <cellStyle name="Check Cell 14 9" xfId="9771"/>
    <cellStyle name="Check Cell 15" xfId="9772"/>
    <cellStyle name="Check Cell 15 2" xfId="9773"/>
    <cellStyle name="Check Cell 15 3" xfId="9774"/>
    <cellStyle name="Check Cell 15 4" xfId="9775"/>
    <cellStyle name="Check Cell 15 5" xfId="9776"/>
    <cellStyle name="Check Cell 15 6" xfId="9777"/>
    <cellStyle name="Check Cell 15 7" xfId="9778"/>
    <cellStyle name="Check Cell 15 8" xfId="9779"/>
    <cellStyle name="Check Cell 15 9" xfId="9780"/>
    <cellStyle name="Check Cell 16" xfId="9781"/>
    <cellStyle name="Check Cell 16 2" xfId="9782"/>
    <cellStyle name="Check Cell 16 3" xfId="9783"/>
    <cellStyle name="Check Cell 16 4" xfId="9784"/>
    <cellStyle name="Check Cell 16 5" xfId="9785"/>
    <cellStyle name="Check Cell 16 6" xfId="9786"/>
    <cellStyle name="Check Cell 16 7" xfId="9787"/>
    <cellStyle name="Check Cell 16 8" xfId="9788"/>
    <cellStyle name="Check Cell 16 9" xfId="9789"/>
    <cellStyle name="Check Cell 17" xfId="9790"/>
    <cellStyle name="Check Cell 18" xfId="9791"/>
    <cellStyle name="Check Cell 19" xfId="9792"/>
    <cellStyle name="Check Cell 2" xfId="9793"/>
    <cellStyle name="Check Cell 2 2" xfId="9794"/>
    <cellStyle name="Check Cell 2 2 2" xfId="9795"/>
    <cellStyle name="Check Cell 2 2 2 2" xfId="9796"/>
    <cellStyle name="Check Cell 2 2 3" xfId="9797"/>
    <cellStyle name="Check Cell 2 2 4" xfId="9798"/>
    <cellStyle name="Check Cell 2 2 5" xfId="9799"/>
    <cellStyle name="Check Cell 2 2 6" xfId="9800"/>
    <cellStyle name="Check Cell 2 2 7" xfId="9801"/>
    <cellStyle name="Check Cell 2 2 8" xfId="9802"/>
    <cellStyle name="Check Cell 2 2 9" xfId="9803"/>
    <cellStyle name="Check Cell 2 3" xfId="9804"/>
    <cellStyle name="Check Cell 2 3 2" xfId="9805"/>
    <cellStyle name="Check Cell 2 4" xfId="9806"/>
    <cellStyle name="Check Cell 2 4 2" xfId="9807"/>
    <cellStyle name="Check Cell 2 5" xfId="9808"/>
    <cellStyle name="Check Cell 2 5 2" xfId="9809"/>
    <cellStyle name="Check Cell 2 6" xfId="9810"/>
    <cellStyle name="Check Cell 2 7" xfId="9811"/>
    <cellStyle name="Check Cell 2 8" xfId="9812"/>
    <cellStyle name="Check Cell 2 9" xfId="9813"/>
    <cellStyle name="Check Cell 2_Block-F LGF POur-II BBS" xfId="9814"/>
    <cellStyle name="Check Cell 20" xfId="9815"/>
    <cellStyle name="Check Cell 21" xfId="9816"/>
    <cellStyle name="Check Cell 22" xfId="9817"/>
    <cellStyle name="Check Cell 23" xfId="9818"/>
    <cellStyle name="Check Cell 24" xfId="9819"/>
    <cellStyle name="Check Cell 25" xfId="9820"/>
    <cellStyle name="Check Cell 26" xfId="9821"/>
    <cellStyle name="Check Cell 27" xfId="9822"/>
    <cellStyle name="Check Cell 28" xfId="9823"/>
    <cellStyle name="Check Cell 29" xfId="9824"/>
    <cellStyle name="Check Cell 3" xfId="9825"/>
    <cellStyle name="Check Cell 3 2" xfId="9826"/>
    <cellStyle name="Check Cell 3 2 2" xfId="9827"/>
    <cellStyle name="Check Cell 3 2 3" xfId="9828"/>
    <cellStyle name="Check Cell 3 2 4" xfId="9829"/>
    <cellStyle name="Check Cell 3 2 5" xfId="9830"/>
    <cellStyle name="Check Cell 3 2 6" xfId="9831"/>
    <cellStyle name="Check Cell 3 2 7" xfId="9832"/>
    <cellStyle name="Check Cell 3 2 8" xfId="9833"/>
    <cellStyle name="Check Cell 3 2 9" xfId="9834"/>
    <cellStyle name="Check Cell 3 3" xfId="9835"/>
    <cellStyle name="Check Cell 3 3 2" xfId="9836"/>
    <cellStyle name="Check Cell 3 4" xfId="9837"/>
    <cellStyle name="Check Cell 3 4 2" xfId="9838"/>
    <cellStyle name="Check Cell 3 5" xfId="9839"/>
    <cellStyle name="Check Cell 3 6" xfId="9840"/>
    <cellStyle name="Check Cell 3 7" xfId="9841"/>
    <cellStyle name="Check Cell 3 8" xfId="9842"/>
    <cellStyle name="Check Cell 3_Ramadugu_ SWGH" xfId="9843"/>
    <cellStyle name="Check Cell 30" xfId="9844"/>
    <cellStyle name="Check Cell 31" xfId="9845"/>
    <cellStyle name="Check Cell 32" xfId="9846"/>
    <cellStyle name="Check Cell 33" xfId="9847"/>
    <cellStyle name="Check Cell 34" xfId="9848"/>
    <cellStyle name="Check Cell 35" xfId="9849"/>
    <cellStyle name="Check Cell 36" xfId="9850"/>
    <cellStyle name="Check Cell 37" xfId="9851"/>
    <cellStyle name="Check Cell 38" xfId="9852"/>
    <cellStyle name="Check Cell 39" xfId="9853"/>
    <cellStyle name="Check Cell 4" xfId="9854"/>
    <cellStyle name="Check Cell 4 10" xfId="9855"/>
    <cellStyle name="Check Cell 4 11" xfId="9856"/>
    <cellStyle name="Check Cell 4 12" xfId="9857"/>
    <cellStyle name="Check Cell 4 13" xfId="9858"/>
    <cellStyle name="Check Cell 4 14" xfId="9859"/>
    <cellStyle name="Check Cell 4 15" xfId="9860"/>
    <cellStyle name="Check Cell 4 16" xfId="9861"/>
    <cellStyle name="Check Cell 4 2" xfId="9862"/>
    <cellStyle name="Check Cell 4 2 2" xfId="9863"/>
    <cellStyle name="Check Cell 4 3" xfId="9864"/>
    <cellStyle name="Check Cell 4 3 2" xfId="9865"/>
    <cellStyle name="Check Cell 4 4" xfId="9866"/>
    <cellStyle name="Check Cell 4 4 2" xfId="9867"/>
    <cellStyle name="Check Cell 4 5" xfId="9868"/>
    <cellStyle name="Check Cell 4 6" xfId="9869"/>
    <cellStyle name="Check Cell 4 7" xfId="9870"/>
    <cellStyle name="Check Cell 4 8" xfId="9871"/>
    <cellStyle name="Check Cell 4 9" xfId="9872"/>
    <cellStyle name="Check Cell 4_Sheet2" xfId="9873"/>
    <cellStyle name="Check Cell 5" xfId="9874"/>
    <cellStyle name="Check Cell 5 10" xfId="9875"/>
    <cellStyle name="Check Cell 5 11" xfId="9876"/>
    <cellStyle name="Check Cell 5 12" xfId="9877"/>
    <cellStyle name="Check Cell 5 13" xfId="9878"/>
    <cellStyle name="Check Cell 5 14" xfId="9879"/>
    <cellStyle name="Check Cell 5 15" xfId="9880"/>
    <cellStyle name="Check Cell 5 16" xfId="9881"/>
    <cellStyle name="Check Cell 5 2" xfId="9882"/>
    <cellStyle name="Check Cell 5 2 2" xfId="9883"/>
    <cellStyle name="Check Cell 5 3" xfId="9884"/>
    <cellStyle name="Check Cell 5 3 2" xfId="9885"/>
    <cellStyle name="Check Cell 5 4" xfId="9886"/>
    <cellStyle name="Check Cell 5 4 2" xfId="9887"/>
    <cellStyle name="Check Cell 5 5" xfId="9888"/>
    <cellStyle name="Check Cell 5 6" xfId="9889"/>
    <cellStyle name="Check Cell 5 7" xfId="9890"/>
    <cellStyle name="Check Cell 5 8" xfId="9891"/>
    <cellStyle name="Check Cell 5 9" xfId="9892"/>
    <cellStyle name="Check Cell 5_Sheet2" xfId="9893"/>
    <cellStyle name="Check Cell 6" xfId="9894"/>
    <cellStyle name="Check Cell 6 10" xfId="9895"/>
    <cellStyle name="Check Cell 6 11" xfId="9896"/>
    <cellStyle name="Check Cell 6 12" xfId="9897"/>
    <cellStyle name="Check Cell 6 13" xfId="9898"/>
    <cellStyle name="Check Cell 6 14" xfId="9899"/>
    <cellStyle name="Check Cell 6 15" xfId="9900"/>
    <cellStyle name="Check Cell 6 16" xfId="9901"/>
    <cellStyle name="Check Cell 6 2" xfId="9902"/>
    <cellStyle name="Check Cell 6 2 2" xfId="9903"/>
    <cellStyle name="Check Cell 6 3" xfId="9904"/>
    <cellStyle name="Check Cell 6 3 2" xfId="9905"/>
    <cellStyle name="Check Cell 6 4" xfId="9906"/>
    <cellStyle name="Check Cell 6 4 2" xfId="9907"/>
    <cellStyle name="Check Cell 6 5" xfId="9908"/>
    <cellStyle name="Check Cell 6 6" xfId="9909"/>
    <cellStyle name="Check Cell 6 7" xfId="9910"/>
    <cellStyle name="Check Cell 6 8" xfId="9911"/>
    <cellStyle name="Check Cell 6 9" xfId="9912"/>
    <cellStyle name="Check Cell 6_Sheet2" xfId="9913"/>
    <cellStyle name="Check Cell 7" xfId="9914"/>
    <cellStyle name="Check Cell 7 10" xfId="9915"/>
    <cellStyle name="Check Cell 7 11" xfId="9916"/>
    <cellStyle name="Check Cell 7 12" xfId="9917"/>
    <cellStyle name="Check Cell 7 13" xfId="9918"/>
    <cellStyle name="Check Cell 7 14" xfId="9919"/>
    <cellStyle name="Check Cell 7 15" xfId="9920"/>
    <cellStyle name="Check Cell 7 16" xfId="9921"/>
    <cellStyle name="Check Cell 7 2" xfId="9922"/>
    <cellStyle name="Check Cell 7 2 2" xfId="9923"/>
    <cellStyle name="Check Cell 7 3" xfId="9924"/>
    <cellStyle name="Check Cell 7 3 2" xfId="9925"/>
    <cellStyle name="Check Cell 7 4" xfId="9926"/>
    <cellStyle name="Check Cell 7 4 2" xfId="9927"/>
    <cellStyle name="Check Cell 7 5" xfId="9928"/>
    <cellStyle name="Check Cell 7 6" xfId="9929"/>
    <cellStyle name="Check Cell 7 7" xfId="9930"/>
    <cellStyle name="Check Cell 7 8" xfId="9931"/>
    <cellStyle name="Check Cell 7 9" xfId="9932"/>
    <cellStyle name="Check Cell 7_Sheet2" xfId="9933"/>
    <cellStyle name="Check Cell 8" xfId="9934"/>
    <cellStyle name="Check Cell 8 10" xfId="9935"/>
    <cellStyle name="Check Cell 8 11" xfId="9936"/>
    <cellStyle name="Check Cell 8 12" xfId="9937"/>
    <cellStyle name="Check Cell 8 13" xfId="9938"/>
    <cellStyle name="Check Cell 8 14" xfId="9939"/>
    <cellStyle name="Check Cell 8 15" xfId="9940"/>
    <cellStyle name="Check Cell 8 16" xfId="9941"/>
    <cellStyle name="Check Cell 8 2" xfId="9942"/>
    <cellStyle name="Check Cell 8 3" xfId="9943"/>
    <cellStyle name="Check Cell 8 4" xfId="9944"/>
    <cellStyle name="Check Cell 8 5" xfId="9945"/>
    <cellStyle name="Check Cell 8 6" xfId="9946"/>
    <cellStyle name="Check Cell 8 7" xfId="9947"/>
    <cellStyle name="Check Cell 8 8" xfId="9948"/>
    <cellStyle name="Check Cell 8 9" xfId="9949"/>
    <cellStyle name="Check Cell 8_Sheet2" xfId="9950"/>
    <cellStyle name="Check Cell 9" xfId="9951"/>
    <cellStyle name="Check Cell 9 10" xfId="9952"/>
    <cellStyle name="Check Cell 9 11" xfId="9953"/>
    <cellStyle name="Check Cell 9 12" xfId="9954"/>
    <cellStyle name="Check Cell 9 13" xfId="9955"/>
    <cellStyle name="Check Cell 9 14" xfId="9956"/>
    <cellStyle name="Check Cell 9 15" xfId="9957"/>
    <cellStyle name="Check Cell 9 16" xfId="9958"/>
    <cellStyle name="Check Cell 9 2" xfId="9959"/>
    <cellStyle name="Check Cell 9 3" xfId="9960"/>
    <cellStyle name="Check Cell 9 4" xfId="9961"/>
    <cellStyle name="Check Cell 9 5" xfId="9962"/>
    <cellStyle name="Check Cell 9 6" xfId="9963"/>
    <cellStyle name="Check Cell 9 7" xfId="9964"/>
    <cellStyle name="Check Cell 9 8" xfId="9965"/>
    <cellStyle name="Check Cell 9 9" xfId="9966"/>
    <cellStyle name="Chiffre0" xfId="9967"/>
    <cellStyle name="Chiffre2" xfId="9968"/>
    <cellStyle name="Code" xfId="9969"/>
    <cellStyle name="Code Section" xfId="9970"/>
    <cellStyle name="Code Section 2" xfId="9971"/>
    <cellStyle name="Code Section 3" xfId="9972"/>
    <cellStyle name="Code Section 4" xfId="9973"/>
    <cellStyle name="Code Section 5" xfId="9974"/>
    <cellStyle name="COL HEADINGS" xfId="9975"/>
    <cellStyle name="COL HEADINGS 2" xfId="9976"/>
    <cellStyle name="COL HEADINGS 3" xfId="9977"/>
    <cellStyle name="COL HEADINGS 4" xfId="9978"/>
    <cellStyle name="COL HEADINGS 5" xfId="9979"/>
    <cellStyle name="COL HEADINGS 6" xfId="9980"/>
    <cellStyle name="COL HEADINGS 7" xfId="9981"/>
    <cellStyle name="Col Heads" xfId="9982"/>
    <cellStyle name="Col Heads 2" xfId="9983"/>
    <cellStyle name="Col Heads 3" xfId="9984"/>
    <cellStyle name="Col Heads 4" xfId="9985"/>
    <cellStyle name="Col Heads 5" xfId="9986"/>
    <cellStyle name="Col Heads 6" xfId="9987"/>
    <cellStyle name="Col Heads 7" xfId="9988"/>
    <cellStyle name="Column centered" xfId="9989"/>
    <cellStyle name="Column centered 2" xfId="9990"/>
    <cellStyle name="Column centered 2 2" xfId="9991"/>
    <cellStyle name="Column centered 2 3" xfId="9992"/>
    <cellStyle name="Column centered 2 4" xfId="9993"/>
    <cellStyle name="Column centered 2 5" xfId="9994"/>
    <cellStyle name="Column centered 3" xfId="9995"/>
    <cellStyle name="Column centered 4" xfId="9996"/>
    <cellStyle name="Column centered 5" xfId="9997"/>
    <cellStyle name="Column centered 6" xfId="9998"/>
    <cellStyle name="Column Heading" xfId="9999"/>
    <cellStyle name="Column Heading 2" xfId="10000"/>
    <cellStyle name="Column Heading 2 2" xfId="10001"/>
    <cellStyle name="Column Heading 2 3" xfId="10002"/>
    <cellStyle name="Column Heading 2 4" xfId="10003"/>
    <cellStyle name="Column Heading 3" xfId="10004"/>
    <cellStyle name="Column Heading 4" xfId="10005"/>
    <cellStyle name="Column Heading 5" xfId="10006"/>
    <cellStyle name="Column Heading 6" xfId="10007"/>
    <cellStyle name="Column Heading 7" xfId="10008"/>
    <cellStyle name="Column Headings" xfId="10009"/>
    <cellStyle name="Column text left" xfId="10010"/>
    <cellStyle name="Column text left 2" xfId="10011"/>
    <cellStyle name="Column text left 2 2" xfId="10012"/>
    <cellStyle name="Column text left 2 3" xfId="10013"/>
    <cellStyle name="Column text left 2 4" xfId="10014"/>
    <cellStyle name="Column text left 2 5" xfId="10015"/>
    <cellStyle name="Column text left 3" xfId="10016"/>
    <cellStyle name="Column text left 4" xfId="10017"/>
    <cellStyle name="Column text left 5" xfId="10018"/>
    <cellStyle name="Column text left 6" xfId="10019"/>
    <cellStyle name="coma" xfId="10020"/>
    <cellStyle name="comm" xfId="10021"/>
    <cellStyle name="Comma  - Style1" xfId="10022"/>
    <cellStyle name="Comma  - Style1 2" xfId="10023"/>
    <cellStyle name="Comma  - Style1 2 2" xfId="10024"/>
    <cellStyle name="Comma  - Style1 2 3" xfId="10025"/>
    <cellStyle name="Comma  - Style1 2 4" xfId="10026"/>
    <cellStyle name="Comma  - Style1 2 5" xfId="10027"/>
    <cellStyle name="Comma  - Style1 2 6" xfId="10028"/>
    <cellStyle name="Comma  - Style1 2 7" xfId="10029"/>
    <cellStyle name="Comma  - Style1 2 8" xfId="10030"/>
    <cellStyle name="Comma  - Style1 2 9" xfId="10031"/>
    <cellStyle name="Comma  - Style1 3" xfId="10032"/>
    <cellStyle name="Comma  - Style1 3 2" xfId="10033"/>
    <cellStyle name="Comma  - Style1 4" xfId="10034"/>
    <cellStyle name="Comma  - Style1_COMPOUND WALL TO IWHB - CHANDRAGIRI" xfId="10035"/>
    <cellStyle name="Comma  - Style2" xfId="10036"/>
    <cellStyle name="Comma  - Style2 2" xfId="10037"/>
    <cellStyle name="Comma  - Style2 2 2" xfId="10038"/>
    <cellStyle name="Comma  - Style2 2 3" xfId="10039"/>
    <cellStyle name="Comma  - Style2 2 4" xfId="10040"/>
    <cellStyle name="Comma  - Style2 2 5" xfId="10041"/>
    <cellStyle name="Comma  - Style2 2 6" xfId="10042"/>
    <cellStyle name="Comma  - Style2 2 7" xfId="10043"/>
    <cellStyle name="Comma  - Style2 2 8" xfId="10044"/>
    <cellStyle name="Comma  - Style2 2 9" xfId="10045"/>
    <cellStyle name="Comma  - Style2 3" xfId="10046"/>
    <cellStyle name="Comma  - Style2 3 2" xfId="10047"/>
    <cellStyle name="Comma  - Style2 4" xfId="10048"/>
    <cellStyle name="Comma  - Style2_COMPOUND WALL TO IWHB - CHANDRAGIRI" xfId="10049"/>
    <cellStyle name="Comma  - Style3" xfId="10050"/>
    <cellStyle name="Comma  - Style3 10" xfId="10051"/>
    <cellStyle name="Comma  - Style3 11" xfId="10052"/>
    <cellStyle name="Comma  - Style3 12" xfId="10053"/>
    <cellStyle name="Comma  - Style3 13" xfId="10054"/>
    <cellStyle name="Comma  - Style3 14" xfId="10055"/>
    <cellStyle name="Comma  - Style3 2" xfId="10056"/>
    <cellStyle name="Comma  - Style3 2 10" xfId="10057"/>
    <cellStyle name="Comma  - Style3 2 2" xfId="10058"/>
    <cellStyle name="Comma  - Style3 2 3" xfId="10059"/>
    <cellStyle name="Comma  - Style3 2 4" xfId="10060"/>
    <cellStyle name="Comma  - Style3 2 5" xfId="10061"/>
    <cellStyle name="Comma  - Style3 2 6" xfId="10062"/>
    <cellStyle name="Comma  - Style3 2 7" xfId="10063"/>
    <cellStyle name="Comma  - Style3 2 8" xfId="10064"/>
    <cellStyle name="Comma  - Style3 2 9" xfId="10065"/>
    <cellStyle name="Comma  - Style3 3" xfId="10066"/>
    <cellStyle name="Comma  - Style3 3 2" xfId="10067"/>
    <cellStyle name="Comma  - Style3 4" xfId="10068"/>
    <cellStyle name="Comma  - Style3 5" xfId="10069"/>
    <cellStyle name="Comma  - Style3 6" xfId="10070"/>
    <cellStyle name="Comma  - Style3 7" xfId="10071"/>
    <cellStyle name="Comma  - Style3 8" xfId="10072"/>
    <cellStyle name="Comma  - Style3 9" xfId="10073"/>
    <cellStyle name="Comma  - Style3_COMPOUND WALL TO IWHB - CHANDRAGIRI" xfId="10074"/>
    <cellStyle name="Comma  - Style4" xfId="10075"/>
    <cellStyle name="Comma  - Style4 10" xfId="10076"/>
    <cellStyle name="Comma  - Style4 11" xfId="10077"/>
    <cellStyle name="Comma  - Style4 12" xfId="10078"/>
    <cellStyle name="Comma  - Style4 13" xfId="10079"/>
    <cellStyle name="Comma  - Style4 14" xfId="10080"/>
    <cellStyle name="Comma  - Style4 2" xfId="10081"/>
    <cellStyle name="Comma  - Style4 2 10" xfId="10082"/>
    <cellStyle name="Comma  - Style4 2 2" xfId="10083"/>
    <cellStyle name="Comma  - Style4 2 3" xfId="10084"/>
    <cellStyle name="Comma  - Style4 2 4" xfId="10085"/>
    <cellStyle name="Comma  - Style4 2 5" xfId="10086"/>
    <cellStyle name="Comma  - Style4 2 6" xfId="10087"/>
    <cellStyle name="Comma  - Style4 2 7" xfId="10088"/>
    <cellStyle name="Comma  - Style4 2 8" xfId="10089"/>
    <cellStyle name="Comma  - Style4 2 9" xfId="10090"/>
    <cellStyle name="Comma  - Style4 3" xfId="10091"/>
    <cellStyle name="Comma  - Style4 3 2" xfId="10092"/>
    <cellStyle name="Comma  - Style4 4" xfId="10093"/>
    <cellStyle name="Comma  - Style4 5" xfId="10094"/>
    <cellStyle name="Comma  - Style4 6" xfId="10095"/>
    <cellStyle name="Comma  - Style4 7" xfId="10096"/>
    <cellStyle name="Comma  - Style4 8" xfId="10097"/>
    <cellStyle name="Comma  - Style4 9" xfId="10098"/>
    <cellStyle name="Comma  - Style4_COMPOUND WALL TO IWHB - CHANDRAGIRI" xfId="10099"/>
    <cellStyle name="Comma  - Style5" xfId="10100"/>
    <cellStyle name="Comma  - Style5 10" xfId="10101"/>
    <cellStyle name="Comma  - Style5 11" xfId="10102"/>
    <cellStyle name="Comma  - Style5 12" xfId="10103"/>
    <cellStyle name="Comma  - Style5 13" xfId="10104"/>
    <cellStyle name="Comma  - Style5 14" xfId="10105"/>
    <cellStyle name="Comma  - Style5 2" xfId="10106"/>
    <cellStyle name="Comma  - Style5 2 10" xfId="10107"/>
    <cellStyle name="Comma  - Style5 2 2" xfId="10108"/>
    <cellStyle name="Comma  - Style5 2 3" xfId="10109"/>
    <cellStyle name="Comma  - Style5 2 4" xfId="10110"/>
    <cellStyle name="Comma  - Style5 2 5" xfId="10111"/>
    <cellStyle name="Comma  - Style5 2 6" xfId="10112"/>
    <cellStyle name="Comma  - Style5 2 7" xfId="10113"/>
    <cellStyle name="Comma  - Style5 2 8" xfId="10114"/>
    <cellStyle name="Comma  - Style5 2 9" xfId="10115"/>
    <cellStyle name="Comma  - Style5 3" xfId="10116"/>
    <cellStyle name="Comma  - Style5 3 2" xfId="10117"/>
    <cellStyle name="Comma  - Style5 4" xfId="10118"/>
    <cellStyle name="Comma  - Style5 5" xfId="10119"/>
    <cellStyle name="Comma  - Style5 6" xfId="10120"/>
    <cellStyle name="Comma  - Style5 7" xfId="10121"/>
    <cellStyle name="Comma  - Style5 8" xfId="10122"/>
    <cellStyle name="Comma  - Style5 9" xfId="10123"/>
    <cellStyle name="Comma  - Style5_COMPOUND WALL TO IWHB - CHANDRAGIRI" xfId="10124"/>
    <cellStyle name="Comma  - Style6" xfId="10125"/>
    <cellStyle name="Comma  - Style6 10" xfId="10126"/>
    <cellStyle name="Comma  - Style6 11" xfId="10127"/>
    <cellStyle name="Comma  - Style6 12" xfId="10128"/>
    <cellStyle name="Comma  - Style6 13" xfId="10129"/>
    <cellStyle name="Comma  - Style6 14" xfId="10130"/>
    <cellStyle name="Comma  - Style6 2" xfId="10131"/>
    <cellStyle name="Comma  - Style6 2 10" xfId="10132"/>
    <cellStyle name="Comma  - Style6 2 2" xfId="10133"/>
    <cellStyle name="Comma  - Style6 2 3" xfId="10134"/>
    <cellStyle name="Comma  - Style6 2 4" xfId="10135"/>
    <cellStyle name="Comma  - Style6 2 5" xfId="10136"/>
    <cellStyle name="Comma  - Style6 2 6" xfId="10137"/>
    <cellStyle name="Comma  - Style6 2 7" xfId="10138"/>
    <cellStyle name="Comma  - Style6 2 8" xfId="10139"/>
    <cellStyle name="Comma  - Style6 2 9" xfId="10140"/>
    <cellStyle name="Comma  - Style6 3" xfId="10141"/>
    <cellStyle name="Comma  - Style6 3 2" xfId="10142"/>
    <cellStyle name="Comma  - Style6 4" xfId="10143"/>
    <cellStyle name="Comma  - Style6 5" xfId="10144"/>
    <cellStyle name="Comma  - Style6 6" xfId="10145"/>
    <cellStyle name="Comma  - Style6 7" xfId="10146"/>
    <cellStyle name="Comma  - Style6 8" xfId="10147"/>
    <cellStyle name="Comma  - Style6 9" xfId="10148"/>
    <cellStyle name="Comma  - Style6_COMPOUND WALL TO IWHB - CHANDRAGIRI" xfId="10149"/>
    <cellStyle name="Comma  - Style7" xfId="10150"/>
    <cellStyle name="Comma  - Style7 10" xfId="10151"/>
    <cellStyle name="Comma  - Style7 11" xfId="10152"/>
    <cellStyle name="Comma  - Style7 12" xfId="10153"/>
    <cellStyle name="Comma  - Style7 13" xfId="10154"/>
    <cellStyle name="Comma  - Style7 14" xfId="10155"/>
    <cellStyle name="Comma  - Style7 2" xfId="10156"/>
    <cellStyle name="Comma  - Style7 2 10" xfId="10157"/>
    <cellStyle name="Comma  - Style7 2 2" xfId="10158"/>
    <cellStyle name="Comma  - Style7 2 3" xfId="10159"/>
    <cellStyle name="Comma  - Style7 2 4" xfId="10160"/>
    <cellStyle name="Comma  - Style7 2 5" xfId="10161"/>
    <cellStyle name="Comma  - Style7 2 6" xfId="10162"/>
    <cellStyle name="Comma  - Style7 2 7" xfId="10163"/>
    <cellStyle name="Comma  - Style7 2 8" xfId="10164"/>
    <cellStyle name="Comma  - Style7 2 9" xfId="10165"/>
    <cellStyle name="Comma  - Style7 3" xfId="10166"/>
    <cellStyle name="Comma  - Style7 3 2" xfId="10167"/>
    <cellStyle name="Comma  - Style7 4" xfId="10168"/>
    <cellStyle name="Comma  - Style7 5" xfId="10169"/>
    <cellStyle name="Comma  - Style7 6" xfId="10170"/>
    <cellStyle name="Comma  - Style7 7" xfId="10171"/>
    <cellStyle name="Comma  - Style7 8" xfId="10172"/>
    <cellStyle name="Comma  - Style7 9" xfId="10173"/>
    <cellStyle name="Comma  - Style7_COMPOUND WALL TO IWHB - CHANDRAGIRI" xfId="10174"/>
    <cellStyle name="Comma  - Style8" xfId="10175"/>
    <cellStyle name="Comma  - Style8 10" xfId="10176"/>
    <cellStyle name="Comma  - Style8 11" xfId="10177"/>
    <cellStyle name="Comma  - Style8 12" xfId="10178"/>
    <cellStyle name="Comma  - Style8 13" xfId="10179"/>
    <cellStyle name="Comma  - Style8 14" xfId="10180"/>
    <cellStyle name="Comma  - Style8 2" xfId="10181"/>
    <cellStyle name="Comma  - Style8 2 10" xfId="10182"/>
    <cellStyle name="Comma  - Style8 2 2" xfId="10183"/>
    <cellStyle name="Comma  - Style8 2 3" xfId="10184"/>
    <cellStyle name="Comma  - Style8 2 4" xfId="10185"/>
    <cellStyle name="Comma  - Style8 2 5" xfId="10186"/>
    <cellStyle name="Comma  - Style8 2 6" xfId="10187"/>
    <cellStyle name="Comma  - Style8 2 7" xfId="10188"/>
    <cellStyle name="Comma  - Style8 2 8" xfId="10189"/>
    <cellStyle name="Comma  - Style8 2 9" xfId="10190"/>
    <cellStyle name="Comma  - Style8 3" xfId="10191"/>
    <cellStyle name="Comma  - Style8 3 2" xfId="10192"/>
    <cellStyle name="Comma  - Style8 4" xfId="10193"/>
    <cellStyle name="Comma  - Style8 5" xfId="10194"/>
    <cellStyle name="Comma  - Style8 6" xfId="10195"/>
    <cellStyle name="Comma  - Style8 7" xfId="10196"/>
    <cellStyle name="Comma  - Style8 8" xfId="10197"/>
    <cellStyle name="Comma  - Style8 9" xfId="10198"/>
    <cellStyle name="Comma  - Style8_COMPOUND WALL TO IWHB - CHANDRAGIRI" xfId="10199"/>
    <cellStyle name="Comma (1)" xfId="10200"/>
    <cellStyle name="Comma [0] 2" xfId="10201"/>
    <cellStyle name="Comma [0] 2 2" xfId="10202"/>
    <cellStyle name="Comma [00]" xfId="10203"/>
    <cellStyle name="Comma [00] 10" xfId="10204"/>
    <cellStyle name="Comma [00] 11" xfId="10205"/>
    <cellStyle name="Comma [00] 2" xfId="10206"/>
    <cellStyle name="Comma [00] 2 2" xfId="10207"/>
    <cellStyle name="Comma [00] 3" xfId="10208"/>
    <cellStyle name="Comma [00] 3 2" xfId="10209"/>
    <cellStyle name="Comma [00] 4" xfId="10210"/>
    <cellStyle name="Comma [00] 5" xfId="10211"/>
    <cellStyle name="Comma [00] 6" xfId="10212"/>
    <cellStyle name="Comma [00] 7" xfId="10213"/>
    <cellStyle name="Comma [00] 8" xfId="10214"/>
    <cellStyle name="Comma [00] 9" xfId="10215"/>
    <cellStyle name="Comma [1]" xfId="10216"/>
    <cellStyle name="Comma [2]" xfId="10217"/>
    <cellStyle name="Comma [3]" xfId="10218"/>
    <cellStyle name="Comma 0" xfId="10219"/>
    <cellStyle name="Comma 0*" xfId="10220"/>
    <cellStyle name="Comma 0_Dealist" xfId="10221"/>
    <cellStyle name="Comma 10" xfId="10222"/>
    <cellStyle name="Comma 10 2" xfId="10223"/>
    <cellStyle name="Comma 10 2 2" xfId="10224"/>
    <cellStyle name="Comma 10 2 3" xfId="10225"/>
    <cellStyle name="Comma 10 3" xfId="10226"/>
    <cellStyle name="Comma 10 4" xfId="10227"/>
    <cellStyle name="Comma 10 5" xfId="10228"/>
    <cellStyle name="Comma 10 6" xfId="10229"/>
    <cellStyle name="Comma 10 6 2" xfId="10230"/>
    <cellStyle name="Comma 10 6 2 2" xfId="10231"/>
    <cellStyle name="Comma 10 6 2 3" xfId="10232"/>
    <cellStyle name="Comma 10 6 3" xfId="10233"/>
    <cellStyle name="Comma 10 6 4" xfId="10234"/>
    <cellStyle name="Comma 10 7" xfId="10235"/>
    <cellStyle name="Comma 10 8" xfId="10236"/>
    <cellStyle name="Comma 10_Intercontinenetal Blockwork-16.12.10" xfId="10237"/>
    <cellStyle name="Comma 11" xfId="10238"/>
    <cellStyle name="Comma 11 2" xfId="10239"/>
    <cellStyle name="Comma 11 2 2" xfId="10240"/>
    <cellStyle name="Comma 11 2 3" xfId="10241"/>
    <cellStyle name="Comma 11 3" xfId="10242"/>
    <cellStyle name="Comma 11 4" xfId="10243"/>
    <cellStyle name="Comma 11 5" xfId="10244"/>
    <cellStyle name="Comma 11 6" xfId="10245"/>
    <cellStyle name="Comma 11 7" xfId="10246"/>
    <cellStyle name="Comma 11_Sheet2" xfId="10247"/>
    <cellStyle name="Comma 12" xfId="10248"/>
    <cellStyle name="Comma 12 2" xfId="10249"/>
    <cellStyle name="Comma 12 3" xfId="10250"/>
    <cellStyle name="Comma 12 3 2" xfId="10251"/>
    <cellStyle name="Comma 12 3 2 2" xfId="10252"/>
    <cellStyle name="Comma 12 3 2 2 2" xfId="10253"/>
    <cellStyle name="Comma 12 3 2 2 3" xfId="10254"/>
    <cellStyle name="Comma 12 3 2 3" xfId="10255"/>
    <cellStyle name="Comma 12 3 2 4" xfId="10256"/>
    <cellStyle name="Comma 12 4" xfId="10257"/>
    <cellStyle name="Comma 12 5" xfId="10258"/>
    <cellStyle name="Comma 13" xfId="10259"/>
    <cellStyle name="Comma 13 2" xfId="10260"/>
    <cellStyle name="Comma 13 3" xfId="10261"/>
    <cellStyle name="Comma 13 4" xfId="10262"/>
    <cellStyle name="Comma 13 4 2" xfId="10263"/>
    <cellStyle name="Comma 13 5" xfId="10264"/>
    <cellStyle name="Comma 14" xfId="10265"/>
    <cellStyle name="Comma 14 2" xfId="10266"/>
    <cellStyle name="Comma 14 3" xfId="10267"/>
    <cellStyle name="Comma 14 4" xfId="10268"/>
    <cellStyle name="Comma 15" xfId="10269"/>
    <cellStyle name="Comma 15 2" xfId="10270"/>
    <cellStyle name="Comma 15 2 2" xfId="10271"/>
    <cellStyle name="Comma 15 2 3" xfId="10272"/>
    <cellStyle name="Comma 15 3" xfId="10273"/>
    <cellStyle name="Comma 15 4" xfId="10274"/>
    <cellStyle name="Comma 16" xfId="10275"/>
    <cellStyle name="Comma 16 2" xfId="10276"/>
    <cellStyle name="Comma 16 2 2" xfId="10277"/>
    <cellStyle name="Comma 16 2 3" xfId="10278"/>
    <cellStyle name="Comma 16 3" xfId="10279"/>
    <cellStyle name="Comma 16 4" xfId="10280"/>
    <cellStyle name="Comma 17" xfId="10281"/>
    <cellStyle name="Comma 17 2" xfId="10282"/>
    <cellStyle name="Comma 17 3" xfId="10283"/>
    <cellStyle name="Comma 18" xfId="10284"/>
    <cellStyle name="Comma 18 2" xfId="10285"/>
    <cellStyle name="Comma 18 2 2" xfId="10286"/>
    <cellStyle name="Comma 18 2 3" xfId="10287"/>
    <cellStyle name="Comma 18 2 4" xfId="10288"/>
    <cellStyle name="Comma 18 2 4 2" xfId="10289"/>
    <cellStyle name="Comma 18 2 4 3" xfId="10290"/>
    <cellStyle name="Comma 18 2 5" xfId="10291"/>
    <cellStyle name="Comma 18 2 6" xfId="10292"/>
    <cellStyle name="Comma 18 3" xfId="10293"/>
    <cellStyle name="Comma 18 4" xfId="10294"/>
    <cellStyle name="Comma 19" xfId="10295"/>
    <cellStyle name="Comma 19 2" xfId="10296"/>
    <cellStyle name="Comma 19 2 2" xfId="10297"/>
    <cellStyle name="Comma 19 2 2 2" xfId="10298"/>
    <cellStyle name="Comma 19 2 2 3" xfId="10299"/>
    <cellStyle name="Comma 19 2 3" xfId="10300"/>
    <cellStyle name="Comma 19 2 4" xfId="10301"/>
    <cellStyle name="Comma 19 3" xfId="10302"/>
    <cellStyle name="Comma 19 4" xfId="10303"/>
    <cellStyle name="Comma 2" xfId="10304"/>
    <cellStyle name="Comma 2 10" xfId="10305"/>
    <cellStyle name="Comma 2 10 2" xfId="10306"/>
    <cellStyle name="Comma 2 10 2 2" xfId="10307"/>
    <cellStyle name="Comma 2 10 3" xfId="10308"/>
    <cellStyle name="Comma 2 10 4" xfId="10309"/>
    <cellStyle name="Comma 2 10 5" xfId="10310"/>
    <cellStyle name="Comma 2 10 6" xfId="10311"/>
    <cellStyle name="Comma 2 10 7" xfId="10312"/>
    <cellStyle name="Comma 2 10 8" xfId="10313"/>
    <cellStyle name="Comma 2 10 9" xfId="10314"/>
    <cellStyle name="Comma 2 11" xfId="10315"/>
    <cellStyle name="Comma 2 11 2" xfId="10316"/>
    <cellStyle name="Comma 2 12" xfId="10317"/>
    <cellStyle name="Comma 2 12 2" xfId="10318"/>
    <cellStyle name="Comma 2 13" xfId="10319"/>
    <cellStyle name="Comma 2 13 2" xfId="10320"/>
    <cellStyle name="Comma 2 14" xfId="10321"/>
    <cellStyle name="Comma 2 14 2" xfId="10322"/>
    <cellStyle name="Comma 2 15" xfId="10323"/>
    <cellStyle name="Comma 2 15 2" xfId="10324"/>
    <cellStyle name="Comma 2 16" xfId="10325"/>
    <cellStyle name="Comma 2 16 2" xfId="10326"/>
    <cellStyle name="Comma 2 16 3" xfId="10327"/>
    <cellStyle name="Comma 2 17" xfId="10328"/>
    <cellStyle name="Comma 2 17 2" xfId="10329"/>
    <cellStyle name="Comma 2 17 3" xfId="10330"/>
    <cellStyle name="Comma 2 18" xfId="10331"/>
    <cellStyle name="Comma 2 19" xfId="10332"/>
    <cellStyle name="Comma 2 2" xfId="10333"/>
    <cellStyle name="Comma 2 2 10" xfId="10334"/>
    <cellStyle name="Comma 2 2 11" xfId="10335"/>
    <cellStyle name="Comma 2 2 12" xfId="10336"/>
    <cellStyle name="Comma 2 2 2" xfId="10337"/>
    <cellStyle name="Comma 2 2 2 10" xfId="10338"/>
    <cellStyle name="Comma 2 2 2 11" xfId="10339"/>
    <cellStyle name="Comma 2 2 2 11 2" xfId="10340"/>
    <cellStyle name="Comma 2 2 2 11 2 2" xfId="10341"/>
    <cellStyle name="Comma 2 2 2 11 2 3" xfId="10342"/>
    <cellStyle name="Comma 2 2 2 11 3" xfId="10343"/>
    <cellStyle name="Comma 2 2 2 11 4" xfId="10344"/>
    <cellStyle name="Comma 2 2 2 12" xfId="10345"/>
    <cellStyle name="Comma 2 2 2 13" xfId="10346"/>
    <cellStyle name="Comma 2 2 2 14" xfId="10347"/>
    <cellStyle name="Comma 2 2 2 15" xfId="10348"/>
    <cellStyle name="Comma 2 2 2 16" xfId="10349"/>
    <cellStyle name="Comma 2 2 2 17" xfId="10350"/>
    <cellStyle name="Comma 2 2 2 18" xfId="10351"/>
    <cellStyle name="Comma 2 2 2 19" xfId="10352"/>
    <cellStyle name="Comma 2 2 2 2" xfId="10353"/>
    <cellStyle name="Comma 2 2 2 2 2" xfId="10354"/>
    <cellStyle name="Comma 2 2 2 2 2 2" xfId="10355"/>
    <cellStyle name="Comma 2 2 2 2 2 2 2" xfId="10356"/>
    <cellStyle name="Comma 2 2 2 2 2 2 3" xfId="10357"/>
    <cellStyle name="Comma 2 2 2 2 2 3" xfId="10358"/>
    <cellStyle name="Comma 2 2 2 2 2 4" xfId="10359"/>
    <cellStyle name="Comma 2 2 2 2 2 5" xfId="10360"/>
    <cellStyle name="Comma 2 2 2 2 3" xfId="10361"/>
    <cellStyle name="Comma 2 2 2 2 3 2" xfId="10362"/>
    <cellStyle name="Comma 2 2 2 2 3 3" xfId="10363"/>
    <cellStyle name="Comma 2 2 2 2 4" xfId="10364"/>
    <cellStyle name="Comma 2 2 2 2 5" xfId="10365"/>
    <cellStyle name="Comma 2 2 2 2 6" xfId="10366"/>
    <cellStyle name="Comma 2 2 2 20" xfId="10367"/>
    <cellStyle name="Comma 2 2 2 3" xfId="10368"/>
    <cellStyle name="Comma 2 2 2 3 2" xfId="10369"/>
    <cellStyle name="Comma 2 2 2 3 3" xfId="10370"/>
    <cellStyle name="Comma 2 2 2 4" xfId="10371"/>
    <cellStyle name="Comma 2 2 2 4 2" xfId="10372"/>
    <cellStyle name="Comma 2 2 2 4 3" xfId="10373"/>
    <cellStyle name="Comma 2 2 2 5" xfId="10374"/>
    <cellStyle name="Comma 2 2 2 5 2" xfId="10375"/>
    <cellStyle name="Comma 2 2 2 5 3" xfId="10376"/>
    <cellStyle name="Comma 2 2 2 6" xfId="10377"/>
    <cellStyle name="Comma 2 2 2 6 2" xfId="10378"/>
    <cellStyle name="Comma 2 2 2 6 3" xfId="10379"/>
    <cellStyle name="Comma 2 2 2 7" xfId="10380"/>
    <cellStyle name="Comma 2 2 2 7 2" xfId="10381"/>
    <cellStyle name="Comma 2 2 2 7 3" xfId="10382"/>
    <cellStyle name="Comma 2 2 2 8" xfId="10383"/>
    <cellStyle name="Comma 2 2 2 9" xfId="10384"/>
    <cellStyle name="Comma 2 2 3" xfId="10385"/>
    <cellStyle name="Comma 2 2 3 2" xfId="10386"/>
    <cellStyle name="Comma 2 2 3 2 2" xfId="10387"/>
    <cellStyle name="Comma 2 2 3 2 3" xfId="10388"/>
    <cellStyle name="Comma 2 2 3 3" xfId="10389"/>
    <cellStyle name="Comma 2 2 4" xfId="10390"/>
    <cellStyle name="Comma 2 2 4 2" xfId="10391"/>
    <cellStyle name="Comma 2 2 4 3" xfId="10392"/>
    <cellStyle name="Comma 2 2 5" xfId="10393"/>
    <cellStyle name="Comma 2 2 5 2" xfId="10394"/>
    <cellStyle name="Comma 2 2 5 3" xfId="10395"/>
    <cellStyle name="Comma 2 2 6" xfId="10396"/>
    <cellStyle name="Comma 2 2 6 2" xfId="10397"/>
    <cellStyle name="Comma 2 2 6 3" xfId="10398"/>
    <cellStyle name="Comma 2 2 7" xfId="10399"/>
    <cellStyle name="Comma 2 2 7 2" xfId="10400"/>
    <cellStyle name="Comma 2 2 7 3" xfId="10401"/>
    <cellStyle name="Comma 2 2 8" xfId="10402"/>
    <cellStyle name="Comma 2 2 9" xfId="10403"/>
    <cellStyle name="Comma 2 2_L  T Cost Plan R2- 061011" xfId="10404"/>
    <cellStyle name="Comma 2 20" xfId="10405"/>
    <cellStyle name="Comma 2 21" xfId="10406"/>
    <cellStyle name="Comma 2 22" xfId="10407"/>
    <cellStyle name="Comma 2 23" xfId="10408"/>
    <cellStyle name="Comma 2 24" xfId="10409"/>
    <cellStyle name="Comma 2 25" xfId="10410"/>
    <cellStyle name="Comma 2 26" xfId="10411"/>
    <cellStyle name="Comma 2 27" xfId="10412"/>
    <cellStyle name="Comma 2 28" xfId="10413"/>
    <cellStyle name="Comma 2 3" xfId="10414"/>
    <cellStyle name="Comma 2 3 10" xfId="10415"/>
    <cellStyle name="Comma 2 3 2" xfId="10416"/>
    <cellStyle name="Comma 2 3 2 10" xfId="10417"/>
    <cellStyle name="Comma 2 3 2 2" xfId="10418"/>
    <cellStyle name="Comma 2 3 2 3" xfId="10419"/>
    <cellStyle name="Comma 2 3 2 4" xfId="10420"/>
    <cellStyle name="Comma 2 3 2 5" xfId="10421"/>
    <cellStyle name="Comma 2 3 2 6" xfId="10422"/>
    <cellStyle name="Comma 2 3 2 7" xfId="10423"/>
    <cellStyle name="Comma 2 3 2 8" xfId="10424"/>
    <cellStyle name="Comma 2 3 2 9" xfId="10425"/>
    <cellStyle name="Comma 2 3 3" xfId="10426"/>
    <cellStyle name="Comma 2 3 3 2" xfId="10427"/>
    <cellStyle name="Comma 2 3 3 3" xfId="10428"/>
    <cellStyle name="Comma 2 3 3 4" xfId="10429"/>
    <cellStyle name="Comma 2 3 3 5" xfId="10430"/>
    <cellStyle name="Comma 2 3 3 6" xfId="10431"/>
    <cellStyle name="Comma 2 3 3 7" xfId="10432"/>
    <cellStyle name="Comma 2 3 3 8" xfId="10433"/>
    <cellStyle name="Comma 2 3 3 9" xfId="10434"/>
    <cellStyle name="Comma 2 3 4" xfId="10435"/>
    <cellStyle name="Comma 2 3 4 2" xfId="10436"/>
    <cellStyle name="Comma 2 3 4 3" xfId="10437"/>
    <cellStyle name="Comma 2 3 4 4" xfId="10438"/>
    <cellStyle name="Comma 2 3 4 5" xfId="10439"/>
    <cellStyle name="Comma 2 3 4 6" xfId="10440"/>
    <cellStyle name="Comma 2 3 4 7" xfId="10441"/>
    <cellStyle name="Comma 2 3 4 8" xfId="10442"/>
    <cellStyle name="Comma 2 3 4 9" xfId="10443"/>
    <cellStyle name="Comma 2 3 5" xfId="10444"/>
    <cellStyle name="Comma 2 3 6" xfId="10445"/>
    <cellStyle name="Comma 2 3 7" xfId="10446"/>
    <cellStyle name="Comma 2 3 8" xfId="10447"/>
    <cellStyle name="Comma 2 3 9" xfId="10448"/>
    <cellStyle name="Comma 2 3_Sheet2" xfId="10449"/>
    <cellStyle name="Comma 2 4" xfId="10450"/>
    <cellStyle name="Comma 2 4 10" xfId="10451"/>
    <cellStyle name="Comma 2 4 11" xfId="10452"/>
    <cellStyle name="Comma 2 4 12" xfId="10453"/>
    <cellStyle name="Comma 2 4 13" xfId="10454"/>
    <cellStyle name="Comma 2 4 14" xfId="10455"/>
    <cellStyle name="Comma 2 4 15" xfId="10456"/>
    <cellStyle name="Comma 2 4 16" xfId="10457"/>
    <cellStyle name="Comma 2 4 17" xfId="10458"/>
    <cellStyle name="Comma 2 4 2" xfId="10459"/>
    <cellStyle name="Comma 2 4 2 10" xfId="10460"/>
    <cellStyle name="Comma 2 4 2 2" xfId="10461"/>
    <cellStyle name="Comma 2 4 2 3" xfId="10462"/>
    <cellStyle name="Comma 2 4 2 4" xfId="10463"/>
    <cellStyle name="Comma 2 4 2 5" xfId="10464"/>
    <cellStyle name="Comma 2 4 2 6" xfId="10465"/>
    <cellStyle name="Comma 2 4 2 7" xfId="10466"/>
    <cellStyle name="Comma 2 4 2 8" xfId="10467"/>
    <cellStyle name="Comma 2 4 2 9" xfId="10468"/>
    <cellStyle name="Comma 2 4 3" xfId="10469"/>
    <cellStyle name="Comma 2 4 4" xfId="10470"/>
    <cellStyle name="Comma 2 4 5" xfId="10471"/>
    <cellStyle name="Comma 2 4 6" xfId="10472"/>
    <cellStyle name="Comma 2 4 7" xfId="10473"/>
    <cellStyle name="Comma 2 4 8" xfId="10474"/>
    <cellStyle name="Comma 2 4 9" xfId="10475"/>
    <cellStyle name="Comma 2 5" xfId="10476"/>
    <cellStyle name="Comma 2 5 10" xfId="10477"/>
    <cellStyle name="Comma 2 5 11" xfId="10478"/>
    <cellStyle name="Comma 2 5 12" xfId="10479"/>
    <cellStyle name="Comma 2 5 13" xfId="10480"/>
    <cellStyle name="Comma 2 5 14" xfId="10481"/>
    <cellStyle name="Comma 2 5 15" xfId="10482"/>
    <cellStyle name="Comma 2 5 16" xfId="10483"/>
    <cellStyle name="Comma 2 5 17" xfId="10484"/>
    <cellStyle name="Comma 2 5 18" xfId="10485"/>
    <cellStyle name="Comma 2 5 2" xfId="10486"/>
    <cellStyle name="Comma 2 5 2 2" xfId="10487"/>
    <cellStyle name="Comma 2 5 3" xfId="10488"/>
    <cellStyle name="Comma 2 5 4" xfId="10489"/>
    <cellStyle name="Comma 2 5 5" xfId="10490"/>
    <cellStyle name="Comma 2 5 6" xfId="10491"/>
    <cellStyle name="Comma 2 5 7" xfId="10492"/>
    <cellStyle name="Comma 2 5 8" xfId="10493"/>
    <cellStyle name="Comma 2 5 9" xfId="10494"/>
    <cellStyle name="Comma 2 5_3-NON-FACTORY BUILDINGS  -061" xfId="10495"/>
    <cellStyle name="Comma 2 6" xfId="10496"/>
    <cellStyle name="Comma 2 6 2" xfId="10497"/>
    <cellStyle name="Comma 2 6 2 2" xfId="10498"/>
    <cellStyle name="Comma 2 6 2 3" xfId="10499"/>
    <cellStyle name="Comma 2 6 3" xfId="10500"/>
    <cellStyle name="Comma 2 6 4" xfId="10501"/>
    <cellStyle name="Comma 2 6 5" xfId="10502"/>
    <cellStyle name="Comma 2 6 6" xfId="10503"/>
    <cellStyle name="Comma 2 6 7" xfId="10504"/>
    <cellStyle name="Comma 2 6 8" xfId="10505"/>
    <cellStyle name="Comma 2 6 9" xfId="10506"/>
    <cellStyle name="Comma 2 7" xfId="10507"/>
    <cellStyle name="Comma 2 7 2" xfId="10508"/>
    <cellStyle name="Comma 2 7 2 2" xfId="10509"/>
    <cellStyle name="Comma 2 7 3" xfId="10510"/>
    <cellStyle name="Comma 2 7 4" xfId="10511"/>
    <cellStyle name="Comma 2 7 5" xfId="10512"/>
    <cellStyle name="Comma 2 7 6" xfId="10513"/>
    <cellStyle name="Comma 2 7 7" xfId="10514"/>
    <cellStyle name="Comma 2 7 8" xfId="10515"/>
    <cellStyle name="Comma 2 7 9" xfId="10516"/>
    <cellStyle name="Comma 2 8" xfId="10517"/>
    <cellStyle name="Comma 2 8 2" xfId="10518"/>
    <cellStyle name="Comma 2 8 2 2" xfId="10519"/>
    <cellStyle name="Comma 2 8 3" xfId="10520"/>
    <cellStyle name="Comma 2 8 4" xfId="10521"/>
    <cellStyle name="Comma 2 8 5" xfId="10522"/>
    <cellStyle name="Comma 2 8 6" xfId="10523"/>
    <cellStyle name="Comma 2 8 7" xfId="10524"/>
    <cellStyle name="Comma 2 8 8" xfId="10525"/>
    <cellStyle name="Comma 2 8 9" xfId="10526"/>
    <cellStyle name="Comma 2 9" xfId="10527"/>
    <cellStyle name="Comma 2 9 2" xfId="10528"/>
    <cellStyle name="Comma 2 9 2 2" xfId="10529"/>
    <cellStyle name="Comma 2 9 3" xfId="10530"/>
    <cellStyle name="Comma 2 9 4" xfId="10531"/>
    <cellStyle name="Comma 2 9 5" xfId="10532"/>
    <cellStyle name="Comma 2 9 6" xfId="10533"/>
    <cellStyle name="Comma 2 9 7" xfId="10534"/>
    <cellStyle name="Comma 2 9 8" xfId="10535"/>
    <cellStyle name="Comma 2 9 9" xfId="10536"/>
    <cellStyle name="Comma 2*" xfId="10537"/>
    <cellStyle name="Comma 2_2-MACHINERY FOUNDATIONS --051" xfId="10538"/>
    <cellStyle name="Comma 20" xfId="10539"/>
    <cellStyle name="Comma 20 2" xfId="10540"/>
    <cellStyle name="Comma 20 2 2" xfId="10541"/>
    <cellStyle name="Comma 20 2 2 2" xfId="10542"/>
    <cellStyle name="Comma 20 2 2 2 2" xfId="10543"/>
    <cellStyle name="Comma 20 2 2 2 3" xfId="10544"/>
    <cellStyle name="Comma 20 2 2 3" xfId="10545"/>
    <cellStyle name="Comma 20 2 2 4" xfId="10546"/>
    <cellStyle name="Comma 21" xfId="10547"/>
    <cellStyle name="Comma 21 2" xfId="10548"/>
    <cellStyle name="Comma 21 2 2" xfId="10549"/>
    <cellStyle name="Comma 21 2 2 2" xfId="10550"/>
    <cellStyle name="Comma 21 2 2 2 2" xfId="10551"/>
    <cellStyle name="Comma 21 2 2 2 3" xfId="10552"/>
    <cellStyle name="Comma 21 2 2 3" xfId="10553"/>
    <cellStyle name="Comma 21 2 2 4" xfId="10554"/>
    <cellStyle name="Comma 21 2 3" xfId="10555"/>
    <cellStyle name="Comma 21 2 3 2" xfId="10556"/>
    <cellStyle name="Comma 21 2 3 3" xfId="10557"/>
    <cellStyle name="Comma 21 2 4" xfId="10558"/>
    <cellStyle name="Comma 21 2 5" xfId="10559"/>
    <cellStyle name="Comma 22" xfId="10560"/>
    <cellStyle name="Comma 22 2" xfId="10561"/>
    <cellStyle name="Comma 23" xfId="10562"/>
    <cellStyle name="Comma 23 2" xfId="10563"/>
    <cellStyle name="Comma 23 3" xfId="10564"/>
    <cellStyle name="Comma 24" xfId="10565"/>
    <cellStyle name="Comma 24 2" xfId="10566"/>
    <cellStyle name="Comma 25" xfId="10567"/>
    <cellStyle name="Comma 25 2" xfId="10568"/>
    <cellStyle name="Comma 26" xfId="10569"/>
    <cellStyle name="Comma 26 2" xfId="10570"/>
    <cellStyle name="Comma 27" xfId="10571"/>
    <cellStyle name="Comma 27 2" xfId="10572"/>
    <cellStyle name="Comma 27 2 2" xfId="10573"/>
    <cellStyle name="Comma 27 2 2 2" xfId="10574"/>
    <cellStyle name="Comma 27 2 2 3" xfId="10575"/>
    <cellStyle name="Comma 27 2 3" xfId="10576"/>
    <cellStyle name="Comma 27 2 4" xfId="10577"/>
    <cellStyle name="Comma 28" xfId="10578"/>
    <cellStyle name="Comma 28 2" xfId="10579"/>
    <cellStyle name="Comma 29" xfId="10580"/>
    <cellStyle name="Comma 29 2" xfId="10581"/>
    <cellStyle name="Comma 3" xfId="10582"/>
    <cellStyle name="Comma 3 10" xfId="10583"/>
    <cellStyle name="Comma 3 10 2" xfId="10584"/>
    <cellStyle name="Comma 3 10 3" xfId="10585"/>
    <cellStyle name="Comma 3 10 4" xfId="10586"/>
    <cellStyle name="Comma 3 10 5" xfId="10587"/>
    <cellStyle name="Comma 3 10 6" xfId="10588"/>
    <cellStyle name="Comma 3 10 7" xfId="10589"/>
    <cellStyle name="Comma 3 10 8" xfId="10590"/>
    <cellStyle name="Comma 3 10 9" xfId="10591"/>
    <cellStyle name="Comma 3 11" xfId="10592"/>
    <cellStyle name="Comma 3 12" xfId="10593"/>
    <cellStyle name="Comma 3 13" xfId="10594"/>
    <cellStyle name="Comma 3 14" xfId="10595"/>
    <cellStyle name="Comma 3 15" xfId="10596"/>
    <cellStyle name="Comma 3 16" xfId="10597"/>
    <cellStyle name="Comma 3 17" xfId="10598"/>
    <cellStyle name="Comma 3 2" xfId="10599"/>
    <cellStyle name="Comma 3 2 10" xfId="10600"/>
    <cellStyle name="Comma 3 2 2" xfId="10601"/>
    <cellStyle name="Comma 3 2 2 10" xfId="10602"/>
    <cellStyle name="Comma 3 2 2 11" xfId="10603"/>
    <cellStyle name="Comma 3 2 2 2" xfId="10604"/>
    <cellStyle name="Comma 3 2 2 2 10" xfId="10605"/>
    <cellStyle name="Comma 3 2 2 2 11" xfId="10606"/>
    <cellStyle name="Comma 3 2 2 2 12" xfId="10607"/>
    <cellStyle name="Comma 3 2 2 2 2" xfId="10608"/>
    <cellStyle name="Comma 3 2 2 2 3" xfId="10609"/>
    <cellStyle name="Comma 3 2 2 2 4" xfId="10610"/>
    <cellStyle name="Comma 3 2 2 2 5" xfId="10611"/>
    <cellStyle name="Comma 3 2 2 2 6" xfId="10612"/>
    <cellStyle name="Comma 3 2 2 2 7" xfId="10613"/>
    <cellStyle name="Comma 3 2 2 2 8" xfId="10614"/>
    <cellStyle name="Comma 3 2 2 2 9" xfId="10615"/>
    <cellStyle name="Comma 3 2 2 2_RA-2 CC" xfId="10616"/>
    <cellStyle name="Comma 3 2 2 3" xfId="10617"/>
    <cellStyle name="Comma 3 2 2 4" xfId="10618"/>
    <cellStyle name="Comma 3 2 2 5" xfId="10619"/>
    <cellStyle name="Comma 3 2 2 6" xfId="10620"/>
    <cellStyle name="Comma 3 2 2 7" xfId="10621"/>
    <cellStyle name="Comma 3 2 2 8" xfId="10622"/>
    <cellStyle name="Comma 3 2 2 9" xfId="10623"/>
    <cellStyle name="Comma 3 2 3" xfId="10624"/>
    <cellStyle name="Comma 3 2 4" xfId="10625"/>
    <cellStyle name="Comma 3 2 5" xfId="10626"/>
    <cellStyle name="Comma 3 2 6" xfId="10627"/>
    <cellStyle name="Comma 3 2 7" xfId="10628"/>
    <cellStyle name="Comma 3 2 8" xfId="10629"/>
    <cellStyle name="Comma 3 2 9" xfId="10630"/>
    <cellStyle name="Comma 3 2_2-MACHINERY FOUNDATIONS --061" xfId="10631"/>
    <cellStyle name="Comma 3 3" xfId="10632"/>
    <cellStyle name="Comma 3 3 10" xfId="10633"/>
    <cellStyle name="Comma 3 3 11" xfId="10634"/>
    <cellStyle name="Comma 3 3 12" xfId="10635"/>
    <cellStyle name="Comma 3 3 13" xfId="10636"/>
    <cellStyle name="Comma 3 3 14" xfId="10637"/>
    <cellStyle name="Comma 3 3 15" xfId="10638"/>
    <cellStyle name="Comma 3 3 16" xfId="10639"/>
    <cellStyle name="Comma 3 3 17" xfId="10640"/>
    <cellStyle name="Comma 3 3 18" xfId="10641"/>
    <cellStyle name="Comma 3 3 2" xfId="10642"/>
    <cellStyle name="Comma 3 3 2 10" xfId="10643"/>
    <cellStyle name="Comma 3 3 2 11" xfId="10644"/>
    <cellStyle name="Comma 3 3 2 12" xfId="10645"/>
    <cellStyle name="Comma 3 3 2 13" xfId="10646"/>
    <cellStyle name="Comma 3 3 2 14" xfId="10647"/>
    <cellStyle name="Comma 3 3 2 15" xfId="10648"/>
    <cellStyle name="Comma 3 3 2 2" xfId="10649"/>
    <cellStyle name="Comma 3 3 2 3" xfId="10650"/>
    <cellStyle name="Comma 3 3 2 4" xfId="10651"/>
    <cellStyle name="Comma 3 3 2 5" xfId="10652"/>
    <cellStyle name="Comma 3 3 2 6" xfId="10653"/>
    <cellStyle name="Comma 3 3 2 7" xfId="10654"/>
    <cellStyle name="Comma 3 3 2 8" xfId="10655"/>
    <cellStyle name="Comma 3 3 2 9" xfId="10656"/>
    <cellStyle name="Comma 3 3 3" xfId="10657"/>
    <cellStyle name="Comma 3 3 3 2" xfId="10658"/>
    <cellStyle name="Comma 3 3 3 3" xfId="10659"/>
    <cellStyle name="Comma 3 3 3 4" xfId="10660"/>
    <cellStyle name="Comma 3 3 3 5" xfId="10661"/>
    <cellStyle name="Comma 3 3 3 6" xfId="10662"/>
    <cellStyle name="Comma 3 3 3 7" xfId="10663"/>
    <cellStyle name="Comma 3 3 3 8" xfId="10664"/>
    <cellStyle name="Comma 3 3 3 9" xfId="10665"/>
    <cellStyle name="Comma 3 3 4" xfId="10666"/>
    <cellStyle name="Comma 3 3 4 2" xfId="10667"/>
    <cellStyle name="Comma 3 3 4 3" xfId="10668"/>
    <cellStyle name="Comma 3 3 4 4" xfId="10669"/>
    <cellStyle name="Comma 3 3 4 5" xfId="10670"/>
    <cellStyle name="Comma 3 3 4 6" xfId="10671"/>
    <cellStyle name="Comma 3 3 4 7" xfId="10672"/>
    <cellStyle name="Comma 3 3 4 8" xfId="10673"/>
    <cellStyle name="Comma 3 3 4 9" xfId="10674"/>
    <cellStyle name="Comma 3 3 5" xfId="10675"/>
    <cellStyle name="Comma 3 3 6" xfId="10676"/>
    <cellStyle name="Comma 3 3 7" xfId="10677"/>
    <cellStyle name="Comma 3 3 8" xfId="10678"/>
    <cellStyle name="Comma 3 3 9" xfId="10679"/>
    <cellStyle name="Comma 3 4" xfId="10680"/>
    <cellStyle name="Comma 3 4 10" xfId="10681"/>
    <cellStyle name="Comma 3 4 11" xfId="10682"/>
    <cellStyle name="Comma 3 4 12" xfId="10683"/>
    <cellStyle name="Comma 3 4 2" xfId="10684"/>
    <cellStyle name="Comma 3 4 3" xfId="10685"/>
    <cellStyle name="Comma 3 4 4" xfId="10686"/>
    <cellStyle name="Comma 3 4 5" xfId="10687"/>
    <cellStyle name="Comma 3 4 6" xfId="10688"/>
    <cellStyle name="Comma 3 4 7" xfId="10689"/>
    <cellStyle name="Comma 3 4 8" xfId="10690"/>
    <cellStyle name="Comma 3 4 9" xfId="10691"/>
    <cellStyle name="Comma 3 5" xfId="10692"/>
    <cellStyle name="Comma 3 5 2" xfId="10693"/>
    <cellStyle name="Comma 3 5 3" xfId="10694"/>
    <cellStyle name="Comma 3 5 4" xfId="10695"/>
    <cellStyle name="Comma 3 5 5" xfId="10696"/>
    <cellStyle name="Comma 3 5 6" xfId="10697"/>
    <cellStyle name="Comma 3 5 7" xfId="10698"/>
    <cellStyle name="Comma 3 5 8" xfId="10699"/>
    <cellStyle name="Comma 3 5 9" xfId="10700"/>
    <cellStyle name="Comma 3 6" xfId="10701"/>
    <cellStyle name="Comma 3 6 2" xfId="10702"/>
    <cellStyle name="Comma 3 6 3" xfId="10703"/>
    <cellStyle name="Comma 3 6 4" xfId="10704"/>
    <cellStyle name="Comma 3 6 5" xfId="10705"/>
    <cellStyle name="Comma 3 6 6" xfId="10706"/>
    <cellStyle name="Comma 3 6 7" xfId="10707"/>
    <cellStyle name="Comma 3 6 8" xfId="10708"/>
    <cellStyle name="Comma 3 6 9" xfId="10709"/>
    <cellStyle name="Comma 3 7" xfId="10710"/>
    <cellStyle name="Comma 3 7 10" xfId="10711"/>
    <cellStyle name="Comma 3 7 2" xfId="10712"/>
    <cellStyle name="Comma 3 7 3" xfId="10713"/>
    <cellStyle name="Comma 3 7 4" xfId="10714"/>
    <cellStyle name="Comma 3 7 5" xfId="10715"/>
    <cellStyle name="Comma 3 7 6" xfId="10716"/>
    <cellStyle name="Comma 3 7 7" xfId="10717"/>
    <cellStyle name="Comma 3 7 8" xfId="10718"/>
    <cellStyle name="Comma 3 7 9" xfId="10719"/>
    <cellStyle name="Comma 3 8" xfId="10720"/>
    <cellStyle name="Comma 3 8 2" xfId="10721"/>
    <cellStyle name="Comma 3 8 3" xfId="10722"/>
    <cellStyle name="Comma 3 8 4" xfId="10723"/>
    <cellStyle name="Comma 3 8 5" xfId="10724"/>
    <cellStyle name="Comma 3 8 6" xfId="10725"/>
    <cellStyle name="Comma 3 8 7" xfId="10726"/>
    <cellStyle name="Comma 3 8 8" xfId="10727"/>
    <cellStyle name="Comma 3 8 9" xfId="10728"/>
    <cellStyle name="Comma 3 9" xfId="10729"/>
    <cellStyle name="Comma 3 9 2" xfId="10730"/>
    <cellStyle name="Comma 3 9 3" xfId="10731"/>
    <cellStyle name="Comma 3 9 4" xfId="10732"/>
    <cellStyle name="Comma 3 9 5" xfId="10733"/>
    <cellStyle name="Comma 3 9 6" xfId="10734"/>
    <cellStyle name="Comma 3 9 7" xfId="10735"/>
    <cellStyle name="Comma 3 9 8" xfId="10736"/>
    <cellStyle name="Comma 3 9 9" xfId="10737"/>
    <cellStyle name="Comma 3*" xfId="10738"/>
    <cellStyle name="Comma 3_5-CO-GEN PROJECT --051" xfId="10739"/>
    <cellStyle name="Comma 30" xfId="10740"/>
    <cellStyle name="Comma 31" xfId="10741"/>
    <cellStyle name="Comma 32" xfId="10742"/>
    <cellStyle name="Comma 33" xfId="10743"/>
    <cellStyle name="Comma 33 2" xfId="10744"/>
    <cellStyle name="Comma 34" xfId="10745"/>
    <cellStyle name="Comma 34 2" xfId="10746"/>
    <cellStyle name="Comma 35" xfId="10747"/>
    <cellStyle name="Comma 35 2" xfId="10748"/>
    <cellStyle name="Comma 35 2 2" xfId="10749"/>
    <cellStyle name="Comma 36" xfId="10750"/>
    <cellStyle name="Comma 36 2" xfId="10751"/>
    <cellStyle name="Comma 37" xfId="10752"/>
    <cellStyle name="Comma 37 2" xfId="10753"/>
    <cellStyle name="Comma 38" xfId="10754"/>
    <cellStyle name="Comma 38 2" xfId="10755"/>
    <cellStyle name="Comma 38 3" xfId="10756"/>
    <cellStyle name="Comma 38 3 2" xfId="10757"/>
    <cellStyle name="Comma 38 3 2 2" xfId="10758"/>
    <cellStyle name="Comma 38 3 2 3" xfId="10759"/>
    <cellStyle name="Comma 38 3 3" xfId="10760"/>
    <cellStyle name="Comma 38 3 4" xfId="10761"/>
    <cellStyle name="Comma 38 4" xfId="10762"/>
    <cellStyle name="Comma 38 4 2" xfId="10763"/>
    <cellStyle name="Comma 38 4 3" xfId="10764"/>
    <cellStyle name="Comma 38 5" xfId="10765"/>
    <cellStyle name="Comma 38 6" xfId="10766"/>
    <cellStyle name="Comma 39" xfId="10767"/>
    <cellStyle name="Comma 39 2" xfId="10768"/>
    <cellStyle name="Comma 4" xfId="10769"/>
    <cellStyle name="Comma 4 10" xfId="10770"/>
    <cellStyle name="Comma 4 11" xfId="10771"/>
    <cellStyle name="Comma 4 12" xfId="10772"/>
    <cellStyle name="Comma 4 13" xfId="10773"/>
    <cellStyle name="Comma 4 14" xfId="10774"/>
    <cellStyle name="Comma 4 15" xfId="10775"/>
    <cellStyle name="Comma 4 16" xfId="10776"/>
    <cellStyle name="Comma 4 17" xfId="10777"/>
    <cellStyle name="Comma 4 2" xfId="10778"/>
    <cellStyle name="Comma 4 2 10" xfId="10779"/>
    <cellStyle name="Comma 4 2 11" xfId="10780"/>
    <cellStyle name="Comma 4 2 2" xfId="10781"/>
    <cellStyle name="Comma 4 2 2 10" xfId="10782"/>
    <cellStyle name="Comma 4 2 2 2" xfId="10783"/>
    <cellStyle name="Comma 4 2 2 3" xfId="10784"/>
    <cellStyle name="Comma 4 2 2 4" xfId="10785"/>
    <cellStyle name="Comma 4 2 2 5" xfId="10786"/>
    <cellStyle name="Comma 4 2 2 6" xfId="10787"/>
    <cellStyle name="Comma 4 2 2 7" xfId="10788"/>
    <cellStyle name="Comma 4 2 2 8" xfId="10789"/>
    <cellStyle name="Comma 4 2 2 9" xfId="10790"/>
    <cellStyle name="Comma 4 2 3" xfId="10791"/>
    <cellStyle name="Comma 4 2 4" xfId="10792"/>
    <cellStyle name="Comma 4 2 5" xfId="10793"/>
    <cellStyle name="Comma 4 2 6" xfId="10794"/>
    <cellStyle name="Comma 4 2 7" xfId="10795"/>
    <cellStyle name="Comma 4 2 8" xfId="10796"/>
    <cellStyle name="Comma 4 2 9" xfId="10797"/>
    <cellStyle name="Comma 4 3" xfId="10798"/>
    <cellStyle name="Comma 4 3 10" xfId="10799"/>
    <cellStyle name="Comma 4 3 2" xfId="10800"/>
    <cellStyle name="Comma 4 3 3" xfId="10801"/>
    <cellStyle name="Comma 4 3 4" xfId="10802"/>
    <cellStyle name="Comma 4 3 5" xfId="10803"/>
    <cellStyle name="Comma 4 3 6" xfId="10804"/>
    <cellStyle name="Comma 4 3 7" xfId="10805"/>
    <cellStyle name="Comma 4 3 8" xfId="10806"/>
    <cellStyle name="Comma 4 3 9" xfId="10807"/>
    <cellStyle name="Comma 4 4" xfId="10808"/>
    <cellStyle name="Comma 4 4 10" xfId="10809"/>
    <cellStyle name="Comma 4 4 2" xfId="10810"/>
    <cellStyle name="Comma 4 4 3" xfId="10811"/>
    <cellStyle name="Comma 4 4 4" xfId="10812"/>
    <cellStyle name="Comma 4 4 5" xfId="10813"/>
    <cellStyle name="Comma 4 4 6" xfId="10814"/>
    <cellStyle name="Comma 4 4 7" xfId="10815"/>
    <cellStyle name="Comma 4 4 8" xfId="10816"/>
    <cellStyle name="Comma 4 4 9" xfId="10817"/>
    <cellStyle name="Comma 4 5" xfId="10818"/>
    <cellStyle name="Comma 4 5 2" xfId="10819"/>
    <cellStyle name="Comma 4 5 3" xfId="10820"/>
    <cellStyle name="Comma 4 5 4" xfId="10821"/>
    <cellStyle name="Comma 4 5 5" xfId="10822"/>
    <cellStyle name="Comma 4 5 6" xfId="10823"/>
    <cellStyle name="Comma 4 5 7" xfId="10824"/>
    <cellStyle name="Comma 4 6" xfId="10825"/>
    <cellStyle name="Comma 4 6 2" xfId="10826"/>
    <cellStyle name="Comma 4 6 3" xfId="10827"/>
    <cellStyle name="Comma 4 6 4" xfId="10828"/>
    <cellStyle name="Comma 4 6 5" xfId="10829"/>
    <cellStyle name="Comma 4 6 6" xfId="10830"/>
    <cellStyle name="Comma 4 6 7" xfId="10831"/>
    <cellStyle name="Comma 4 7" xfId="10832"/>
    <cellStyle name="Comma 4 7 2" xfId="10833"/>
    <cellStyle name="Comma 4 8" xfId="10834"/>
    <cellStyle name="Comma 4 8 2" xfId="10835"/>
    <cellStyle name="Comma 4 9" xfId="10836"/>
    <cellStyle name="Comma 4 9 2" xfId="10837"/>
    <cellStyle name="Comma 4_2-MACHINERY FOUNDATIONS --061" xfId="10838"/>
    <cellStyle name="Comma 40" xfId="10839"/>
    <cellStyle name="Comma 41" xfId="10840"/>
    <cellStyle name="Comma 41 2" xfId="10841"/>
    <cellStyle name="Comma 41 3" xfId="10842"/>
    <cellStyle name="Comma 41 3 2" xfId="10843"/>
    <cellStyle name="Comma 41 3 3" xfId="10844"/>
    <cellStyle name="Comma 41 4" xfId="10845"/>
    <cellStyle name="Comma 41 5" xfId="10846"/>
    <cellStyle name="Comma 42" xfId="10847"/>
    <cellStyle name="Comma 42 2" xfId="10848"/>
    <cellStyle name="Comma 42 3" xfId="10849"/>
    <cellStyle name="Comma 42 3 2" xfId="10850"/>
    <cellStyle name="Comma 42 3 3" xfId="10851"/>
    <cellStyle name="Comma 42 4" xfId="10852"/>
    <cellStyle name="Comma 42 5" xfId="10853"/>
    <cellStyle name="Comma 43" xfId="10854"/>
    <cellStyle name="Comma 43 2" xfId="10855"/>
    <cellStyle name="Comma 43 2 2" xfId="10856"/>
    <cellStyle name="Comma 43 2 3" xfId="10857"/>
    <cellStyle name="Comma 43 3" xfId="10858"/>
    <cellStyle name="Comma 43 4" xfId="10859"/>
    <cellStyle name="Comma 44" xfId="10860"/>
    <cellStyle name="Comma 44 2" xfId="10861"/>
    <cellStyle name="Comma 44 2 2" xfId="10862"/>
    <cellStyle name="Comma 44 2 2 2" xfId="10863"/>
    <cellStyle name="Comma 44 2 2 3" xfId="10864"/>
    <cellStyle name="Comma 44 2 3" xfId="10865"/>
    <cellStyle name="Comma 44 2 4" xfId="10866"/>
    <cellStyle name="Comma 45" xfId="10867"/>
    <cellStyle name="Comma 46" xfId="10868"/>
    <cellStyle name="Comma 46 2" xfId="10869"/>
    <cellStyle name="Comma 46 2 2" xfId="10870"/>
    <cellStyle name="Comma 46 2 3" xfId="10871"/>
    <cellStyle name="Comma 46 3" xfId="10872"/>
    <cellStyle name="Comma 46 4" xfId="10873"/>
    <cellStyle name="Comma 47" xfId="10874"/>
    <cellStyle name="Comma 47 2" xfId="10875"/>
    <cellStyle name="Comma 47 2 2" xfId="10876"/>
    <cellStyle name="Comma 47 2 3" xfId="10877"/>
    <cellStyle name="Comma 47 3" xfId="10878"/>
    <cellStyle name="Comma 47 4" xfId="10879"/>
    <cellStyle name="Comma 48" xfId="10880"/>
    <cellStyle name="Comma 48 2" xfId="10881"/>
    <cellStyle name="Comma 48 2 2" xfId="10882"/>
    <cellStyle name="Comma 48 2 3" xfId="10883"/>
    <cellStyle name="Comma 48 3" xfId="10884"/>
    <cellStyle name="Comma 48 4" xfId="10885"/>
    <cellStyle name="Comma 49" xfId="10886"/>
    <cellStyle name="Comma 49 2" xfId="10887"/>
    <cellStyle name="Comma 49 2 2" xfId="10888"/>
    <cellStyle name="Comma 49 2 3" xfId="10889"/>
    <cellStyle name="Comma 49 3" xfId="10890"/>
    <cellStyle name="Comma 49 4" xfId="10891"/>
    <cellStyle name="Comma 5" xfId="10892"/>
    <cellStyle name="Comma 5 10" xfId="10893"/>
    <cellStyle name="Comma 5 2" xfId="10894"/>
    <cellStyle name="Comma 5 2 10" xfId="10895"/>
    <cellStyle name="Comma 5 2 11" xfId="10896"/>
    <cellStyle name="Comma 5 2 12" xfId="10897"/>
    <cellStyle name="Comma 5 2 13" xfId="10898"/>
    <cellStyle name="Comma 5 2 2" xfId="10899"/>
    <cellStyle name="Comma 5 2 2 2" xfId="10900"/>
    <cellStyle name="Comma 5 2 3" xfId="10901"/>
    <cellStyle name="Comma 5 2 3 2" xfId="10902"/>
    <cellStyle name="Comma 5 2 4" xfId="10903"/>
    <cellStyle name="Comma 5 2 5" xfId="10904"/>
    <cellStyle name="Comma 5 2 6" xfId="10905"/>
    <cellStyle name="Comma 5 2 7" xfId="10906"/>
    <cellStyle name="Comma 5 2 8" xfId="10907"/>
    <cellStyle name="Comma 5 2 9" xfId="10908"/>
    <cellStyle name="Comma 5 3" xfId="10909"/>
    <cellStyle name="Comma 5 3 2" xfId="10910"/>
    <cellStyle name="Comma 5 3 3" xfId="10911"/>
    <cellStyle name="Comma 5 3 4" xfId="10912"/>
    <cellStyle name="Comma 5 3 5" xfId="10913"/>
    <cellStyle name="Comma 5 3 6" xfId="10914"/>
    <cellStyle name="Comma 5 3 7" xfId="10915"/>
    <cellStyle name="Comma 5 3 8" xfId="10916"/>
    <cellStyle name="Comma 5 3 9" xfId="10917"/>
    <cellStyle name="Comma 5 4" xfId="10918"/>
    <cellStyle name="Comma 5 5" xfId="10919"/>
    <cellStyle name="Comma 5 6" xfId="10920"/>
    <cellStyle name="Comma 5 7" xfId="10921"/>
    <cellStyle name="Comma 5 8" xfId="10922"/>
    <cellStyle name="Comma 5 9" xfId="10923"/>
    <cellStyle name="Comma 5_Analysis - Hodariyat - 20.06.09" xfId="10924"/>
    <cellStyle name="Comma 50" xfId="10925"/>
    <cellStyle name="Comma 50 2" xfId="10926"/>
    <cellStyle name="Comma 50 2 2" xfId="10927"/>
    <cellStyle name="Comma 50 2 3" xfId="10928"/>
    <cellStyle name="Comma 50 3" xfId="10929"/>
    <cellStyle name="Comma 50 4" xfId="10930"/>
    <cellStyle name="Comma 51" xfId="10931"/>
    <cellStyle name="Comma 51 2" xfId="10932"/>
    <cellStyle name="Comma 51 2 2" xfId="10933"/>
    <cellStyle name="Comma 51 2 3" xfId="10934"/>
    <cellStyle name="Comma 51 3" xfId="10935"/>
    <cellStyle name="Comma 51 4" xfId="10936"/>
    <cellStyle name="Comma 52" xfId="10937"/>
    <cellStyle name="Comma 52 2" xfId="10938"/>
    <cellStyle name="Comma 52 2 2" xfId="10939"/>
    <cellStyle name="Comma 52 2 3" xfId="10940"/>
    <cellStyle name="Comma 52 3" xfId="10941"/>
    <cellStyle name="Comma 52 4" xfId="10942"/>
    <cellStyle name="Comma 53" xfId="10943"/>
    <cellStyle name="Comma 53 2" xfId="10944"/>
    <cellStyle name="Comma 53 2 2" xfId="10945"/>
    <cellStyle name="Comma 53 2 3" xfId="10946"/>
    <cellStyle name="Comma 53 3" xfId="10947"/>
    <cellStyle name="Comma 53 4" xfId="10948"/>
    <cellStyle name="Comma 54" xfId="10949"/>
    <cellStyle name="Comma 54 2" xfId="10950"/>
    <cellStyle name="Comma 54 2 2" xfId="10951"/>
    <cellStyle name="Comma 54 2 3" xfId="10952"/>
    <cellStyle name="Comma 54 3" xfId="10953"/>
    <cellStyle name="Comma 54 4" xfId="10954"/>
    <cellStyle name="Comma 55" xfId="10955"/>
    <cellStyle name="Comma 56" xfId="10956"/>
    <cellStyle name="Comma 57" xfId="10957"/>
    <cellStyle name="Comma 58" xfId="10958"/>
    <cellStyle name="Comma 59" xfId="10959"/>
    <cellStyle name="Comma 6" xfId="10960"/>
    <cellStyle name="Comma 6 10" xfId="10961"/>
    <cellStyle name="Comma 6 11" xfId="10962"/>
    <cellStyle name="Comma 6 12" xfId="10963"/>
    <cellStyle name="Comma 6 13" xfId="10964"/>
    <cellStyle name="Comma 6 14" xfId="10965"/>
    <cellStyle name="Comma 6 15" xfId="10966"/>
    <cellStyle name="Comma 6 16" xfId="10967"/>
    <cellStyle name="Comma 6 17" xfId="10968"/>
    <cellStyle name="Comma 6 2" xfId="10969"/>
    <cellStyle name="Comma 6 2 10" xfId="10970"/>
    <cellStyle name="Comma 6 2 11" xfId="10971"/>
    <cellStyle name="Comma 6 2 12" xfId="10972"/>
    <cellStyle name="Comma 6 2 2" xfId="10973"/>
    <cellStyle name="Comma 6 2 2 2" xfId="10974"/>
    <cellStyle name="Comma 6 2 2 2 2" xfId="10975"/>
    <cellStyle name="Comma 6 2 2 2 2 2" xfId="10976"/>
    <cellStyle name="Comma 6 2 2 3" xfId="10977"/>
    <cellStyle name="Comma 6 2 3" xfId="10978"/>
    <cellStyle name="Comma 6 2 4" xfId="10979"/>
    <cellStyle name="Comma 6 2 5" xfId="10980"/>
    <cellStyle name="Comma 6 2 6" xfId="10981"/>
    <cellStyle name="Comma 6 2 7" xfId="10982"/>
    <cellStyle name="Comma 6 2 8" xfId="10983"/>
    <cellStyle name="Comma 6 2 9" xfId="10984"/>
    <cellStyle name="Comma 6 3" xfId="10985"/>
    <cellStyle name="Comma 6 3 10" xfId="10986"/>
    <cellStyle name="Comma 6 3 11" xfId="10987"/>
    <cellStyle name="Comma 6 3 12" xfId="10988"/>
    <cellStyle name="Comma 6 3 13" xfId="10989"/>
    <cellStyle name="Comma 6 3 14" xfId="10990"/>
    <cellStyle name="Comma 6 3 2" xfId="10991"/>
    <cellStyle name="Comma 6 3 2 2" xfId="10992"/>
    <cellStyle name="Comma 6 3 2 3" xfId="10993"/>
    <cellStyle name="Comma 6 3 3" xfId="10994"/>
    <cellStyle name="Comma 6 3 4" xfId="10995"/>
    <cellStyle name="Comma 6 3 5" xfId="10996"/>
    <cellStyle name="Comma 6 3 6" xfId="10997"/>
    <cellStyle name="Comma 6 3 6 2" xfId="10998"/>
    <cellStyle name="Comma 6 3 6 2 2" xfId="10999"/>
    <cellStyle name="Comma 6 3 6 2 3" xfId="11000"/>
    <cellStyle name="Comma 6 3 6 3" xfId="11001"/>
    <cellStyle name="Comma 6 3 6 4" xfId="11002"/>
    <cellStyle name="Comma 6 3 7" xfId="11003"/>
    <cellStyle name="Comma 6 3 8" xfId="11004"/>
    <cellStyle name="Comma 6 3 9" xfId="11005"/>
    <cellStyle name="Comma 6 4" xfId="11006"/>
    <cellStyle name="Comma 6 4 2" xfId="11007"/>
    <cellStyle name="Comma 6 4 3" xfId="11008"/>
    <cellStyle name="Comma 6 5" xfId="11009"/>
    <cellStyle name="Comma 6 5 2" xfId="11010"/>
    <cellStyle name="Comma 6 6" xfId="11011"/>
    <cellStyle name="Comma 6 6 2" xfId="11012"/>
    <cellStyle name="Comma 6 7" xfId="11013"/>
    <cellStyle name="Comma 6 8" xfId="11014"/>
    <cellStyle name="Comma 6 9" xfId="11015"/>
    <cellStyle name="Comma 6_Analysis - Hodariyat - 20.06.09" xfId="11016"/>
    <cellStyle name="Comma 60" xfId="11017"/>
    <cellStyle name="Comma 61" xfId="11018"/>
    <cellStyle name="Comma 62" xfId="11019"/>
    <cellStyle name="Comma 63" xfId="11020"/>
    <cellStyle name="Comma 64" xfId="11021"/>
    <cellStyle name="Comma 65" xfId="11022"/>
    <cellStyle name="Comma 66" xfId="11023"/>
    <cellStyle name="Comma 67" xfId="11024"/>
    <cellStyle name="Comma 68" xfId="11025"/>
    <cellStyle name="Comma 69" xfId="11026"/>
    <cellStyle name="Comma 7" xfId="11027"/>
    <cellStyle name="Comma 7 10" xfId="11028"/>
    <cellStyle name="Comma 7 11" xfId="11029"/>
    <cellStyle name="Comma 7 12" xfId="11030"/>
    <cellStyle name="Comma 7 13" xfId="11031"/>
    <cellStyle name="Comma 7 14" xfId="11032"/>
    <cellStyle name="Comma 7 15" xfId="11033"/>
    <cellStyle name="Comma 7 2" xfId="11034"/>
    <cellStyle name="Comma 7 2 10" xfId="11035"/>
    <cellStyle name="Comma 7 2 11" xfId="11036"/>
    <cellStyle name="Comma 7 2 12" xfId="11037"/>
    <cellStyle name="Comma 7 2 2" xfId="11038"/>
    <cellStyle name="Comma 7 2 3" xfId="11039"/>
    <cellStyle name="Comma 7 2 4" xfId="11040"/>
    <cellStyle name="Comma 7 2 5" xfId="11041"/>
    <cellStyle name="Comma 7 2 6" xfId="11042"/>
    <cellStyle name="Comma 7 2 7" xfId="11043"/>
    <cellStyle name="Comma 7 2 8" xfId="11044"/>
    <cellStyle name="Comma 7 2 9" xfId="11045"/>
    <cellStyle name="Comma 7 3" xfId="11046"/>
    <cellStyle name="Comma 7 3 10" xfId="11047"/>
    <cellStyle name="Comma 7 3 2" xfId="11048"/>
    <cellStyle name="Comma 7 3 2 2" xfId="11049"/>
    <cellStyle name="Comma 7 3 3" xfId="11050"/>
    <cellStyle name="Comma 7 3 4" xfId="11051"/>
    <cellStyle name="Comma 7 3 5" xfId="11052"/>
    <cellStyle name="Comma 7 3 6" xfId="11053"/>
    <cellStyle name="Comma 7 3 7" xfId="11054"/>
    <cellStyle name="Comma 7 3 8" xfId="11055"/>
    <cellStyle name="Comma 7 3 9" xfId="11056"/>
    <cellStyle name="Comma 7 4" xfId="11057"/>
    <cellStyle name="Comma 7 4 2" xfId="11058"/>
    <cellStyle name="Comma 7 5" xfId="11059"/>
    <cellStyle name="Comma 7 6" xfId="11060"/>
    <cellStyle name="Comma 7 7" xfId="11061"/>
    <cellStyle name="Comma 7 8" xfId="11062"/>
    <cellStyle name="Comma 7 9" xfId="11063"/>
    <cellStyle name="Comma 7_BoQ-RA-Al Sowa Island-Road Works (Road P6) To Client" xfId="11064"/>
    <cellStyle name="Comma 70" xfId="11065"/>
    <cellStyle name="Comma 71" xfId="11066"/>
    <cellStyle name="Comma 72" xfId="11067"/>
    <cellStyle name="Comma 73" xfId="11068"/>
    <cellStyle name="Comma 74" xfId="11069"/>
    <cellStyle name="Comma 75" xfId="11070"/>
    <cellStyle name="Comma 76" xfId="11071"/>
    <cellStyle name="Comma 77" xfId="11072"/>
    <cellStyle name="Comma 78" xfId="11073"/>
    <cellStyle name="Comma 79" xfId="11074"/>
    <cellStyle name="Comma 8" xfId="11075"/>
    <cellStyle name="Comma 8 10" xfId="11076"/>
    <cellStyle name="Comma 8 11" xfId="11077"/>
    <cellStyle name="Comma 8 12" xfId="11078"/>
    <cellStyle name="Comma 8 13" xfId="11079"/>
    <cellStyle name="Comma 8 14" xfId="11080"/>
    <cellStyle name="Comma 8 15" xfId="11081"/>
    <cellStyle name="Comma 8 16" xfId="11082"/>
    <cellStyle name="Comma 8 17" xfId="11083"/>
    <cellStyle name="Comma 8 18" xfId="11084"/>
    <cellStyle name="Comma 8 19" xfId="11085"/>
    <cellStyle name="Comma 8 2" xfId="11086"/>
    <cellStyle name="Comma 8 2 10" xfId="11087"/>
    <cellStyle name="Comma 8 2 11" xfId="11088"/>
    <cellStyle name="Comma 8 2 12" xfId="11089"/>
    <cellStyle name="Comma 8 2 2" xfId="11090"/>
    <cellStyle name="Comma 8 2 2 2" xfId="11091"/>
    <cellStyle name="Comma 8 2 3" xfId="11092"/>
    <cellStyle name="Comma 8 2 4" xfId="11093"/>
    <cellStyle name="Comma 8 2 5" xfId="11094"/>
    <cellStyle name="Comma 8 2 6" xfId="11095"/>
    <cellStyle name="Comma 8 2 7" xfId="11096"/>
    <cellStyle name="Comma 8 2 8" xfId="11097"/>
    <cellStyle name="Comma 8 2 9" xfId="11098"/>
    <cellStyle name="Comma 8 20" xfId="11099"/>
    <cellStyle name="Comma 8 3" xfId="11100"/>
    <cellStyle name="Comma 8 4" xfId="11101"/>
    <cellStyle name="Comma 8 5" xfId="11102"/>
    <cellStyle name="Comma 8 6" xfId="11103"/>
    <cellStyle name="Comma 8 7" xfId="11104"/>
    <cellStyle name="Comma 8 8" xfId="11105"/>
    <cellStyle name="Comma 8 9" xfId="11106"/>
    <cellStyle name="Comma 8_BoQ-RA-Al Sowa Island-Road Works (Road P6) To Client" xfId="11107"/>
    <cellStyle name="Comma 80" xfId="11108"/>
    <cellStyle name="Comma 81" xfId="11109"/>
    <cellStyle name="Comma 82" xfId="11110"/>
    <cellStyle name="Comma 83" xfId="11111"/>
    <cellStyle name="Comma 84" xfId="11112"/>
    <cellStyle name="Comma 85" xfId="11113"/>
    <cellStyle name="Comma 86" xfId="11114"/>
    <cellStyle name="Comma 87" xfId="11115"/>
    <cellStyle name="Comma 9" xfId="11116"/>
    <cellStyle name="Comma 9 10" xfId="11117"/>
    <cellStyle name="Comma 9 11" xfId="11118"/>
    <cellStyle name="Comma 9 12" xfId="11119"/>
    <cellStyle name="Comma 9 13" xfId="11120"/>
    <cellStyle name="Comma 9 14" xfId="11121"/>
    <cellStyle name="Comma 9 15" xfId="11122"/>
    <cellStyle name="Comma 9 16" xfId="11123"/>
    <cellStyle name="Comma 9 17" xfId="11124"/>
    <cellStyle name="Comma 9 18" xfId="11125"/>
    <cellStyle name="Comma 9 19" xfId="11126"/>
    <cellStyle name="Comma 9 2" xfId="11127"/>
    <cellStyle name="Comma 9 2 2" xfId="11128"/>
    <cellStyle name="Comma 9 2 2 2" xfId="11129"/>
    <cellStyle name="Comma 9 2 2 3" xfId="11130"/>
    <cellStyle name="Comma 9 2 3" xfId="11131"/>
    <cellStyle name="Comma 9 2 3 2" xfId="11132"/>
    <cellStyle name="Comma 9 2 3 3" xfId="11133"/>
    <cellStyle name="Comma 9 2 4" xfId="11134"/>
    <cellStyle name="Comma 9 2 5" xfId="11135"/>
    <cellStyle name="Comma 9 2 6" xfId="11136"/>
    <cellStyle name="Comma 9 2 6 2" xfId="11137"/>
    <cellStyle name="Comma 9 2 6 3" xfId="11138"/>
    <cellStyle name="Comma 9 3" xfId="11139"/>
    <cellStyle name="Comma 9 3 2" xfId="11140"/>
    <cellStyle name="Comma 9 3 3" xfId="11141"/>
    <cellStyle name="Comma 9 3 4" xfId="11142"/>
    <cellStyle name="Comma 9 3 4 2" xfId="11143"/>
    <cellStyle name="Comma 9 3 4 3" xfId="11144"/>
    <cellStyle name="Comma 9 4" xfId="11145"/>
    <cellStyle name="Comma 9 5" xfId="11146"/>
    <cellStyle name="Comma 9 6" xfId="11147"/>
    <cellStyle name="Comma 9 7" xfId="11148"/>
    <cellStyle name="Comma 9 8" xfId="11149"/>
    <cellStyle name="Comma 9 9" xfId="11150"/>
    <cellStyle name="comma zerodec" xfId="11151"/>
    <cellStyle name="comma zerodec 2" xfId="11152"/>
    <cellStyle name="Comma*" xfId="11153"/>
    <cellStyle name="Comma,0" xfId="11154"/>
    <cellStyle name="Comma,1" xfId="11155"/>
    <cellStyle name="Comma,2" xfId="11156"/>
    <cellStyle name="comma[0]" xfId="11157"/>
    <cellStyle name="Comma0" xfId="11158"/>
    <cellStyle name="Comma0 - Style4" xfId="11159"/>
    <cellStyle name="Comma0 - Style5" xfId="11160"/>
    <cellStyle name="Comma0 10" xfId="11161"/>
    <cellStyle name="Comma0 11" xfId="11162"/>
    <cellStyle name="Comma0 2" xfId="11163"/>
    <cellStyle name="Comma0 2 2" xfId="11164"/>
    <cellStyle name="Comma0 2 3" xfId="11165"/>
    <cellStyle name="Comma0 2 4" xfId="11166"/>
    <cellStyle name="Comma0 3" xfId="11167"/>
    <cellStyle name="Comma0 4" xfId="11168"/>
    <cellStyle name="Comma0 5" xfId="11169"/>
    <cellStyle name="Comma0 6" xfId="11170"/>
    <cellStyle name="Comma0 7" xfId="11171"/>
    <cellStyle name="Comma0 8" xfId="11172"/>
    <cellStyle name="Comma0 9" xfId="11173"/>
    <cellStyle name="Comma0_Budget Oberoi Commerz 2  3 R3_08052008 (3)" xfId="11174"/>
    <cellStyle name="Comma1" xfId="11175"/>
    <cellStyle name="Comma1 - Style1" xfId="11176"/>
    <cellStyle name="Comma2" xfId="11177"/>
    <cellStyle name="Comma3" xfId="11178"/>
    <cellStyle name="comman" xfId="11179"/>
    <cellStyle name="Comma-Rounded" xfId="11180"/>
    <cellStyle name="commas" xfId="11181"/>
    <cellStyle name="Copied" xfId="11182"/>
    <cellStyle name="Copied 10" xfId="11183"/>
    <cellStyle name="Copied 2" xfId="11184"/>
    <cellStyle name="Copied 2 2" xfId="11185"/>
    <cellStyle name="Copied 2_KC720 - JCR - Mar '11" xfId="11186"/>
    <cellStyle name="Copied 3" xfId="11187"/>
    <cellStyle name="Copied 4" xfId="11188"/>
    <cellStyle name="Copied 5" xfId="11189"/>
    <cellStyle name="Copied 6" xfId="11190"/>
    <cellStyle name="Copied 7" xfId="11191"/>
    <cellStyle name="Copied 8" xfId="11192"/>
    <cellStyle name="Copied 9" xfId="11193"/>
    <cellStyle name="Copied_Boq dpl PH3 REv2" xfId="11194"/>
    <cellStyle name="COST1" xfId="11195"/>
    <cellStyle name="COURIER" xfId="11196"/>
    <cellStyle name="Cover" xfId="11197"/>
    <cellStyle name="Cover Date" xfId="11198"/>
    <cellStyle name="Cover Subtitle" xfId="11199"/>
    <cellStyle name="Cover Title" xfId="11200"/>
    <cellStyle name="COVERAGE" xfId="11201"/>
    <cellStyle name="CSI" xfId="11202"/>
    <cellStyle name="CSI 2" xfId="11203"/>
    <cellStyle name="Cur" xfId="11204"/>
    <cellStyle name="Curren - Style1" xfId="11205"/>
    <cellStyle name="Curren - Style5" xfId="11206"/>
    <cellStyle name="Curren - Style6" xfId="11207"/>
    <cellStyle name="Currencq [0]_Invoices_C" xfId="11208"/>
    <cellStyle name="Currency--" xfId="11209"/>
    <cellStyle name="Currency $" xfId="11210"/>
    <cellStyle name="Currency $ 2" xfId="11211"/>
    <cellStyle name="Currency ($)" xfId="11212"/>
    <cellStyle name="Currency (£)" xfId="11213"/>
    <cellStyle name="Currency [00]" xfId="11214"/>
    <cellStyle name="Currency [1]" xfId="11215"/>
    <cellStyle name="Currency [2]" xfId="11216"/>
    <cellStyle name="Currency [3]" xfId="11217"/>
    <cellStyle name="Currency 0" xfId="11218"/>
    <cellStyle name="Currency 2" xfId="11219"/>
    <cellStyle name="Currency 2 2" xfId="11220"/>
    <cellStyle name="Currency 2 3" xfId="11221"/>
    <cellStyle name="Currency 2 4" xfId="11222"/>
    <cellStyle name="Currency 2 5" xfId="11223"/>
    <cellStyle name="Currency 2 6" xfId="11224"/>
    <cellStyle name="Currency 2 7" xfId="11225"/>
    <cellStyle name="Currency 2*" xfId="11226"/>
    <cellStyle name="Currency 2_Assump" xfId="11227"/>
    <cellStyle name="Currency 3" xfId="11228"/>
    <cellStyle name="Currency 3 2" xfId="11229"/>
    <cellStyle name="Currency 3 2 2" xfId="11230"/>
    <cellStyle name="Currency 3 2 2 2" xfId="11231"/>
    <cellStyle name="Currency 3 3" xfId="11232"/>
    <cellStyle name="Currency 3 4" xfId="11233"/>
    <cellStyle name="Currency 3 5" xfId="11234"/>
    <cellStyle name="Currency 3 6" xfId="11235"/>
    <cellStyle name="Currency 3 7" xfId="11236"/>
    <cellStyle name="Currency 3 8" xfId="11237"/>
    <cellStyle name="Currency 3 9" xfId="11238"/>
    <cellStyle name="Currency 3*" xfId="11239"/>
    <cellStyle name="Currency 4" xfId="11240"/>
    <cellStyle name="Currency 4 2" xfId="11241"/>
    <cellStyle name="Currency 4 3" xfId="11242"/>
    <cellStyle name="Currency 5" xfId="11243"/>
    <cellStyle name="Currency 5 2" xfId="11244"/>
    <cellStyle name="Currency 6" xfId="11245"/>
    <cellStyle name="Currency Per Share" xfId="11246"/>
    <cellStyle name="Currency w/o $" xfId="11247"/>
    <cellStyle name="Currency*" xfId="11248"/>
    <cellStyle name="Currency,0" xfId="11249"/>
    <cellStyle name="Currency,2" xfId="11250"/>
    <cellStyle name="Currency--_Midland v40 (with HPI's projection)" xfId="11251"/>
    <cellStyle name="Currency0" xfId="11252"/>
    <cellStyle name="Currency0 10" xfId="11253"/>
    <cellStyle name="Currency0 11" xfId="11254"/>
    <cellStyle name="Currency0 12" xfId="11255"/>
    <cellStyle name="Currency0 13" xfId="11256"/>
    <cellStyle name="Currency0 2" xfId="11257"/>
    <cellStyle name="Currency0 2 2" xfId="11258"/>
    <cellStyle name="Currency0 2 3" xfId="11259"/>
    <cellStyle name="Currency0 2 4" xfId="11260"/>
    <cellStyle name="Currency0 3" xfId="11261"/>
    <cellStyle name="Currency0 4" xfId="11262"/>
    <cellStyle name="Currency0 5" xfId="11263"/>
    <cellStyle name="Currency0 6" xfId="11264"/>
    <cellStyle name="Currency0 7" xfId="11265"/>
    <cellStyle name="Currency0 8" xfId="11266"/>
    <cellStyle name="Currency0 9" xfId="11267"/>
    <cellStyle name="Currency0_Extra items Diff" xfId="11268"/>
    <cellStyle name="Currency1" xfId="11269"/>
    <cellStyle name="Currency1 2" xfId="11270"/>
    <cellStyle name="Currency-Rounded" xfId="11271"/>
    <cellStyle name="CUSTOM" xfId="11272"/>
    <cellStyle name="Custom - Style8" xfId="11273"/>
    <cellStyle name="CUSTOM 2" xfId="11274"/>
    <cellStyle name="CUSTOM_Amend 2 DPL CONTRACT" xfId="11275"/>
    <cellStyle name="d" xfId="11276"/>
    <cellStyle name="d mmm yy" xfId="11277"/>
    <cellStyle name="d_Budget Oberoi Commerz 2  3 R3_08052008 (3)" xfId="11278"/>
    <cellStyle name="d_Budget Oberoi Commerz 2  May_09_08" xfId="11279"/>
    <cellStyle name="d_Budget Oberoi Commerz II_May_08_08 (5)" xfId="11280"/>
    <cellStyle name="d_IBP I  - Commerz ver 3" xfId="11281"/>
    <cellStyle name="d_IBP I Hotel ver 6" xfId="11282"/>
    <cellStyle name="d_Revised budget commez Hotel+Office Bldg-R9 (3)" xfId="11283"/>
    <cellStyle name="Dash" xfId="11284"/>
    <cellStyle name="Data   - Style2" xfId="11285"/>
    <cellStyle name="Data   - Style2 2" xfId="11286"/>
    <cellStyle name="Data   - Style2 2 2" xfId="11287"/>
    <cellStyle name="Data   - Style2 2 2 2" xfId="11288"/>
    <cellStyle name="Data   - Style2 2 2 3" xfId="11289"/>
    <cellStyle name="Data   - Style2 2 2 4" xfId="11290"/>
    <cellStyle name="Data   - Style2 2 3" xfId="11291"/>
    <cellStyle name="Data   - Style2 2 4" xfId="11292"/>
    <cellStyle name="Data   - Style2 2 5" xfId="11293"/>
    <cellStyle name="Data   - Style2 3" xfId="11294"/>
    <cellStyle name="Data   - Style2 3 2" xfId="11295"/>
    <cellStyle name="Data   - Style2 3 2 2" xfId="11296"/>
    <cellStyle name="Data   - Style2 3 2 3" xfId="11297"/>
    <cellStyle name="Data   - Style2 3 2 4" xfId="11298"/>
    <cellStyle name="Data   - Style2 3 3" xfId="11299"/>
    <cellStyle name="Data   - Style2 3 4" xfId="11300"/>
    <cellStyle name="Data   - Style2 3 5" xfId="11301"/>
    <cellStyle name="Data   - Style2 4" xfId="11302"/>
    <cellStyle name="Data   - Style2 4 2" xfId="11303"/>
    <cellStyle name="Data   - Style2 4 3" xfId="11304"/>
    <cellStyle name="Data   - Style2 4 4" xfId="11305"/>
    <cellStyle name="Data   - Style2 5" xfId="11306"/>
    <cellStyle name="Data   - Style2 6" xfId="11307"/>
    <cellStyle name="Data   - Style2 7" xfId="11308"/>
    <cellStyle name="DATA_ENT" xfId="11309"/>
    <cellStyle name="Date" xfId="11310"/>
    <cellStyle name="Date - Style3" xfId="11311"/>
    <cellStyle name="Date - Style4" xfId="11312"/>
    <cellStyle name="Date [d-mmm-yy]" xfId="11313"/>
    <cellStyle name="Date [D-M-Y]" xfId="11314"/>
    <cellStyle name="Date [M/D/Y]" xfId="11315"/>
    <cellStyle name="Date [M/Y]" xfId="11316"/>
    <cellStyle name="Date [mm-d-yy]" xfId="11317"/>
    <cellStyle name="Date [mm-d-yyyy]" xfId="11318"/>
    <cellStyle name="Date [mm-d-yyyy] 2" xfId="11319"/>
    <cellStyle name="Date [mm-d-yyyy] 3" xfId="11320"/>
    <cellStyle name="Date [mm-d-yyyy] 4" xfId="11321"/>
    <cellStyle name="Date [mm-d-yyyy] 5" xfId="11322"/>
    <cellStyle name="Date [mmm-d-yyyy]" xfId="11323"/>
    <cellStyle name="Date [mmm-yy]" xfId="11324"/>
    <cellStyle name="Date [mmm-yyyy]" xfId="11325"/>
    <cellStyle name="Date [mmm-yyyy] 2" xfId="11326"/>
    <cellStyle name="Date [mmm-yyyy] 3" xfId="11327"/>
    <cellStyle name="Date [mmm-yyyy] 4" xfId="11328"/>
    <cellStyle name="Date [mmm-yyyy] 5" xfId="11329"/>
    <cellStyle name="Date [mmm-yyyy] 6" xfId="11330"/>
    <cellStyle name="Date [mmm-yyyy] 7" xfId="11331"/>
    <cellStyle name="Date [M-Y]" xfId="11332"/>
    <cellStyle name="Date 10" xfId="11333"/>
    <cellStyle name="Date 2" xfId="11334"/>
    <cellStyle name="Date 2 2" xfId="11335"/>
    <cellStyle name="Date 2 3" xfId="11336"/>
    <cellStyle name="Date 2 4" xfId="11337"/>
    <cellStyle name="Date 2_KC720 - JCR - Mar '11" xfId="11338"/>
    <cellStyle name="Date 3" xfId="11339"/>
    <cellStyle name="Date 4" xfId="11340"/>
    <cellStyle name="Date 5" xfId="11341"/>
    <cellStyle name="Date 6" xfId="11342"/>
    <cellStyle name="Date 7" xfId="11343"/>
    <cellStyle name="Date 8" xfId="11344"/>
    <cellStyle name="Date 9" xfId="11345"/>
    <cellStyle name="Date Aligned" xfId="11346"/>
    <cellStyle name="Date Aligned*" xfId="11347"/>
    <cellStyle name="Date Aligned_Assump" xfId="11348"/>
    <cellStyle name="Date Short" xfId="11349"/>
    <cellStyle name="Date_~0205992" xfId="11350"/>
    <cellStyle name="date2" xfId="11351"/>
    <cellStyle name="date2 2" xfId="11352"/>
    <cellStyle name="date2 2 2" xfId="11353"/>
    <cellStyle name="date2 2 3" xfId="11354"/>
    <cellStyle name="date2 2 4" xfId="11355"/>
    <cellStyle name="date2 3" xfId="11356"/>
    <cellStyle name="date2 4" xfId="11357"/>
    <cellStyle name="date2 5" xfId="11358"/>
    <cellStyle name="date2 6" xfId="11359"/>
    <cellStyle name="date2 7" xfId="11360"/>
    <cellStyle name="Date2h" xfId="11361"/>
    <cellStyle name="Datum(text)" xfId="11362"/>
    <cellStyle name="DB Model Standard" xfId="11363"/>
    <cellStyle name="dd" xfId="11364"/>
    <cellStyle name="ddd" xfId="11365"/>
    <cellStyle name="Default" xfId="11366"/>
    <cellStyle name="Default 1" xfId="11367"/>
    <cellStyle name="DELTA" xfId="11368"/>
    <cellStyle name="DELTA 10" xfId="11369"/>
    <cellStyle name="DELTA 11" xfId="11370"/>
    <cellStyle name="DELTA 2" xfId="11371"/>
    <cellStyle name="DELTA 2 2" xfId="11372"/>
    <cellStyle name="DELTA 3" xfId="11373"/>
    <cellStyle name="DELTA 3 2" xfId="11374"/>
    <cellStyle name="DELTA 4" xfId="11375"/>
    <cellStyle name="DELTA 5" xfId="11376"/>
    <cellStyle name="DELTA 6" xfId="11377"/>
    <cellStyle name="DELTA 7" xfId="11378"/>
    <cellStyle name="DELTA 8" xfId="11379"/>
    <cellStyle name="DELTA 9" xfId="11380"/>
    <cellStyle name="Description" xfId="11381"/>
    <cellStyle name="Description 2" xfId="11382"/>
    <cellStyle name="Description_DLF Capital Greens -Consolidated Finishes BOQ Phase II " xfId="11383"/>
    <cellStyle name="Dezimal [0]_A+B2400" xfId="11384"/>
    <cellStyle name="Dezimal_ Magirus " xfId="11385"/>
    <cellStyle name="dollar" xfId="11386"/>
    <cellStyle name="Dollar (zero dec)" xfId="11387"/>
    <cellStyle name="Dollar (zero dec) 2" xfId="11388"/>
    <cellStyle name="Dollar.00" xfId="11389"/>
    <cellStyle name="dollar[0]" xfId="11390"/>
    <cellStyle name="dollars" xfId="11391"/>
    <cellStyle name="Dotted Line" xfId="11392"/>
    <cellStyle name="DOWNFOOT" xfId="11393"/>
    <cellStyle name="DOWNFOOT 2" xfId="11394"/>
    <cellStyle name="DOWNFOOT 2 2" xfId="11395"/>
    <cellStyle name="DOWNFOOT 2 3" xfId="11396"/>
    <cellStyle name="DOWNFOOT 2 4" xfId="11397"/>
    <cellStyle name="DOWNFOOT 3" xfId="11398"/>
    <cellStyle name="DOWNFOOT 4" xfId="11399"/>
    <cellStyle name="DOWNFOOT 5" xfId="11400"/>
    <cellStyle name="DOWNFOOT 6" xfId="11401"/>
    <cellStyle name="DOWNFOOT 7" xfId="11402"/>
    <cellStyle name="dr" xfId="11403"/>
    <cellStyle name="ds" xfId="11404"/>
    <cellStyle name="ds 2" xfId="11405"/>
    <cellStyle name="ds 2 2" xfId="11406"/>
    <cellStyle name="ds 2 3" xfId="11407"/>
    <cellStyle name="ds 2 4" xfId="11408"/>
    <cellStyle name="ds 3" xfId="11409"/>
    <cellStyle name="ds 4" xfId="11410"/>
    <cellStyle name="ds 5" xfId="11411"/>
    <cellStyle name="ds 6" xfId="11412"/>
    <cellStyle name="ds 7" xfId="11413"/>
    <cellStyle name="Editable" xfId="11414"/>
    <cellStyle name="EI Code" xfId="11415"/>
    <cellStyle name="EI Code 2" xfId="11416"/>
    <cellStyle name="EI Code 3" xfId="11417"/>
    <cellStyle name="EI Code 4" xfId="11418"/>
    <cellStyle name="EI Code 5" xfId="11419"/>
    <cellStyle name="Eingabe" xfId="11420"/>
    <cellStyle name="Eingabe 2" xfId="11421"/>
    <cellStyle name="Eingabe 2 2" xfId="11422"/>
    <cellStyle name="Eingabe 2 3" xfId="11423"/>
    <cellStyle name="Eingabe 2 4" xfId="11424"/>
    <cellStyle name="Eingabe 3" xfId="11425"/>
    <cellStyle name="Eingabe 4" xfId="11426"/>
    <cellStyle name="Eingabe 5" xfId="11427"/>
    <cellStyle name="Emphasis 1" xfId="11428"/>
    <cellStyle name="Emphasis 1 2" xfId="11429"/>
    <cellStyle name="Emphasis 1 3" xfId="11430"/>
    <cellStyle name="Emphasis 1 4" xfId="11431"/>
    <cellStyle name="Emphasis 1 5" xfId="11432"/>
    <cellStyle name="Emphasis 1 6" xfId="11433"/>
    <cellStyle name="Emphasis 1 7" xfId="11434"/>
    <cellStyle name="Emphasis 1 8" xfId="11435"/>
    <cellStyle name="Emphasis 1 9" xfId="11436"/>
    <cellStyle name="Emphasis 2" xfId="11437"/>
    <cellStyle name="Emphasis 2 2" xfId="11438"/>
    <cellStyle name="Emphasis 2 3" xfId="11439"/>
    <cellStyle name="Emphasis 2 4" xfId="11440"/>
    <cellStyle name="Emphasis 2 5" xfId="11441"/>
    <cellStyle name="Emphasis 2 6" xfId="11442"/>
    <cellStyle name="Emphasis 2 7" xfId="11443"/>
    <cellStyle name="Emphasis 2 8" xfId="11444"/>
    <cellStyle name="Emphasis 2 9" xfId="11445"/>
    <cellStyle name="Emphasis 3" xfId="11446"/>
    <cellStyle name="Emphasis 3 2" xfId="11447"/>
    <cellStyle name="Emphasis 3 3" xfId="11448"/>
    <cellStyle name="Emphasis 3 4" xfId="11449"/>
    <cellStyle name="Emphasis 3 5" xfId="11450"/>
    <cellStyle name="Emphasis 3 6" xfId="11451"/>
    <cellStyle name="Emphasis 3 7" xfId="11452"/>
    <cellStyle name="Emphasis 3 8" xfId="11453"/>
    <cellStyle name="Emphasis 3 9" xfId="11454"/>
    <cellStyle name="Enter Currency (0)" xfId="11455"/>
    <cellStyle name="Enter Currency (0) 10" xfId="11456"/>
    <cellStyle name="Enter Currency (0) 11" xfId="11457"/>
    <cellStyle name="Enter Currency (0) 2" xfId="11458"/>
    <cellStyle name="Enter Currency (0) 2 2" xfId="11459"/>
    <cellStyle name="Enter Currency (0) 3" xfId="11460"/>
    <cellStyle name="Enter Currency (0) 3 2" xfId="11461"/>
    <cellStyle name="Enter Currency (0) 4" xfId="11462"/>
    <cellStyle name="Enter Currency (0) 5" xfId="11463"/>
    <cellStyle name="Enter Currency (0) 6" xfId="11464"/>
    <cellStyle name="Enter Currency (0) 7" xfId="11465"/>
    <cellStyle name="Enter Currency (0) 8" xfId="11466"/>
    <cellStyle name="Enter Currency (0) 9" xfId="11467"/>
    <cellStyle name="Enter Currency (2)" xfId="11468"/>
    <cellStyle name="Enter Units (0)" xfId="11469"/>
    <cellStyle name="Enter Units (0) 10" xfId="11470"/>
    <cellStyle name="Enter Units (0) 11" xfId="11471"/>
    <cellStyle name="Enter Units (0) 2" xfId="11472"/>
    <cellStyle name="Enter Units (0) 2 2" xfId="11473"/>
    <cellStyle name="Enter Units (0) 3" xfId="11474"/>
    <cellStyle name="Enter Units (0) 3 2" xfId="11475"/>
    <cellStyle name="Enter Units (0) 4" xfId="11476"/>
    <cellStyle name="Enter Units (0) 5" xfId="11477"/>
    <cellStyle name="Enter Units (0) 6" xfId="11478"/>
    <cellStyle name="Enter Units (0) 7" xfId="11479"/>
    <cellStyle name="Enter Units (0) 8" xfId="11480"/>
    <cellStyle name="Enter Units (0) 9" xfId="11481"/>
    <cellStyle name="Enter Units (1)" xfId="11482"/>
    <cellStyle name="Enter Units (1) 10" xfId="11483"/>
    <cellStyle name="Enter Units (1) 11" xfId="11484"/>
    <cellStyle name="Enter Units (1) 2" xfId="11485"/>
    <cellStyle name="Enter Units (1) 2 2" xfId="11486"/>
    <cellStyle name="Enter Units (1) 3" xfId="11487"/>
    <cellStyle name="Enter Units (1) 3 2" xfId="11488"/>
    <cellStyle name="Enter Units (1) 4" xfId="11489"/>
    <cellStyle name="Enter Units (1) 5" xfId="11490"/>
    <cellStyle name="Enter Units (1) 6" xfId="11491"/>
    <cellStyle name="Enter Units (1) 7" xfId="11492"/>
    <cellStyle name="Enter Units (1) 8" xfId="11493"/>
    <cellStyle name="Enter Units (1) 9" xfId="11494"/>
    <cellStyle name="Enter Units (2)" xfId="11495"/>
    <cellStyle name="Entered" xfId="11496"/>
    <cellStyle name="Entered 10" xfId="11497"/>
    <cellStyle name="Entered 2" xfId="11498"/>
    <cellStyle name="Entered 2 2" xfId="11499"/>
    <cellStyle name="Entered 2_KC720 - JCR - Mar '11" xfId="11500"/>
    <cellStyle name="Entered 3" xfId="11501"/>
    <cellStyle name="Entered 4" xfId="11502"/>
    <cellStyle name="Entered 5" xfId="11503"/>
    <cellStyle name="Entered 6" xfId="11504"/>
    <cellStyle name="Entered 7" xfId="11505"/>
    <cellStyle name="Entered 8" xfId="11506"/>
    <cellStyle name="Entered 9" xfId="11507"/>
    <cellStyle name="Entered_Boq dpl PH3 REv2" xfId="11508"/>
    <cellStyle name="En-tête 1" xfId="11509"/>
    <cellStyle name="En-tête 2" xfId="11510"/>
    <cellStyle name="EPS" xfId="11511"/>
    <cellStyle name="Ergebnis" xfId="11512"/>
    <cellStyle name="Ergebnis 2" xfId="11513"/>
    <cellStyle name="Ergebnis 2 2" xfId="11514"/>
    <cellStyle name="Ergebnis 2 3" xfId="11515"/>
    <cellStyle name="Ergebnis 2 4" xfId="11516"/>
    <cellStyle name="Ergebnis 3" xfId="11517"/>
    <cellStyle name="Ergebnis 4" xfId="11518"/>
    <cellStyle name="Ergebnis 5" xfId="11519"/>
    <cellStyle name="Erklärender Text" xfId="11520"/>
    <cellStyle name="Error" xfId="11521"/>
    <cellStyle name="Error 1" xfId="11522"/>
    <cellStyle name="Error 10" xfId="11523"/>
    <cellStyle name="Error 2" xfId="11524"/>
    <cellStyle name="Error 3" xfId="11525"/>
    <cellStyle name="Euro" xfId="11526"/>
    <cellStyle name="Euro 10" xfId="11527"/>
    <cellStyle name="Euro 11" xfId="11528"/>
    <cellStyle name="Euro 2" xfId="11529"/>
    <cellStyle name="Euro 3" xfId="11530"/>
    <cellStyle name="Euro 4" xfId="11531"/>
    <cellStyle name="Euro 5" xfId="11532"/>
    <cellStyle name="Euro 6" xfId="11533"/>
    <cellStyle name="Euro 7" xfId="11534"/>
    <cellStyle name="Euro 8" xfId="11535"/>
    <cellStyle name="Euro 9" xfId="11536"/>
    <cellStyle name="Excel Built-in Comma" xfId="11537"/>
    <cellStyle name="Excel Built-in Excel Built-in Comma 2" xfId="11538"/>
    <cellStyle name="Excel Built-in Excel Built-in Excel Built-in Excel Built-in Excel Built-in Comma [0]" xfId="11539"/>
    <cellStyle name="Excel Built-in Excel Built-in Excel Built-in Excel Built-in Excel Built-in Excel Built-in Excel Built-in Excel Built-in TableStyleLight1" xfId="11540"/>
    <cellStyle name="Excel Built-in Excel Built-in Excel Built-in Excel Built-in Excel Built-in Explanatory Text" xfId="11541"/>
    <cellStyle name="Excel Built-in Excel Built-in Normal 2" xfId="11542"/>
    <cellStyle name="Excel Built-in Explanatory Text" xfId="11543"/>
    <cellStyle name="Excel Built-in Normal" xfId="11544"/>
    <cellStyle name="Excel Built-in Normal 1" xfId="11545"/>
    <cellStyle name="Excel Built-in Normal 10" xfId="11546"/>
    <cellStyle name="Excel Built-in Normal 11" xfId="11547"/>
    <cellStyle name="Excel Built-in Normal 2" xfId="11548"/>
    <cellStyle name="Excel Built-in Normal 2 2" xfId="11549"/>
    <cellStyle name="Excel Built-in Normal 2 3" xfId="11550"/>
    <cellStyle name="Excel Built-in Normal 2 3 2 2" xfId="11551"/>
    <cellStyle name="Excel Built-in Normal 3" xfId="11552"/>
    <cellStyle name="Excel Built-in Normal 4" xfId="11553"/>
    <cellStyle name="Excel Built-in Normal 5" xfId="11554"/>
    <cellStyle name="Excel Built-in Normal 6" xfId="11555"/>
    <cellStyle name="Excel Built-in Normal 7" xfId="11556"/>
    <cellStyle name="Excel Built-in Normal 8" xfId="11557"/>
    <cellStyle name="Excel Built-in Normal 9" xfId="11558"/>
    <cellStyle name="Excel_5f_BuiltIn_5f_Comma" xfId="11559"/>
    <cellStyle name="Explanatory Text 1" xfId="11560"/>
    <cellStyle name="Explanatory Text 1 1" xfId="11561"/>
    <cellStyle name="Explanatory Text 10" xfId="11562"/>
    <cellStyle name="Explanatory Text 11" xfId="11563"/>
    <cellStyle name="Explanatory Text 12" xfId="11564"/>
    <cellStyle name="Explanatory Text 13" xfId="11565"/>
    <cellStyle name="Explanatory Text 14" xfId="11566"/>
    <cellStyle name="Explanatory Text 15" xfId="11567"/>
    <cellStyle name="Explanatory Text 16" xfId="11568"/>
    <cellStyle name="Explanatory Text 17" xfId="11569"/>
    <cellStyle name="Explanatory Text 18" xfId="11570"/>
    <cellStyle name="Explanatory Text 19" xfId="11571"/>
    <cellStyle name="Explanatory Text 2" xfId="11572"/>
    <cellStyle name="Explanatory Text 2 2" xfId="11573"/>
    <cellStyle name="Explanatory Text 2 3" xfId="11574"/>
    <cellStyle name="Explanatory Text 2 4" xfId="11575"/>
    <cellStyle name="Explanatory Text 2 5" xfId="11576"/>
    <cellStyle name="Explanatory Text 2 6" xfId="11577"/>
    <cellStyle name="Explanatory Text 2_Block-F LGF POur-II BBS" xfId="11578"/>
    <cellStyle name="Explanatory Text 20" xfId="11579"/>
    <cellStyle name="Explanatory Text 21" xfId="11580"/>
    <cellStyle name="Explanatory Text 22" xfId="11581"/>
    <cellStyle name="Explanatory Text 23" xfId="11582"/>
    <cellStyle name="Explanatory Text 24" xfId="11583"/>
    <cellStyle name="Explanatory Text 25" xfId="11584"/>
    <cellStyle name="Explanatory Text 26" xfId="11585"/>
    <cellStyle name="Explanatory Text 27" xfId="11586"/>
    <cellStyle name="Explanatory Text 28" xfId="11587"/>
    <cellStyle name="Explanatory Text 29" xfId="11588"/>
    <cellStyle name="Explanatory Text 3" xfId="11589"/>
    <cellStyle name="Explanatory Text 3 2" xfId="11590"/>
    <cellStyle name="Explanatory Text 3 3" xfId="11591"/>
    <cellStyle name="Explanatory Text 3 4" xfId="11592"/>
    <cellStyle name="Explanatory Text 3_Sheet2" xfId="11593"/>
    <cellStyle name="Explanatory Text 30" xfId="11594"/>
    <cellStyle name="Explanatory Text 31" xfId="11595"/>
    <cellStyle name="Explanatory Text 32" xfId="11596"/>
    <cellStyle name="Explanatory Text 33" xfId="11597"/>
    <cellStyle name="Explanatory Text 34" xfId="11598"/>
    <cellStyle name="Explanatory Text 35" xfId="11599"/>
    <cellStyle name="Explanatory Text 36" xfId="11600"/>
    <cellStyle name="Explanatory Text 37" xfId="11601"/>
    <cellStyle name="Explanatory Text 38" xfId="11602"/>
    <cellStyle name="Explanatory Text 39" xfId="11603"/>
    <cellStyle name="Explanatory Text 4" xfId="11604"/>
    <cellStyle name="Explanatory Text 4 2" xfId="11605"/>
    <cellStyle name="Explanatory Text 4 3" xfId="11606"/>
    <cellStyle name="Explanatory Text 4 4" xfId="11607"/>
    <cellStyle name="Explanatory Text 4_Sheet2" xfId="11608"/>
    <cellStyle name="Explanatory Text 5" xfId="11609"/>
    <cellStyle name="Explanatory Text 5 2" xfId="11610"/>
    <cellStyle name="Explanatory Text 5 3" xfId="11611"/>
    <cellStyle name="Explanatory Text 5 4" xfId="11612"/>
    <cellStyle name="Explanatory Text 5_Sheet2" xfId="11613"/>
    <cellStyle name="Explanatory Text 6" xfId="11614"/>
    <cellStyle name="Explanatory Text 6 2" xfId="11615"/>
    <cellStyle name="Explanatory Text 6 3" xfId="11616"/>
    <cellStyle name="Explanatory Text 6 4" xfId="11617"/>
    <cellStyle name="Explanatory Text 6_Sheet2" xfId="11618"/>
    <cellStyle name="Explanatory Text 7" xfId="11619"/>
    <cellStyle name="Explanatory Text 7 2" xfId="11620"/>
    <cellStyle name="Explanatory Text 7 3" xfId="11621"/>
    <cellStyle name="Explanatory Text 7 4" xfId="11622"/>
    <cellStyle name="Explanatory Text 7_Sheet2" xfId="11623"/>
    <cellStyle name="Explanatory Text 8" xfId="11624"/>
    <cellStyle name="Explanatory Text 8 2" xfId="11625"/>
    <cellStyle name="Explanatory Text 8 3" xfId="11626"/>
    <cellStyle name="Explanatory Text 8_Sheet2" xfId="11627"/>
    <cellStyle name="Explanatory Text 9" xfId="11628"/>
    <cellStyle name="EY House" xfId="11629"/>
    <cellStyle name="EY0dp" xfId="11630"/>
    <cellStyle name="EYtext" xfId="11631"/>
    <cellStyle name="f" xfId="11632"/>
    <cellStyle name="f_Cinderella Model v1" xfId="11633"/>
    <cellStyle name="f_Cinderella Model v1May 29" xfId="11634"/>
    <cellStyle name="f_Cinderella Model v8" xfId="11635"/>
    <cellStyle name="f_Cinderella Model v9_ML number" xfId="11636"/>
    <cellStyle name="f_Gazelle DDM May-15-2003" xfId="11637"/>
    <cellStyle name="F2" xfId="11638"/>
    <cellStyle name="F3" xfId="11639"/>
    <cellStyle name="F4" xfId="11640"/>
    <cellStyle name="F5" xfId="11641"/>
    <cellStyle name="F6" xfId="11642"/>
    <cellStyle name="F7" xfId="11643"/>
    <cellStyle name="F8" xfId="11644"/>
    <cellStyle name="fact" xfId="11645"/>
    <cellStyle name="fact 2" xfId="11646"/>
    <cellStyle name="fact 3" xfId="11647"/>
    <cellStyle name="fact 4" xfId="11648"/>
    <cellStyle name="fact 5" xfId="11649"/>
    <cellStyle name="FDC-Pos" xfId="11650"/>
    <cellStyle name="ff" xfId="11651"/>
    <cellStyle name="fff" xfId="11652"/>
    <cellStyle name="Financier0" xfId="11653"/>
    <cellStyle name="Fixed" xfId="11654"/>
    <cellStyle name="Fixed [0]" xfId="11655"/>
    <cellStyle name="Fixed 10" xfId="11656"/>
    <cellStyle name="Fixed 2" xfId="11657"/>
    <cellStyle name="Fixed 2 10" xfId="11658"/>
    <cellStyle name="Fixed 2 11" xfId="11659"/>
    <cellStyle name="Fixed 2 12" xfId="11660"/>
    <cellStyle name="Fixed 2 2" xfId="11661"/>
    <cellStyle name="Fixed 2 3" xfId="11662"/>
    <cellStyle name="Fixed 2 4" xfId="11663"/>
    <cellStyle name="Fixed 2 5" xfId="11664"/>
    <cellStyle name="Fixed 2 6" xfId="11665"/>
    <cellStyle name="Fixed 2 7" xfId="11666"/>
    <cellStyle name="Fixed 2 8" xfId="11667"/>
    <cellStyle name="Fixed 2 9" xfId="11668"/>
    <cellStyle name="Fixed 2_KC720 - JCR - Mar '11" xfId="11669"/>
    <cellStyle name="Fixed 3" xfId="11670"/>
    <cellStyle name="Fixed 3 2" xfId="11671"/>
    <cellStyle name="Fixed 4" xfId="11672"/>
    <cellStyle name="Fixed 5" xfId="11673"/>
    <cellStyle name="Fixed 6" xfId="11674"/>
    <cellStyle name="Fixed 7" xfId="11675"/>
    <cellStyle name="Fixed 8" xfId="11676"/>
    <cellStyle name="Fixed 9" xfId="11677"/>
    <cellStyle name="Fixed_Boq dpl PH3 REv2" xfId="11678"/>
    <cellStyle name="Fixed3 - Style3" xfId="11679"/>
    <cellStyle name="fn" xfId="11680"/>
    <cellStyle name="ƒnƒCƒp[ƒŠƒ“ƒN" xfId="11681"/>
    <cellStyle name="Followed Hyperlink 2" xfId="11682"/>
    <cellStyle name="Footer SBILogo1" xfId="11683"/>
    <cellStyle name="Footer SBILogo2" xfId="11684"/>
    <cellStyle name="footnoe" xfId="11685"/>
    <cellStyle name="Footnote" xfId="11686"/>
    <cellStyle name="Footnote 1" xfId="11687"/>
    <cellStyle name="Footnote 11" xfId="11688"/>
    <cellStyle name="Footnote 2" xfId="11689"/>
    <cellStyle name="Footnote 3" xfId="11690"/>
    <cellStyle name="Footnote Reference" xfId="11691"/>
    <cellStyle name="Footnote_Budget Oberoi Commerz 2  3 R3_08052008 (3)" xfId="11692"/>
    <cellStyle name="Foottitle" xfId="11693"/>
    <cellStyle name="Foottitle 2" xfId="11694"/>
    <cellStyle name="FORM" xfId="11695"/>
    <cellStyle name="FORM 2" xfId="11696"/>
    <cellStyle name="FORM_Extra items Diff" xfId="11697"/>
    <cellStyle name="Form-name" xfId="11698"/>
    <cellStyle name="Form-nr" xfId="11699"/>
    <cellStyle name="Form-nr 10" xfId="11700"/>
    <cellStyle name="Form-nr 11" xfId="11701"/>
    <cellStyle name="Form-nr 12" xfId="11702"/>
    <cellStyle name="Form-nr 13" xfId="11703"/>
    <cellStyle name="Form-nr 2" xfId="11704"/>
    <cellStyle name="Form-nr 2 10" xfId="11705"/>
    <cellStyle name="Form-nr 2 11" xfId="11706"/>
    <cellStyle name="Form-nr 2 12" xfId="11707"/>
    <cellStyle name="Form-nr 2 2" xfId="11708"/>
    <cellStyle name="Form-nr 2 2 10" xfId="11709"/>
    <cellStyle name="Form-nr 2 2 11" xfId="11710"/>
    <cellStyle name="Form-nr 2 2 2" xfId="11711"/>
    <cellStyle name="Form-nr 2 2 2 10" xfId="11712"/>
    <cellStyle name="Form-nr 2 2 2 2" xfId="11713"/>
    <cellStyle name="Form-nr 2 2 2 2 2" xfId="11714"/>
    <cellStyle name="Form-nr 2 2 2 2 2 2" xfId="11715"/>
    <cellStyle name="Form-nr 2 2 2 2 2 2 2" xfId="11716"/>
    <cellStyle name="Form-nr 2 2 2 2 2 2 3" xfId="11717"/>
    <cellStyle name="Form-nr 2 2 2 2 2 2 4" xfId="11718"/>
    <cellStyle name="Form-nr 2 2 2 2 2 2 5" xfId="11719"/>
    <cellStyle name="Form-nr 2 2 2 2 2 2 6" xfId="11720"/>
    <cellStyle name="Form-nr 2 2 2 2 2 2 7" xfId="11721"/>
    <cellStyle name="Form-nr 2 2 2 2 2 3" xfId="11722"/>
    <cellStyle name="Form-nr 2 2 2 2 2 4" xfId="11723"/>
    <cellStyle name="Form-nr 2 2 2 2 2 5" xfId="11724"/>
    <cellStyle name="Form-nr 2 2 2 2 2 6" xfId="11725"/>
    <cellStyle name="Form-nr 2 2 2 2 2 7" xfId="11726"/>
    <cellStyle name="Form-nr 2 2 2 2 2 8" xfId="11727"/>
    <cellStyle name="Form-nr 2 2 2 2 3" xfId="11728"/>
    <cellStyle name="Form-nr 2 2 2 2 3 2" xfId="11729"/>
    <cellStyle name="Form-nr 2 2 2 2 3 3" xfId="11730"/>
    <cellStyle name="Form-nr 2 2 2 2 3 4" xfId="11731"/>
    <cellStyle name="Form-nr 2 2 2 2 3 5" xfId="11732"/>
    <cellStyle name="Form-nr 2 2 2 2 3 6" xfId="11733"/>
    <cellStyle name="Form-nr 2 2 2 2 3 7" xfId="11734"/>
    <cellStyle name="Form-nr 2 2 2 2 4" xfId="11735"/>
    <cellStyle name="Form-nr 2 2 2 2 5" xfId="11736"/>
    <cellStyle name="Form-nr 2 2 2 2 6" xfId="11737"/>
    <cellStyle name="Form-nr 2 2 2 2 7" xfId="11738"/>
    <cellStyle name="Form-nr 2 2 2 2 8" xfId="11739"/>
    <cellStyle name="Form-nr 2 2 2 2 9" xfId="11740"/>
    <cellStyle name="Form-nr 2 2 2 3" xfId="11741"/>
    <cellStyle name="Form-nr 2 2 2 3 2" xfId="11742"/>
    <cellStyle name="Form-nr 2 2 2 3 2 2" xfId="11743"/>
    <cellStyle name="Form-nr 2 2 2 3 2 3" xfId="11744"/>
    <cellStyle name="Form-nr 2 2 2 3 2 4" xfId="11745"/>
    <cellStyle name="Form-nr 2 2 2 3 2 5" xfId="11746"/>
    <cellStyle name="Form-nr 2 2 2 3 2 6" xfId="11747"/>
    <cellStyle name="Form-nr 2 2 2 3 2 7" xfId="11748"/>
    <cellStyle name="Form-nr 2 2 2 3 3" xfId="11749"/>
    <cellStyle name="Form-nr 2 2 2 3 4" xfId="11750"/>
    <cellStyle name="Form-nr 2 2 2 3 5" xfId="11751"/>
    <cellStyle name="Form-nr 2 2 2 3 6" xfId="11752"/>
    <cellStyle name="Form-nr 2 2 2 3 7" xfId="11753"/>
    <cellStyle name="Form-nr 2 2 2 3 8" xfId="11754"/>
    <cellStyle name="Form-nr 2 2 2 4" xfId="11755"/>
    <cellStyle name="Form-nr 2 2 2 4 2" xfId="11756"/>
    <cellStyle name="Form-nr 2 2 2 4 3" xfId="11757"/>
    <cellStyle name="Form-nr 2 2 2 4 4" xfId="11758"/>
    <cellStyle name="Form-nr 2 2 2 4 5" xfId="11759"/>
    <cellStyle name="Form-nr 2 2 2 4 6" xfId="11760"/>
    <cellStyle name="Form-nr 2 2 2 4 7" xfId="11761"/>
    <cellStyle name="Form-nr 2 2 2 5" xfId="11762"/>
    <cellStyle name="Form-nr 2 2 2 6" xfId="11763"/>
    <cellStyle name="Form-nr 2 2 2 7" xfId="11764"/>
    <cellStyle name="Form-nr 2 2 2 8" xfId="11765"/>
    <cellStyle name="Form-nr 2 2 2 9" xfId="11766"/>
    <cellStyle name="Form-nr 2 2 3" xfId="11767"/>
    <cellStyle name="Form-nr 2 2 3 2" xfId="11768"/>
    <cellStyle name="Form-nr 2 2 3 2 2" xfId="11769"/>
    <cellStyle name="Form-nr 2 2 3 2 2 2" xfId="11770"/>
    <cellStyle name="Form-nr 2 2 3 2 2 3" xfId="11771"/>
    <cellStyle name="Form-nr 2 2 3 2 2 4" xfId="11772"/>
    <cellStyle name="Form-nr 2 2 3 2 2 5" xfId="11773"/>
    <cellStyle name="Form-nr 2 2 3 2 2 6" xfId="11774"/>
    <cellStyle name="Form-nr 2 2 3 2 2 7" xfId="11775"/>
    <cellStyle name="Form-nr 2 2 3 2 3" xfId="11776"/>
    <cellStyle name="Form-nr 2 2 3 2 4" xfId="11777"/>
    <cellStyle name="Form-nr 2 2 3 2 5" xfId="11778"/>
    <cellStyle name="Form-nr 2 2 3 2 6" xfId="11779"/>
    <cellStyle name="Form-nr 2 2 3 2 7" xfId="11780"/>
    <cellStyle name="Form-nr 2 2 3 2 8" xfId="11781"/>
    <cellStyle name="Form-nr 2 2 3 3" xfId="11782"/>
    <cellStyle name="Form-nr 2 2 3 3 2" xfId="11783"/>
    <cellStyle name="Form-nr 2 2 3 3 3" xfId="11784"/>
    <cellStyle name="Form-nr 2 2 3 3 4" xfId="11785"/>
    <cellStyle name="Form-nr 2 2 3 3 5" xfId="11786"/>
    <cellStyle name="Form-nr 2 2 3 3 6" xfId="11787"/>
    <cellStyle name="Form-nr 2 2 3 3 7" xfId="11788"/>
    <cellStyle name="Form-nr 2 2 3 4" xfId="11789"/>
    <cellStyle name="Form-nr 2 2 3 5" xfId="11790"/>
    <cellStyle name="Form-nr 2 2 3 6" xfId="11791"/>
    <cellStyle name="Form-nr 2 2 3 7" xfId="11792"/>
    <cellStyle name="Form-nr 2 2 3 8" xfId="11793"/>
    <cellStyle name="Form-nr 2 2 3 9" xfId="11794"/>
    <cellStyle name="Form-nr 2 2 4" xfId="11795"/>
    <cellStyle name="Form-nr 2 2 4 2" xfId="11796"/>
    <cellStyle name="Form-nr 2 2 4 2 2" xfId="11797"/>
    <cellStyle name="Form-nr 2 2 4 2 3" xfId="11798"/>
    <cellStyle name="Form-nr 2 2 4 2 4" xfId="11799"/>
    <cellStyle name="Form-nr 2 2 4 2 5" xfId="11800"/>
    <cellStyle name="Form-nr 2 2 4 2 6" xfId="11801"/>
    <cellStyle name="Form-nr 2 2 4 2 7" xfId="11802"/>
    <cellStyle name="Form-nr 2 2 4 3" xfId="11803"/>
    <cellStyle name="Form-nr 2 2 4 4" xfId="11804"/>
    <cellStyle name="Form-nr 2 2 4 5" xfId="11805"/>
    <cellStyle name="Form-nr 2 2 4 6" xfId="11806"/>
    <cellStyle name="Form-nr 2 2 4 7" xfId="11807"/>
    <cellStyle name="Form-nr 2 2 4 8" xfId="11808"/>
    <cellStyle name="Form-nr 2 2 5" xfId="11809"/>
    <cellStyle name="Form-nr 2 2 5 2" xfId="11810"/>
    <cellStyle name="Form-nr 2 2 5 3" xfId="11811"/>
    <cellStyle name="Form-nr 2 2 5 4" xfId="11812"/>
    <cellStyle name="Form-nr 2 2 5 5" xfId="11813"/>
    <cellStyle name="Form-nr 2 2 5 6" xfId="11814"/>
    <cellStyle name="Form-nr 2 2 5 7" xfId="11815"/>
    <cellStyle name="Form-nr 2 2 6" xfId="11816"/>
    <cellStyle name="Form-nr 2 2 7" xfId="11817"/>
    <cellStyle name="Form-nr 2 2 8" xfId="11818"/>
    <cellStyle name="Form-nr 2 2 9" xfId="11819"/>
    <cellStyle name="Form-nr 2 3" xfId="11820"/>
    <cellStyle name="Form-nr 2 3 10" xfId="11821"/>
    <cellStyle name="Form-nr 2 3 2" xfId="11822"/>
    <cellStyle name="Form-nr 2 3 2 2" xfId="11823"/>
    <cellStyle name="Form-nr 2 3 2 2 2" xfId="11824"/>
    <cellStyle name="Form-nr 2 3 2 2 2 2" xfId="11825"/>
    <cellStyle name="Form-nr 2 3 2 2 2 3" xfId="11826"/>
    <cellStyle name="Form-nr 2 3 2 2 2 4" xfId="11827"/>
    <cellStyle name="Form-nr 2 3 2 2 2 5" xfId="11828"/>
    <cellStyle name="Form-nr 2 3 2 2 2 6" xfId="11829"/>
    <cellStyle name="Form-nr 2 3 2 2 2 7" xfId="11830"/>
    <cellStyle name="Form-nr 2 3 2 2 3" xfId="11831"/>
    <cellStyle name="Form-nr 2 3 2 2 4" xfId="11832"/>
    <cellStyle name="Form-nr 2 3 2 2 5" xfId="11833"/>
    <cellStyle name="Form-nr 2 3 2 2 6" xfId="11834"/>
    <cellStyle name="Form-nr 2 3 2 2 7" xfId="11835"/>
    <cellStyle name="Form-nr 2 3 2 2 8" xfId="11836"/>
    <cellStyle name="Form-nr 2 3 2 3" xfId="11837"/>
    <cellStyle name="Form-nr 2 3 2 3 2" xfId="11838"/>
    <cellStyle name="Form-nr 2 3 2 3 3" xfId="11839"/>
    <cellStyle name="Form-nr 2 3 2 3 4" xfId="11840"/>
    <cellStyle name="Form-nr 2 3 2 3 5" xfId="11841"/>
    <cellStyle name="Form-nr 2 3 2 3 6" xfId="11842"/>
    <cellStyle name="Form-nr 2 3 2 3 7" xfId="11843"/>
    <cellStyle name="Form-nr 2 3 2 4" xfId="11844"/>
    <cellStyle name="Form-nr 2 3 2 5" xfId="11845"/>
    <cellStyle name="Form-nr 2 3 2 6" xfId="11846"/>
    <cellStyle name="Form-nr 2 3 2 7" xfId="11847"/>
    <cellStyle name="Form-nr 2 3 2 8" xfId="11848"/>
    <cellStyle name="Form-nr 2 3 2 9" xfId="11849"/>
    <cellStyle name="Form-nr 2 3 3" xfId="11850"/>
    <cellStyle name="Form-nr 2 3 3 2" xfId="11851"/>
    <cellStyle name="Form-nr 2 3 3 2 2" xfId="11852"/>
    <cellStyle name="Form-nr 2 3 3 2 3" xfId="11853"/>
    <cellStyle name="Form-nr 2 3 3 2 4" xfId="11854"/>
    <cellStyle name="Form-nr 2 3 3 2 5" xfId="11855"/>
    <cellStyle name="Form-nr 2 3 3 2 6" xfId="11856"/>
    <cellStyle name="Form-nr 2 3 3 2 7" xfId="11857"/>
    <cellStyle name="Form-nr 2 3 3 3" xfId="11858"/>
    <cellStyle name="Form-nr 2 3 3 4" xfId="11859"/>
    <cellStyle name="Form-nr 2 3 3 5" xfId="11860"/>
    <cellStyle name="Form-nr 2 3 3 6" xfId="11861"/>
    <cellStyle name="Form-nr 2 3 3 7" xfId="11862"/>
    <cellStyle name="Form-nr 2 3 3 8" xfId="11863"/>
    <cellStyle name="Form-nr 2 3 4" xfId="11864"/>
    <cellStyle name="Form-nr 2 3 4 2" xfId="11865"/>
    <cellStyle name="Form-nr 2 3 4 3" xfId="11866"/>
    <cellStyle name="Form-nr 2 3 4 4" xfId="11867"/>
    <cellStyle name="Form-nr 2 3 4 5" xfId="11868"/>
    <cellStyle name="Form-nr 2 3 4 6" xfId="11869"/>
    <cellStyle name="Form-nr 2 3 4 7" xfId="11870"/>
    <cellStyle name="Form-nr 2 3 5" xfId="11871"/>
    <cellStyle name="Form-nr 2 3 6" xfId="11872"/>
    <cellStyle name="Form-nr 2 3 7" xfId="11873"/>
    <cellStyle name="Form-nr 2 3 8" xfId="11874"/>
    <cellStyle name="Form-nr 2 3 9" xfId="11875"/>
    <cellStyle name="Form-nr 2 4" xfId="11876"/>
    <cellStyle name="Form-nr 2 4 2" xfId="11877"/>
    <cellStyle name="Form-nr 2 4 2 2" xfId="11878"/>
    <cellStyle name="Form-nr 2 4 2 2 2" xfId="11879"/>
    <cellStyle name="Form-nr 2 4 2 2 3" xfId="11880"/>
    <cellStyle name="Form-nr 2 4 2 2 4" xfId="11881"/>
    <cellStyle name="Form-nr 2 4 2 2 5" xfId="11882"/>
    <cellStyle name="Form-nr 2 4 2 2 6" xfId="11883"/>
    <cellStyle name="Form-nr 2 4 2 2 7" xfId="11884"/>
    <cellStyle name="Form-nr 2 4 2 3" xfId="11885"/>
    <cellStyle name="Form-nr 2 4 2 4" xfId="11886"/>
    <cellStyle name="Form-nr 2 4 2 5" xfId="11887"/>
    <cellStyle name="Form-nr 2 4 2 6" xfId="11888"/>
    <cellStyle name="Form-nr 2 4 2 7" xfId="11889"/>
    <cellStyle name="Form-nr 2 4 2 8" xfId="11890"/>
    <cellStyle name="Form-nr 2 4 3" xfId="11891"/>
    <cellStyle name="Form-nr 2 4 3 2" xfId="11892"/>
    <cellStyle name="Form-nr 2 4 3 3" xfId="11893"/>
    <cellStyle name="Form-nr 2 4 3 4" xfId="11894"/>
    <cellStyle name="Form-nr 2 4 3 5" xfId="11895"/>
    <cellStyle name="Form-nr 2 4 3 6" xfId="11896"/>
    <cellStyle name="Form-nr 2 4 3 7" xfId="11897"/>
    <cellStyle name="Form-nr 2 4 4" xfId="11898"/>
    <cellStyle name="Form-nr 2 4 5" xfId="11899"/>
    <cellStyle name="Form-nr 2 4 6" xfId="11900"/>
    <cellStyle name="Form-nr 2 4 7" xfId="11901"/>
    <cellStyle name="Form-nr 2 4 8" xfId="11902"/>
    <cellStyle name="Form-nr 2 4 9" xfId="11903"/>
    <cellStyle name="Form-nr 2 5" xfId="11904"/>
    <cellStyle name="Form-nr 2 5 2" xfId="11905"/>
    <cellStyle name="Form-nr 2 5 2 2" xfId="11906"/>
    <cellStyle name="Form-nr 2 5 2 3" xfId="11907"/>
    <cellStyle name="Form-nr 2 5 2 4" xfId="11908"/>
    <cellStyle name="Form-nr 2 5 2 5" xfId="11909"/>
    <cellStyle name="Form-nr 2 5 2 6" xfId="11910"/>
    <cellStyle name="Form-nr 2 5 2 7" xfId="11911"/>
    <cellStyle name="Form-nr 2 5 3" xfId="11912"/>
    <cellStyle name="Form-nr 2 5 4" xfId="11913"/>
    <cellStyle name="Form-nr 2 5 5" xfId="11914"/>
    <cellStyle name="Form-nr 2 5 6" xfId="11915"/>
    <cellStyle name="Form-nr 2 5 7" xfId="11916"/>
    <cellStyle name="Form-nr 2 5 8" xfId="11917"/>
    <cellStyle name="Form-nr 2 6" xfId="11918"/>
    <cellStyle name="Form-nr 2 6 2" xfId="11919"/>
    <cellStyle name="Form-nr 2 6 3" xfId="11920"/>
    <cellStyle name="Form-nr 2 6 4" xfId="11921"/>
    <cellStyle name="Form-nr 2 6 5" xfId="11922"/>
    <cellStyle name="Form-nr 2 6 6" xfId="11923"/>
    <cellStyle name="Form-nr 2 6 7" xfId="11924"/>
    <cellStyle name="Form-nr 2 7" xfId="11925"/>
    <cellStyle name="Form-nr 2 8" xfId="11926"/>
    <cellStyle name="Form-nr 2 9" xfId="11927"/>
    <cellStyle name="Form-nr 3" xfId="11928"/>
    <cellStyle name="Form-nr 3 10" xfId="11929"/>
    <cellStyle name="Form-nr 3 11" xfId="11930"/>
    <cellStyle name="Form-nr 3 2" xfId="11931"/>
    <cellStyle name="Form-nr 3 2 10" xfId="11932"/>
    <cellStyle name="Form-nr 3 2 2" xfId="11933"/>
    <cellStyle name="Form-nr 3 2 2 2" xfId="11934"/>
    <cellStyle name="Form-nr 3 2 2 2 2" xfId="11935"/>
    <cellStyle name="Form-nr 3 2 2 2 2 2" xfId="11936"/>
    <cellStyle name="Form-nr 3 2 2 2 2 3" xfId="11937"/>
    <cellStyle name="Form-nr 3 2 2 2 2 4" xfId="11938"/>
    <cellStyle name="Form-nr 3 2 2 2 2 5" xfId="11939"/>
    <cellStyle name="Form-nr 3 2 2 2 2 6" xfId="11940"/>
    <cellStyle name="Form-nr 3 2 2 2 2 7" xfId="11941"/>
    <cellStyle name="Form-nr 3 2 2 2 3" xfId="11942"/>
    <cellStyle name="Form-nr 3 2 2 2 4" xfId="11943"/>
    <cellStyle name="Form-nr 3 2 2 2 5" xfId="11944"/>
    <cellStyle name="Form-nr 3 2 2 2 6" xfId="11945"/>
    <cellStyle name="Form-nr 3 2 2 2 7" xfId="11946"/>
    <cellStyle name="Form-nr 3 2 2 2 8" xfId="11947"/>
    <cellStyle name="Form-nr 3 2 2 3" xfId="11948"/>
    <cellStyle name="Form-nr 3 2 2 3 2" xfId="11949"/>
    <cellStyle name="Form-nr 3 2 2 3 3" xfId="11950"/>
    <cellStyle name="Form-nr 3 2 2 3 4" xfId="11951"/>
    <cellStyle name="Form-nr 3 2 2 3 5" xfId="11952"/>
    <cellStyle name="Form-nr 3 2 2 3 6" xfId="11953"/>
    <cellStyle name="Form-nr 3 2 2 3 7" xfId="11954"/>
    <cellStyle name="Form-nr 3 2 2 4" xfId="11955"/>
    <cellStyle name="Form-nr 3 2 2 5" xfId="11956"/>
    <cellStyle name="Form-nr 3 2 2 6" xfId="11957"/>
    <cellStyle name="Form-nr 3 2 2 7" xfId="11958"/>
    <cellStyle name="Form-nr 3 2 2 8" xfId="11959"/>
    <cellStyle name="Form-nr 3 2 2 9" xfId="11960"/>
    <cellStyle name="Form-nr 3 2 3" xfId="11961"/>
    <cellStyle name="Form-nr 3 2 3 2" xfId="11962"/>
    <cellStyle name="Form-nr 3 2 3 2 2" xfId="11963"/>
    <cellStyle name="Form-nr 3 2 3 2 3" xfId="11964"/>
    <cellStyle name="Form-nr 3 2 3 2 4" xfId="11965"/>
    <cellStyle name="Form-nr 3 2 3 2 5" xfId="11966"/>
    <cellStyle name="Form-nr 3 2 3 2 6" xfId="11967"/>
    <cellStyle name="Form-nr 3 2 3 2 7" xfId="11968"/>
    <cellStyle name="Form-nr 3 2 3 3" xfId="11969"/>
    <cellStyle name="Form-nr 3 2 3 4" xfId="11970"/>
    <cellStyle name="Form-nr 3 2 3 5" xfId="11971"/>
    <cellStyle name="Form-nr 3 2 3 6" xfId="11972"/>
    <cellStyle name="Form-nr 3 2 3 7" xfId="11973"/>
    <cellStyle name="Form-nr 3 2 3 8" xfId="11974"/>
    <cellStyle name="Form-nr 3 2 4" xfId="11975"/>
    <cellStyle name="Form-nr 3 2 4 2" xfId="11976"/>
    <cellStyle name="Form-nr 3 2 4 3" xfId="11977"/>
    <cellStyle name="Form-nr 3 2 4 4" xfId="11978"/>
    <cellStyle name="Form-nr 3 2 4 5" xfId="11979"/>
    <cellStyle name="Form-nr 3 2 4 6" xfId="11980"/>
    <cellStyle name="Form-nr 3 2 4 7" xfId="11981"/>
    <cellStyle name="Form-nr 3 2 5" xfId="11982"/>
    <cellStyle name="Form-nr 3 2 6" xfId="11983"/>
    <cellStyle name="Form-nr 3 2 7" xfId="11984"/>
    <cellStyle name="Form-nr 3 2 8" xfId="11985"/>
    <cellStyle name="Form-nr 3 2 9" xfId="11986"/>
    <cellStyle name="Form-nr 3 3" xfId="11987"/>
    <cellStyle name="Form-nr 3 3 2" xfId="11988"/>
    <cellStyle name="Form-nr 3 3 2 2" xfId="11989"/>
    <cellStyle name="Form-nr 3 3 2 2 2" xfId="11990"/>
    <cellStyle name="Form-nr 3 3 2 2 3" xfId="11991"/>
    <cellStyle name="Form-nr 3 3 2 2 4" xfId="11992"/>
    <cellStyle name="Form-nr 3 3 2 2 5" xfId="11993"/>
    <cellStyle name="Form-nr 3 3 2 2 6" xfId="11994"/>
    <cellStyle name="Form-nr 3 3 2 2 7" xfId="11995"/>
    <cellStyle name="Form-nr 3 3 2 3" xfId="11996"/>
    <cellStyle name="Form-nr 3 3 2 4" xfId="11997"/>
    <cellStyle name="Form-nr 3 3 2 5" xfId="11998"/>
    <cellStyle name="Form-nr 3 3 2 6" xfId="11999"/>
    <cellStyle name="Form-nr 3 3 2 7" xfId="12000"/>
    <cellStyle name="Form-nr 3 3 2 8" xfId="12001"/>
    <cellStyle name="Form-nr 3 3 3" xfId="12002"/>
    <cellStyle name="Form-nr 3 3 3 2" xfId="12003"/>
    <cellStyle name="Form-nr 3 3 3 3" xfId="12004"/>
    <cellStyle name="Form-nr 3 3 3 4" xfId="12005"/>
    <cellStyle name="Form-nr 3 3 3 5" xfId="12006"/>
    <cellStyle name="Form-nr 3 3 3 6" xfId="12007"/>
    <cellStyle name="Form-nr 3 3 3 7" xfId="12008"/>
    <cellStyle name="Form-nr 3 3 4" xfId="12009"/>
    <cellStyle name="Form-nr 3 3 5" xfId="12010"/>
    <cellStyle name="Form-nr 3 3 6" xfId="12011"/>
    <cellStyle name="Form-nr 3 3 7" xfId="12012"/>
    <cellStyle name="Form-nr 3 3 8" xfId="12013"/>
    <cellStyle name="Form-nr 3 3 9" xfId="12014"/>
    <cellStyle name="Form-nr 3 4" xfId="12015"/>
    <cellStyle name="Form-nr 3 4 2" xfId="12016"/>
    <cellStyle name="Form-nr 3 4 2 2" xfId="12017"/>
    <cellStyle name="Form-nr 3 4 2 3" xfId="12018"/>
    <cellStyle name="Form-nr 3 4 2 4" xfId="12019"/>
    <cellStyle name="Form-nr 3 4 2 5" xfId="12020"/>
    <cellStyle name="Form-nr 3 4 2 6" xfId="12021"/>
    <cellStyle name="Form-nr 3 4 2 7" xfId="12022"/>
    <cellStyle name="Form-nr 3 4 3" xfId="12023"/>
    <cellStyle name="Form-nr 3 4 4" xfId="12024"/>
    <cellStyle name="Form-nr 3 4 5" xfId="12025"/>
    <cellStyle name="Form-nr 3 4 6" xfId="12026"/>
    <cellStyle name="Form-nr 3 4 7" xfId="12027"/>
    <cellStyle name="Form-nr 3 4 8" xfId="12028"/>
    <cellStyle name="Form-nr 3 5" xfId="12029"/>
    <cellStyle name="Form-nr 3 5 2" xfId="12030"/>
    <cellStyle name="Form-nr 3 5 3" xfId="12031"/>
    <cellStyle name="Form-nr 3 5 4" xfId="12032"/>
    <cellStyle name="Form-nr 3 5 5" xfId="12033"/>
    <cellStyle name="Form-nr 3 5 6" xfId="12034"/>
    <cellStyle name="Form-nr 3 5 7" xfId="12035"/>
    <cellStyle name="Form-nr 3 6" xfId="12036"/>
    <cellStyle name="Form-nr 3 7" xfId="12037"/>
    <cellStyle name="Form-nr 3 8" xfId="12038"/>
    <cellStyle name="Form-nr 3 9" xfId="12039"/>
    <cellStyle name="Form-nr 4" xfId="12040"/>
    <cellStyle name="Form-nr 4 10" xfId="12041"/>
    <cellStyle name="Form-nr 4 2" xfId="12042"/>
    <cellStyle name="Form-nr 4 2 2" xfId="12043"/>
    <cellStyle name="Form-nr 4 2 2 2" xfId="12044"/>
    <cellStyle name="Form-nr 4 2 2 2 2" xfId="12045"/>
    <cellStyle name="Form-nr 4 2 2 2 3" xfId="12046"/>
    <cellStyle name="Form-nr 4 2 2 2 4" xfId="12047"/>
    <cellStyle name="Form-nr 4 2 2 2 5" xfId="12048"/>
    <cellStyle name="Form-nr 4 2 2 2 6" xfId="12049"/>
    <cellStyle name="Form-nr 4 2 2 2 7" xfId="12050"/>
    <cellStyle name="Form-nr 4 2 2 3" xfId="12051"/>
    <cellStyle name="Form-nr 4 2 2 4" xfId="12052"/>
    <cellStyle name="Form-nr 4 2 2 5" xfId="12053"/>
    <cellStyle name="Form-nr 4 2 2 6" xfId="12054"/>
    <cellStyle name="Form-nr 4 2 2 7" xfId="12055"/>
    <cellStyle name="Form-nr 4 2 2 8" xfId="12056"/>
    <cellStyle name="Form-nr 4 2 3" xfId="12057"/>
    <cellStyle name="Form-nr 4 2 3 2" xfId="12058"/>
    <cellStyle name="Form-nr 4 2 3 3" xfId="12059"/>
    <cellStyle name="Form-nr 4 2 3 4" xfId="12060"/>
    <cellStyle name="Form-nr 4 2 3 5" xfId="12061"/>
    <cellStyle name="Form-nr 4 2 3 6" xfId="12062"/>
    <cellStyle name="Form-nr 4 2 3 7" xfId="12063"/>
    <cellStyle name="Form-nr 4 2 4" xfId="12064"/>
    <cellStyle name="Form-nr 4 2 5" xfId="12065"/>
    <cellStyle name="Form-nr 4 2 6" xfId="12066"/>
    <cellStyle name="Form-nr 4 2 7" xfId="12067"/>
    <cellStyle name="Form-nr 4 2 8" xfId="12068"/>
    <cellStyle name="Form-nr 4 2 9" xfId="12069"/>
    <cellStyle name="Form-nr 4 3" xfId="12070"/>
    <cellStyle name="Form-nr 4 3 2" xfId="12071"/>
    <cellStyle name="Form-nr 4 3 2 2" xfId="12072"/>
    <cellStyle name="Form-nr 4 3 2 3" xfId="12073"/>
    <cellStyle name="Form-nr 4 3 2 4" xfId="12074"/>
    <cellStyle name="Form-nr 4 3 2 5" xfId="12075"/>
    <cellStyle name="Form-nr 4 3 2 6" xfId="12076"/>
    <cellStyle name="Form-nr 4 3 2 7" xfId="12077"/>
    <cellStyle name="Form-nr 4 3 3" xfId="12078"/>
    <cellStyle name="Form-nr 4 3 4" xfId="12079"/>
    <cellStyle name="Form-nr 4 3 5" xfId="12080"/>
    <cellStyle name="Form-nr 4 3 6" xfId="12081"/>
    <cellStyle name="Form-nr 4 3 7" xfId="12082"/>
    <cellStyle name="Form-nr 4 3 8" xfId="12083"/>
    <cellStyle name="Form-nr 4 4" xfId="12084"/>
    <cellStyle name="Form-nr 4 4 2" xfId="12085"/>
    <cellStyle name="Form-nr 4 4 3" xfId="12086"/>
    <cellStyle name="Form-nr 4 4 4" xfId="12087"/>
    <cellStyle name="Form-nr 4 4 5" xfId="12088"/>
    <cellStyle name="Form-nr 4 4 6" xfId="12089"/>
    <cellStyle name="Form-nr 4 4 7" xfId="12090"/>
    <cellStyle name="Form-nr 4 5" xfId="12091"/>
    <cellStyle name="Form-nr 4 6" xfId="12092"/>
    <cellStyle name="Form-nr 4 7" xfId="12093"/>
    <cellStyle name="Form-nr 4 8" xfId="12094"/>
    <cellStyle name="Form-nr 4 9" xfId="12095"/>
    <cellStyle name="Form-nr 5" xfId="12096"/>
    <cellStyle name="Form-nr 5 2" xfId="12097"/>
    <cellStyle name="Form-nr 5 2 2" xfId="12098"/>
    <cellStyle name="Form-nr 5 2 2 2" xfId="12099"/>
    <cellStyle name="Form-nr 5 2 2 3" xfId="12100"/>
    <cellStyle name="Form-nr 5 2 2 4" xfId="12101"/>
    <cellStyle name="Form-nr 5 2 2 5" xfId="12102"/>
    <cellStyle name="Form-nr 5 2 2 6" xfId="12103"/>
    <cellStyle name="Form-nr 5 2 2 7" xfId="12104"/>
    <cellStyle name="Form-nr 5 2 3" xfId="12105"/>
    <cellStyle name="Form-nr 5 2 4" xfId="12106"/>
    <cellStyle name="Form-nr 5 2 5" xfId="12107"/>
    <cellStyle name="Form-nr 5 2 6" xfId="12108"/>
    <cellStyle name="Form-nr 5 2 7" xfId="12109"/>
    <cellStyle name="Form-nr 5 2 8" xfId="12110"/>
    <cellStyle name="Form-nr 5 3" xfId="12111"/>
    <cellStyle name="Form-nr 5 3 2" xfId="12112"/>
    <cellStyle name="Form-nr 5 3 3" xfId="12113"/>
    <cellStyle name="Form-nr 5 3 4" xfId="12114"/>
    <cellStyle name="Form-nr 5 3 5" xfId="12115"/>
    <cellStyle name="Form-nr 5 3 6" xfId="12116"/>
    <cellStyle name="Form-nr 5 3 7" xfId="12117"/>
    <cellStyle name="Form-nr 5 4" xfId="12118"/>
    <cellStyle name="Form-nr 5 5" xfId="12119"/>
    <cellStyle name="Form-nr 5 6" xfId="12120"/>
    <cellStyle name="Form-nr 5 7" xfId="12121"/>
    <cellStyle name="Form-nr 5 8" xfId="12122"/>
    <cellStyle name="Form-nr 5 9" xfId="12123"/>
    <cellStyle name="Form-nr 6" xfId="12124"/>
    <cellStyle name="Form-nr 6 2" xfId="12125"/>
    <cellStyle name="Form-nr 6 2 2" xfId="12126"/>
    <cellStyle name="Form-nr 6 2 3" xfId="12127"/>
    <cellStyle name="Form-nr 6 2 4" xfId="12128"/>
    <cellStyle name="Form-nr 6 2 5" xfId="12129"/>
    <cellStyle name="Form-nr 6 2 6" xfId="12130"/>
    <cellStyle name="Form-nr 6 2 7" xfId="12131"/>
    <cellStyle name="Form-nr 6 3" xfId="12132"/>
    <cellStyle name="Form-nr 6 4" xfId="12133"/>
    <cellStyle name="Form-nr 6 5" xfId="12134"/>
    <cellStyle name="Form-nr 6 6" xfId="12135"/>
    <cellStyle name="Form-nr 6 7" xfId="12136"/>
    <cellStyle name="Form-nr 6 8" xfId="12137"/>
    <cellStyle name="Form-nr 7" xfId="12138"/>
    <cellStyle name="Form-nr 7 2" xfId="12139"/>
    <cellStyle name="Form-nr 7 3" xfId="12140"/>
    <cellStyle name="Form-nr 7 4" xfId="12141"/>
    <cellStyle name="Form-nr 7 5" xfId="12142"/>
    <cellStyle name="Form-nr 7 6" xfId="12143"/>
    <cellStyle name="Form-nr 7 7" xfId="12144"/>
    <cellStyle name="Form-nr 8" xfId="12145"/>
    <cellStyle name="Form-nr 9" xfId="12146"/>
    <cellStyle name="Formula" xfId="12147"/>
    <cellStyle name="Formula 2" xfId="12148"/>
    <cellStyle name="Formula 2 2" xfId="12149"/>
    <cellStyle name="Formula 2 3" xfId="12150"/>
    <cellStyle name="Formula 2 4" xfId="12151"/>
    <cellStyle name="Formula 2 5" xfId="12152"/>
    <cellStyle name="Formula 2 6" xfId="12153"/>
    <cellStyle name="Formula 2 7" xfId="12154"/>
    <cellStyle name="Formula 3" xfId="12155"/>
    <cellStyle name="Formula 4" xfId="12156"/>
    <cellStyle name="Formula 5" xfId="12157"/>
    <cellStyle name="Formula 6" xfId="12158"/>
    <cellStyle name="Formula 7" xfId="12159"/>
    <cellStyle name="Formula 8" xfId="12160"/>
    <cellStyle name="Formula_Extra items Diff" xfId="12161"/>
    <cellStyle name="Fraction" xfId="12162"/>
    <cellStyle name="Fraction [8]" xfId="12163"/>
    <cellStyle name="Fraction [Bl]" xfId="12164"/>
    <cellStyle name="fy" xfId="12165"/>
    <cellStyle name="general" xfId="12166"/>
    <cellStyle name="general 2" xfId="12167"/>
    <cellStyle name="Good 1" xfId="12168"/>
    <cellStyle name="Good 10" xfId="12169"/>
    <cellStyle name="Good 10 2" xfId="12170"/>
    <cellStyle name="Good 10 3" xfId="12171"/>
    <cellStyle name="Good 10 4" xfId="12172"/>
    <cellStyle name="Good 10 5" xfId="12173"/>
    <cellStyle name="Good 10 6" xfId="12174"/>
    <cellStyle name="Good 10 7" xfId="12175"/>
    <cellStyle name="Good 10 8" xfId="12176"/>
    <cellStyle name="Good 10 9" xfId="12177"/>
    <cellStyle name="Good 11" xfId="12178"/>
    <cellStyle name="Good 11 2" xfId="12179"/>
    <cellStyle name="Good 11 3" xfId="12180"/>
    <cellStyle name="Good 11 4" xfId="12181"/>
    <cellStyle name="Good 11 5" xfId="12182"/>
    <cellStyle name="Good 11 6" xfId="12183"/>
    <cellStyle name="Good 11 7" xfId="12184"/>
    <cellStyle name="Good 11 8" xfId="12185"/>
    <cellStyle name="Good 11 9" xfId="12186"/>
    <cellStyle name="Good 12" xfId="12187"/>
    <cellStyle name="Good 12 2" xfId="12188"/>
    <cellStyle name="Good 12 3" xfId="12189"/>
    <cellStyle name="Good 12 4" xfId="12190"/>
    <cellStyle name="Good 12 5" xfId="12191"/>
    <cellStyle name="Good 12 6" xfId="12192"/>
    <cellStyle name="Good 12 7" xfId="12193"/>
    <cellStyle name="Good 12 8" xfId="12194"/>
    <cellStyle name="Good 12 9" xfId="12195"/>
    <cellStyle name="Good 13" xfId="12196"/>
    <cellStyle name="Good 13 2" xfId="12197"/>
    <cellStyle name="Good 13 3" xfId="12198"/>
    <cellStyle name="Good 13 4" xfId="12199"/>
    <cellStyle name="Good 13 5" xfId="12200"/>
    <cellStyle name="Good 13 6" xfId="12201"/>
    <cellStyle name="Good 13 7" xfId="12202"/>
    <cellStyle name="Good 13 8" xfId="12203"/>
    <cellStyle name="Good 13 9" xfId="12204"/>
    <cellStyle name="Good 14" xfId="12205"/>
    <cellStyle name="Good 14 2" xfId="12206"/>
    <cellStyle name="Good 14 3" xfId="12207"/>
    <cellStyle name="Good 14 4" xfId="12208"/>
    <cellStyle name="Good 14 5" xfId="12209"/>
    <cellStyle name="Good 14 6" xfId="12210"/>
    <cellStyle name="Good 14 7" xfId="12211"/>
    <cellStyle name="Good 14 8" xfId="12212"/>
    <cellStyle name="Good 14 9" xfId="12213"/>
    <cellStyle name="Good 15" xfId="12214"/>
    <cellStyle name="Good 15 2" xfId="12215"/>
    <cellStyle name="Good 15 3" xfId="12216"/>
    <cellStyle name="Good 15 4" xfId="12217"/>
    <cellStyle name="Good 15 5" xfId="12218"/>
    <cellStyle name="Good 15 6" xfId="12219"/>
    <cellStyle name="Good 15 7" xfId="12220"/>
    <cellStyle name="Good 15 8" xfId="12221"/>
    <cellStyle name="Good 15 9" xfId="12222"/>
    <cellStyle name="Good 16" xfId="12223"/>
    <cellStyle name="Good 16 2" xfId="12224"/>
    <cellStyle name="Good 16 3" xfId="12225"/>
    <cellStyle name="Good 16 4" xfId="12226"/>
    <cellStyle name="Good 16 5" xfId="12227"/>
    <cellStyle name="Good 16 6" xfId="12228"/>
    <cellStyle name="Good 16 7" xfId="12229"/>
    <cellStyle name="Good 16 8" xfId="12230"/>
    <cellStyle name="Good 16 9" xfId="12231"/>
    <cellStyle name="Good 17" xfId="12232"/>
    <cellStyle name="Good 18" xfId="12233"/>
    <cellStyle name="Good 19" xfId="12234"/>
    <cellStyle name="Good 2" xfId="12235"/>
    <cellStyle name="Good 2 2" xfId="12236"/>
    <cellStyle name="Good 2 2 2" xfId="12237"/>
    <cellStyle name="Good 2 2 2 2" xfId="12238"/>
    <cellStyle name="Good 2 2 3" xfId="12239"/>
    <cellStyle name="Good 2 2 4" xfId="12240"/>
    <cellStyle name="Good 2 2 5" xfId="12241"/>
    <cellStyle name="Good 2 2 6" xfId="12242"/>
    <cellStyle name="Good 2 2 7" xfId="12243"/>
    <cellStyle name="Good 2 2 8" xfId="12244"/>
    <cellStyle name="Good 2 2 9" xfId="12245"/>
    <cellStyle name="Good 2 3" xfId="12246"/>
    <cellStyle name="Good 2 4" xfId="12247"/>
    <cellStyle name="Good 2 5" xfId="12248"/>
    <cellStyle name="Good 2 6" xfId="12249"/>
    <cellStyle name="Good 2_Block-F LGF POur-II BBS" xfId="12250"/>
    <cellStyle name="Good 20" xfId="12251"/>
    <cellStyle name="Good 21" xfId="12252"/>
    <cellStyle name="Good 22" xfId="12253"/>
    <cellStyle name="Good 23" xfId="12254"/>
    <cellStyle name="Good 24" xfId="12255"/>
    <cellStyle name="Good 25" xfId="12256"/>
    <cellStyle name="Good 26" xfId="12257"/>
    <cellStyle name="Good 27" xfId="12258"/>
    <cellStyle name="Good 28" xfId="12259"/>
    <cellStyle name="Good 29" xfId="12260"/>
    <cellStyle name="Good 3" xfId="12261"/>
    <cellStyle name="Good 3 2" xfId="12262"/>
    <cellStyle name="Good 3 2 2" xfId="12263"/>
    <cellStyle name="Good 3 2 3" xfId="12264"/>
    <cellStyle name="Good 3 2 4" xfId="12265"/>
    <cellStyle name="Good 3 2 5" xfId="12266"/>
    <cellStyle name="Good 3 2 6" xfId="12267"/>
    <cellStyle name="Good 3 2 7" xfId="12268"/>
    <cellStyle name="Good 3 2 8" xfId="12269"/>
    <cellStyle name="Good 3 2 9" xfId="12270"/>
    <cellStyle name="Good 3 3" xfId="12271"/>
    <cellStyle name="Good 3 4" xfId="12272"/>
    <cellStyle name="Good 3_Ramadugu_ SWGH" xfId="12273"/>
    <cellStyle name="Good 30" xfId="12274"/>
    <cellStyle name="Good 31" xfId="12275"/>
    <cellStyle name="Good 32" xfId="12276"/>
    <cellStyle name="Good 33" xfId="12277"/>
    <cellStyle name="Good 34" xfId="12278"/>
    <cellStyle name="Good 35" xfId="12279"/>
    <cellStyle name="Good 36" xfId="12280"/>
    <cellStyle name="Good 37" xfId="12281"/>
    <cellStyle name="Good 38" xfId="12282"/>
    <cellStyle name="Good 39" xfId="12283"/>
    <cellStyle name="Good 4" xfId="12284"/>
    <cellStyle name="Good 4 10" xfId="12285"/>
    <cellStyle name="Good 4 11" xfId="12286"/>
    <cellStyle name="Good 4 12" xfId="12287"/>
    <cellStyle name="Good 4 2" xfId="12288"/>
    <cellStyle name="Good 4 2 2" xfId="12289"/>
    <cellStyle name="Good 4 3" xfId="12290"/>
    <cellStyle name="Good 4 4" xfId="12291"/>
    <cellStyle name="Good 4 5" xfId="12292"/>
    <cellStyle name="Good 4 6" xfId="12293"/>
    <cellStyle name="Good 4 7" xfId="12294"/>
    <cellStyle name="Good 4 8" xfId="12295"/>
    <cellStyle name="Good 4 9" xfId="12296"/>
    <cellStyle name="Good 4_Sheet2" xfId="12297"/>
    <cellStyle name="Good 5" xfId="12298"/>
    <cellStyle name="Good 5 10" xfId="12299"/>
    <cellStyle name="Good 5 11" xfId="12300"/>
    <cellStyle name="Good 5 12" xfId="12301"/>
    <cellStyle name="Good 5 2" xfId="12302"/>
    <cellStyle name="Good 5 2 2" xfId="12303"/>
    <cellStyle name="Good 5 3" xfId="12304"/>
    <cellStyle name="Good 5 4" xfId="12305"/>
    <cellStyle name="Good 5 5" xfId="12306"/>
    <cellStyle name="Good 5 6" xfId="12307"/>
    <cellStyle name="Good 5 7" xfId="12308"/>
    <cellStyle name="Good 5 8" xfId="12309"/>
    <cellStyle name="Good 5 9" xfId="12310"/>
    <cellStyle name="Good 5_Sheet2" xfId="12311"/>
    <cellStyle name="Good 6" xfId="12312"/>
    <cellStyle name="Good 6 10" xfId="12313"/>
    <cellStyle name="Good 6 11" xfId="12314"/>
    <cellStyle name="Good 6 12" xfId="12315"/>
    <cellStyle name="Good 6 2" xfId="12316"/>
    <cellStyle name="Good 6 3" xfId="12317"/>
    <cellStyle name="Good 6 4" xfId="12318"/>
    <cellStyle name="Good 6 5" xfId="12319"/>
    <cellStyle name="Good 6 6" xfId="12320"/>
    <cellStyle name="Good 6 7" xfId="12321"/>
    <cellStyle name="Good 6 8" xfId="12322"/>
    <cellStyle name="Good 6 9" xfId="12323"/>
    <cellStyle name="Good 6_Sheet2" xfId="12324"/>
    <cellStyle name="Good 7" xfId="12325"/>
    <cellStyle name="Good 7 10" xfId="12326"/>
    <cellStyle name="Good 7 11" xfId="12327"/>
    <cellStyle name="Good 7 12" xfId="12328"/>
    <cellStyle name="Good 7 2" xfId="12329"/>
    <cellStyle name="Good 7 3" xfId="12330"/>
    <cellStyle name="Good 7 4" xfId="12331"/>
    <cellStyle name="Good 7 5" xfId="12332"/>
    <cellStyle name="Good 7 6" xfId="12333"/>
    <cellStyle name="Good 7 7" xfId="12334"/>
    <cellStyle name="Good 7 8" xfId="12335"/>
    <cellStyle name="Good 7 9" xfId="12336"/>
    <cellStyle name="Good 7_Sheet2" xfId="12337"/>
    <cellStyle name="Good 8" xfId="12338"/>
    <cellStyle name="Good 8 10" xfId="12339"/>
    <cellStyle name="Good 8 11" xfId="12340"/>
    <cellStyle name="Good 8 2" xfId="12341"/>
    <cellStyle name="Good 8 3" xfId="12342"/>
    <cellStyle name="Good 8 4" xfId="12343"/>
    <cellStyle name="Good 8 5" xfId="12344"/>
    <cellStyle name="Good 8 6" xfId="12345"/>
    <cellStyle name="Good 8 7" xfId="12346"/>
    <cellStyle name="Good 8 8" xfId="12347"/>
    <cellStyle name="Good 8 9" xfId="12348"/>
    <cellStyle name="Good 8_Sheet2" xfId="12349"/>
    <cellStyle name="Good 9" xfId="12350"/>
    <cellStyle name="Good 9 2" xfId="12351"/>
    <cellStyle name="Good 9 3" xfId="12352"/>
    <cellStyle name="Good 9 4" xfId="12353"/>
    <cellStyle name="Good 9 5" xfId="12354"/>
    <cellStyle name="Good 9 6" xfId="12355"/>
    <cellStyle name="Good 9 7" xfId="12356"/>
    <cellStyle name="Good 9 8" xfId="12357"/>
    <cellStyle name="Good 9 9" xfId="12358"/>
    <cellStyle name="Grey" xfId="12359"/>
    <cellStyle name="Grey 10" xfId="12360"/>
    <cellStyle name="Grey 11" xfId="12361"/>
    <cellStyle name="Grey 12" xfId="12362"/>
    <cellStyle name="Grey 13" xfId="12363"/>
    <cellStyle name="Grey 2" xfId="12364"/>
    <cellStyle name="Grey 3" xfId="12365"/>
    <cellStyle name="Grey 4" xfId="12366"/>
    <cellStyle name="Grey 5" xfId="12367"/>
    <cellStyle name="Grey 6" xfId="12368"/>
    <cellStyle name="Grey 7" xfId="12369"/>
    <cellStyle name="Grey 8" xfId="12370"/>
    <cellStyle name="Grey 9" xfId="12371"/>
    <cellStyle name="Grey_DLF Capital Greens -Consolidated Finishes BOQ Phase II " xfId="12372"/>
    <cellStyle name="Gross Margin" xfId="12373"/>
    <cellStyle name="Gut" xfId="12374"/>
    <cellStyle name="GWh" xfId="12375"/>
    <cellStyle name="h" xfId="12376"/>
    <cellStyle name="H 2" xfId="12377"/>
    <cellStyle name="h1" xfId="12378"/>
    <cellStyle name="h2" xfId="12379"/>
    <cellStyle name="Hard Percent" xfId="12380"/>
    <cellStyle name="header" xfId="12381"/>
    <cellStyle name="Header Draft Stamp" xfId="12382"/>
    <cellStyle name="Header_Budget Oberoi Commerz 2  3 R3_08052008 (3)" xfId="12383"/>
    <cellStyle name="Header1" xfId="12384"/>
    <cellStyle name="Header1 2" xfId="12385"/>
    <cellStyle name="Header1_DLF Capital Greens -Consolidated Finishes BOQ Phase II " xfId="12386"/>
    <cellStyle name="Header2" xfId="12387"/>
    <cellStyle name="Header2 2" xfId="12388"/>
    <cellStyle name="Header2 2 2" xfId="12389"/>
    <cellStyle name="Header2 2 2 2" xfId="12390"/>
    <cellStyle name="Header2 2 2 3" xfId="12391"/>
    <cellStyle name="Header2 2 2 4" xfId="12392"/>
    <cellStyle name="Header2 2 3" xfId="12393"/>
    <cellStyle name="Header2 2 3 2" xfId="12394"/>
    <cellStyle name="Header2 2 3 3" xfId="12395"/>
    <cellStyle name="Header2 2 3 4" xfId="12396"/>
    <cellStyle name="Header2 2 4" xfId="12397"/>
    <cellStyle name="Header2 2 5" xfId="12398"/>
    <cellStyle name="Header2 2 6" xfId="12399"/>
    <cellStyle name="Header2 2 7" xfId="12400"/>
    <cellStyle name="Header2 3" xfId="12401"/>
    <cellStyle name="Header2 3 2" xfId="12402"/>
    <cellStyle name="Header2 3 2 2" xfId="12403"/>
    <cellStyle name="Header2 3 2 3" xfId="12404"/>
    <cellStyle name="Header2 3 2 4" xfId="12405"/>
    <cellStyle name="Header2 3 3" xfId="12406"/>
    <cellStyle name="Header2 3 4" xfId="12407"/>
    <cellStyle name="Header2 3 5" xfId="12408"/>
    <cellStyle name="Header2 3 6" xfId="12409"/>
    <cellStyle name="Header2 3 7" xfId="12410"/>
    <cellStyle name="Header2 4" xfId="12411"/>
    <cellStyle name="Header2 4 2" xfId="12412"/>
    <cellStyle name="Header2 4 3" xfId="12413"/>
    <cellStyle name="Header2 4 4" xfId="12414"/>
    <cellStyle name="Header2 5" xfId="12415"/>
    <cellStyle name="Header2 5 2" xfId="12416"/>
    <cellStyle name="Header2 5 3" xfId="12417"/>
    <cellStyle name="Header2 5 4" xfId="12418"/>
    <cellStyle name="Header2 6" xfId="12419"/>
    <cellStyle name="Header2 7" xfId="12420"/>
    <cellStyle name="Header2 8" xfId="12421"/>
    <cellStyle name="Header2 9" xfId="12422"/>
    <cellStyle name="Header2_DLF Capital Greens -Consolidated Finishes BOQ Phase II " xfId="12423"/>
    <cellStyle name="Heading" xfId="12424"/>
    <cellStyle name="Heading 1 1" xfId="12425"/>
    <cellStyle name="Heading 1 10" xfId="12426"/>
    <cellStyle name="Heading 1 10 2" xfId="12427"/>
    <cellStyle name="Heading 1 10 3" xfId="12428"/>
    <cellStyle name="Heading 1 10 4" xfId="12429"/>
    <cellStyle name="Heading 1 10 5" xfId="12430"/>
    <cellStyle name="Heading 1 10 6" xfId="12431"/>
    <cellStyle name="Heading 1 10 7" xfId="12432"/>
    <cellStyle name="Heading 1 10 8" xfId="12433"/>
    <cellStyle name="Heading 1 10 9" xfId="12434"/>
    <cellStyle name="Heading 1 11" xfId="12435"/>
    <cellStyle name="Heading 1 11 2" xfId="12436"/>
    <cellStyle name="Heading 1 11 3" xfId="12437"/>
    <cellStyle name="Heading 1 11 4" xfId="12438"/>
    <cellStyle name="Heading 1 11 5" xfId="12439"/>
    <cellStyle name="Heading 1 11 6" xfId="12440"/>
    <cellStyle name="Heading 1 11 7" xfId="12441"/>
    <cellStyle name="Heading 1 11 8" xfId="12442"/>
    <cellStyle name="Heading 1 11 9" xfId="12443"/>
    <cellStyle name="Heading 1 12" xfId="12444"/>
    <cellStyle name="Heading 1 12 2" xfId="12445"/>
    <cellStyle name="Heading 1 12 3" xfId="12446"/>
    <cellStyle name="Heading 1 12 4" xfId="12447"/>
    <cellStyle name="Heading 1 12 5" xfId="12448"/>
    <cellStyle name="Heading 1 12 6" xfId="12449"/>
    <cellStyle name="Heading 1 12 7" xfId="12450"/>
    <cellStyle name="Heading 1 12 8" xfId="12451"/>
    <cellStyle name="Heading 1 12 9" xfId="12452"/>
    <cellStyle name="Heading 1 13" xfId="12453"/>
    <cellStyle name="Heading 1 13 2" xfId="12454"/>
    <cellStyle name="Heading 1 13 3" xfId="12455"/>
    <cellStyle name="Heading 1 13 4" xfId="12456"/>
    <cellStyle name="Heading 1 13 5" xfId="12457"/>
    <cellStyle name="Heading 1 13 6" xfId="12458"/>
    <cellStyle name="Heading 1 13 7" xfId="12459"/>
    <cellStyle name="Heading 1 13 8" xfId="12460"/>
    <cellStyle name="Heading 1 13 9" xfId="12461"/>
    <cellStyle name="Heading 1 14" xfId="12462"/>
    <cellStyle name="Heading 1 14 2" xfId="12463"/>
    <cellStyle name="Heading 1 14 3" xfId="12464"/>
    <cellStyle name="Heading 1 14 4" xfId="12465"/>
    <cellStyle name="Heading 1 14 5" xfId="12466"/>
    <cellStyle name="Heading 1 14 6" xfId="12467"/>
    <cellStyle name="Heading 1 14 7" xfId="12468"/>
    <cellStyle name="Heading 1 14 8" xfId="12469"/>
    <cellStyle name="Heading 1 14 9" xfId="12470"/>
    <cellStyle name="Heading 1 15" xfId="12471"/>
    <cellStyle name="Heading 1 15 2" xfId="12472"/>
    <cellStyle name="Heading 1 15 3" xfId="12473"/>
    <cellStyle name="Heading 1 15 4" xfId="12474"/>
    <cellStyle name="Heading 1 15 5" xfId="12475"/>
    <cellStyle name="Heading 1 15 6" xfId="12476"/>
    <cellStyle name="Heading 1 15 7" xfId="12477"/>
    <cellStyle name="Heading 1 15 8" xfId="12478"/>
    <cellStyle name="Heading 1 15 9" xfId="12479"/>
    <cellStyle name="Heading 1 16" xfId="12480"/>
    <cellStyle name="Heading 1 16 2" xfId="12481"/>
    <cellStyle name="Heading 1 16 3" xfId="12482"/>
    <cellStyle name="Heading 1 16 4" xfId="12483"/>
    <cellStyle name="Heading 1 16 5" xfId="12484"/>
    <cellStyle name="Heading 1 16 6" xfId="12485"/>
    <cellStyle name="Heading 1 16 7" xfId="12486"/>
    <cellStyle name="Heading 1 16 8" xfId="12487"/>
    <cellStyle name="Heading 1 16 9" xfId="12488"/>
    <cellStyle name="Heading 1 17" xfId="12489"/>
    <cellStyle name="Heading 1 18" xfId="12490"/>
    <cellStyle name="Heading 1 19" xfId="12491"/>
    <cellStyle name="Heading 1 2" xfId="12492"/>
    <cellStyle name="Heading 1 2 10" xfId="12493"/>
    <cellStyle name="Heading 1 2 11" xfId="12494"/>
    <cellStyle name="Heading 1 2 12" xfId="12495"/>
    <cellStyle name="Heading 1 2 13" xfId="12496"/>
    <cellStyle name="Heading 1 2 14" xfId="12497"/>
    <cellStyle name="Heading 1 2 2" xfId="12498"/>
    <cellStyle name="Heading 1 2 2 2" xfId="12499"/>
    <cellStyle name="Heading 1 2 2 2 2" xfId="12500"/>
    <cellStyle name="Heading 1 2 2 3" xfId="12501"/>
    <cellStyle name="Heading 1 2 2 4" xfId="12502"/>
    <cellStyle name="Heading 1 2 2 5" xfId="12503"/>
    <cellStyle name="Heading 1 2 2 6" xfId="12504"/>
    <cellStyle name="Heading 1 2 2 7" xfId="12505"/>
    <cellStyle name="Heading 1 2 2 8" xfId="12506"/>
    <cellStyle name="Heading 1 2 2 9" xfId="12507"/>
    <cellStyle name="Heading 1 2 3" xfId="12508"/>
    <cellStyle name="Heading 1 2 4" xfId="12509"/>
    <cellStyle name="Heading 1 2 5" xfId="12510"/>
    <cellStyle name="Heading 1 2 5 2" xfId="12511"/>
    <cellStyle name="Heading 1 2 6" xfId="12512"/>
    <cellStyle name="Heading 1 2 7" xfId="12513"/>
    <cellStyle name="Heading 1 2 8" xfId="12514"/>
    <cellStyle name="Heading 1 2 9" xfId="12515"/>
    <cellStyle name="Heading 1 2_Block-F LGF POur-II BBS" xfId="12516"/>
    <cellStyle name="Heading 1 20" xfId="12517"/>
    <cellStyle name="Heading 1 21" xfId="12518"/>
    <cellStyle name="Heading 1 22" xfId="12519"/>
    <cellStyle name="Heading 1 23" xfId="12520"/>
    <cellStyle name="Heading 1 24" xfId="12521"/>
    <cellStyle name="Heading 1 25" xfId="12522"/>
    <cellStyle name="Heading 1 26" xfId="12523"/>
    <cellStyle name="Heading 1 27" xfId="12524"/>
    <cellStyle name="Heading 1 28" xfId="12525"/>
    <cellStyle name="Heading 1 29" xfId="12526"/>
    <cellStyle name="Heading 1 3" xfId="12527"/>
    <cellStyle name="Heading 1 3 2" xfId="12528"/>
    <cellStyle name="Heading 1 3 2 2" xfId="12529"/>
    <cellStyle name="Heading 1 3 2 3" xfId="12530"/>
    <cellStyle name="Heading 1 3 2 4" xfId="12531"/>
    <cellStyle name="Heading 1 3 2 5" xfId="12532"/>
    <cellStyle name="Heading 1 3 2 6" xfId="12533"/>
    <cellStyle name="Heading 1 3 2 7" xfId="12534"/>
    <cellStyle name="Heading 1 3 2 8" xfId="12535"/>
    <cellStyle name="Heading 1 3 2 9" xfId="12536"/>
    <cellStyle name="Heading 1 3 3" xfId="12537"/>
    <cellStyle name="Heading 1 3 4" xfId="12538"/>
    <cellStyle name="Heading 1 3 5" xfId="12539"/>
    <cellStyle name="Heading 1 3_Ramadugu_ SWGH" xfId="12540"/>
    <cellStyle name="Heading 1 30" xfId="12541"/>
    <cellStyle name="Heading 1 31" xfId="12542"/>
    <cellStyle name="Heading 1 32" xfId="12543"/>
    <cellStyle name="Heading 1 33" xfId="12544"/>
    <cellStyle name="Heading 1 34" xfId="12545"/>
    <cellStyle name="Heading 1 35" xfId="12546"/>
    <cellStyle name="Heading 1 36" xfId="12547"/>
    <cellStyle name="Heading 1 37" xfId="12548"/>
    <cellStyle name="Heading 1 38" xfId="12549"/>
    <cellStyle name="Heading 1 39" xfId="12550"/>
    <cellStyle name="Heading 1 4" xfId="12551"/>
    <cellStyle name="Heading 1 4 10" xfId="12552"/>
    <cellStyle name="Heading 1 4 11" xfId="12553"/>
    <cellStyle name="Heading 1 4 12" xfId="12554"/>
    <cellStyle name="Heading 1 4 13" xfId="12555"/>
    <cellStyle name="Heading 1 4 2" xfId="12556"/>
    <cellStyle name="Heading 1 4 2 2" xfId="12557"/>
    <cellStyle name="Heading 1 4 3" xfId="12558"/>
    <cellStyle name="Heading 1 4 4" xfId="12559"/>
    <cellStyle name="Heading 1 4 5" xfId="12560"/>
    <cellStyle name="Heading 1 4 6" xfId="12561"/>
    <cellStyle name="Heading 1 4 7" xfId="12562"/>
    <cellStyle name="Heading 1 4 8" xfId="12563"/>
    <cellStyle name="Heading 1 4 9" xfId="12564"/>
    <cellStyle name="Heading 1 4_Sheet2" xfId="12565"/>
    <cellStyle name="Heading 1 5" xfId="12566"/>
    <cellStyle name="Heading 1 5 10" xfId="12567"/>
    <cellStyle name="Heading 1 5 11" xfId="12568"/>
    <cellStyle name="Heading 1 5 12" xfId="12569"/>
    <cellStyle name="Heading 1 5 2" xfId="12570"/>
    <cellStyle name="Heading 1 5 2 2" xfId="12571"/>
    <cellStyle name="Heading 1 5 3" xfId="12572"/>
    <cellStyle name="Heading 1 5 4" xfId="12573"/>
    <cellStyle name="Heading 1 5 5" xfId="12574"/>
    <cellStyle name="Heading 1 5 6" xfId="12575"/>
    <cellStyle name="Heading 1 5 7" xfId="12576"/>
    <cellStyle name="Heading 1 5 8" xfId="12577"/>
    <cellStyle name="Heading 1 5 9" xfId="12578"/>
    <cellStyle name="Heading 1 5_Sheet2" xfId="12579"/>
    <cellStyle name="Heading 1 6" xfId="12580"/>
    <cellStyle name="Heading 1 6 10" xfId="12581"/>
    <cellStyle name="Heading 1 6 11" xfId="12582"/>
    <cellStyle name="Heading 1 6 12" xfId="12583"/>
    <cellStyle name="Heading 1 6 2" xfId="12584"/>
    <cellStyle name="Heading 1 6 3" xfId="12585"/>
    <cellStyle name="Heading 1 6 4" xfId="12586"/>
    <cellStyle name="Heading 1 6 5" xfId="12587"/>
    <cellStyle name="Heading 1 6 6" xfId="12588"/>
    <cellStyle name="Heading 1 6 7" xfId="12589"/>
    <cellStyle name="Heading 1 6 8" xfId="12590"/>
    <cellStyle name="Heading 1 6 9" xfId="12591"/>
    <cellStyle name="Heading 1 6_Sheet2" xfId="12592"/>
    <cellStyle name="Heading 1 7" xfId="12593"/>
    <cellStyle name="Heading 1 7 10" xfId="12594"/>
    <cellStyle name="Heading 1 7 11" xfId="12595"/>
    <cellStyle name="Heading 1 7 12" xfId="12596"/>
    <cellStyle name="Heading 1 7 2" xfId="12597"/>
    <cellStyle name="Heading 1 7 3" xfId="12598"/>
    <cellStyle name="Heading 1 7 4" xfId="12599"/>
    <cellStyle name="Heading 1 7 5" xfId="12600"/>
    <cellStyle name="Heading 1 7 6" xfId="12601"/>
    <cellStyle name="Heading 1 7 7" xfId="12602"/>
    <cellStyle name="Heading 1 7 8" xfId="12603"/>
    <cellStyle name="Heading 1 7 9" xfId="12604"/>
    <cellStyle name="Heading 1 7_Sheet2" xfId="12605"/>
    <cellStyle name="Heading 1 8" xfId="12606"/>
    <cellStyle name="Heading 1 8 10" xfId="12607"/>
    <cellStyle name="Heading 1 8 11" xfId="12608"/>
    <cellStyle name="Heading 1 8 2" xfId="12609"/>
    <cellStyle name="Heading 1 8 3" xfId="12610"/>
    <cellStyle name="Heading 1 8 4" xfId="12611"/>
    <cellStyle name="Heading 1 8 5" xfId="12612"/>
    <cellStyle name="Heading 1 8 6" xfId="12613"/>
    <cellStyle name="Heading 1 8 7" xfId="12614"/>
    <cellStyle name="Heading 1 8 8" xfId="12615"/>
    <cellStyle name="Heading 1 8 9" xfId="12616"/>
    <cellStyle name="Heading 1 8_Sheet2" xfId="12617"/>
    <cellStyle name="Heading 1 9" xfId="12618"/>
    <cellStyle name="Heading 1 9 2" xfId="12619"/>
    <cellStyle name="Heading 1 9 3" xfId="12620"/>
    <cellStyle name="Heading 1 9 4" xfId="12621"/>
    <cellStyle name="Heading 1 9 5" xfId="12622"/>
    <cellStyle name="Heading 1 9 6" xfId="12623"/>
    <cellStyle name="Heading 1 9 7" xfId="12624"/>
    <cellStyle name="Heading 1 9 8" xfId="12625"/>
    <cellStyle name="Heading 1 9 9" xfId="12626"/>
    <cellStyle name="Heading 1 Above" xfId="12627"/>
    <cellStyle name="Heading 1+" xfId="12628"/>
    <cellStyle name="Heading 1+ 2" xfId="12629"/>
    <cellStyle name="Heading 1+ 3" xfId="12630"/>
    <cellStyle name="Heading 1+ 4" xfId="12631"/>
    <cellStyle name="Heading 1+ 5" xfId="12632"/>
    <cellStyle name="Heading 10" xfId="12633"/>
    <cellStyle name="Heading 12" xfId="12634"/>
    <cellStyle name="Heading 2 1" xfId="12635"/>
    <cellStyle name="Heading 2 10" xfId="12636"/>
    <cellStyle name="Heading 2 10 2" xfId="12637"/>
    <cellStyle name="Heading 2 10 3" xfId="12638"/>
    <cellStyle name="Heading 2 10 4" xfId="12639"/>
    <cellStyle name="Heading 2 10 5" xfId="12640"/>
    <cellStyle name="Heading 2 10 6" xfId="12641"/>
    <cellStyle name="Heading 2 10 7" xfId="12642"/>
    <cellStyle name="Heading 2 10 8" xfId="12643"/>
    <cellStyle name="Heading 2 10 9" xfId="12644"/>
    <cellStyle name="Heading 2 11" xfId="12645"/>
    <cellStyle name="Heading 2 11 2" xfId="12646"/>
    <cellStyle name="Heading 2 11 3" xfId="12647"/>
    <cellStyle name="Heading 2 11 4" xfId="12648"/>
    <cellStyle name="Heading 2 11 5" xfId="12649"/>
    <cellStyle name="Heading 2 11 6" xfId="12650"/>
    <cellStyle name="Heading 2 11 7" xfId="12651"/>
    <cellStyle name="Heading 2 11 8" xfId="12652"/>
    <cellStyle name="Heading 2 11 9" xfId="12653"/>
    <cellStyle name="Heading 2 12" xfId="12654"/>
    <cellStyle name="Heading 2 12 2" xfId="12655"/>
    <cellStyle name="Heading 2 12 3" xfId="12656"/>
    <cellStyle name="Heading 2 12 4" xfId="12657"/>
    <cellStyle name="Heading 2 12 5" xfId="12658"/>
    <cellStyle name="Heading 2 12 6" xfId="12659"/>
    <cellStyle name="Heading 2 12 7" xfId="12660"/>
    <cellStyle name="Heading 2 12 8" xfId="12661"/>
    <cellStyle name="Heading 2 12 9" xfId="12662"/>
    <cellStyle name="Heading 2 13" xfId="12663"/>
    <cellStyle name="Heading 2 13 2" xfId="12664"/>
    <cellStyle name="Heading 2 13 3" xfId="12665"/>
    <cellStyle name="Heading 2 13 4" xfId="12666"/>
    <cellStyle name="Heading 2 13 5" xfId="12667"/>
    <cellStyle name="Heading 2 13 6" xfId="12668"/>
    <cellStyle name="Heading 2 13 7" xfId="12669"/>
    <cellStyle name="Heading 2 13 8" xfId="12670"/>
    <cellStyle name="Heading 2 13 9" xfId="12671"/>
    <cellStyle name="Heading 2 14" xfId="12672"/>
    <cellStyle name="Heading 2 14 2" xfId="12673"/>
    <cellStyle name="Heading 2 14 3" xfId="12674"/>
    <cellStyle name="Heading 2 14 4" xfId="12675"/>
    <cellStyle name="Heading 2 14 5" xfId="12676"/>
    <cellStyle name="Heading 2 14 6" xfId="12677"/>
    <cellStyle name="Heading 2 14 7" xfId="12678"/>
    <cellStyle name="Heading 2 14 8" xfId="12679"/>
    <cellStyle name="Heading 2 14 9" xfId="12680"/>
    <cellStyle name="Heading 2 15" xfId="12681"/>
    <cellStyle name="Heading 2 15 2" xfId="12682"/>
    <cellStyle name="Heading 2 15 3" xfId="12683"/>
    <cellStyle name="Heading 2 15 4" xfId="12684"/>
    <cellStyle name="Heading 2 15 5" xfId="12685"/>
    <cellStyle name="Heading 2 15 6" xfId="12686"/>
    <cellStyle name="Heading 2 15 7" xfId="12687"/>
    <cellStyle name="Heading 2 15 8" xfId="12688"/>
    <cellStyle name="Heading 2 15 9" xfId="12689"/>
    <cellStyle name="Heading 2 16" xfId="12690"/>
    <cellStyle name="Heading 2 16 2" xfId="12691"/>
    <cellStyle name="Heading 2 16 3" xfId="12692"/>
    <cellStyle name="Heading 2 16 4" xfId="12693"/>
    <cellStyle name="Heading 2 16 5" xfId="12694"/>
    <cellStyle name="Heading 2 16 6" xfId="12695"/>
    <cellStyle name="Heading 2 16 7" xfId="12696"/>
    <cellStyle name="Heading 2 16 8" xfId="12697"/>
    <cellStyle name="Heading 2 16 9" xfId="12698"/>
    <cellStyle name="Heading 2 17" xfId="12699"/>
    <cellStyle name="Heading 2 18" xfId="12700"/>
    <cellStyle name="Heading 2 19" xfId="12701"/>
    <cellStyle name="Heading 2 2" xfId="12702"/>
    <cellStyle name="Heading 2 2 10" xfId="12703"/>
    <cellStyle name="Heading 2 2 11" xfId="12704"/>
    <cellStyle name="Heading 2 2 12" xfId="12705"/>
    <cellStyle name="Heading 2 2 13" xfId="12706"/>
    <cellStyle name="Heading 2 2 14" xfId="12707"/>
    <cellStyle name="Heading 2 2 2" xfId="12708"/>
    <cellStyle name="Heading 2 2 2 2" xfId="12709"/>
    <cellStyle name="Heading 2 2 2 2 2" xfId="12710"/>
    <cellStyle name="Heading 2 2 2 3" xfId="12711"/>
    <cellStyle name="Heading 2 2 2 4" xfId="12712"/>
    <cellStyle name="Heading 2 2 2 5" xfId="12713"/>
    <cellStyle name="Heading 2 2 2 6" xfId="12714"/>
    <cellStyle name="Heading 2 2 2 7" xfId="12715"/>
    <cellStyle name="Heading 2 2 2 8" xfId="12716"/>
    <cellStyle name="Heading 2 2 2 9" xfId="12717"/>
    <cellStyle name="Heading 2 2 3" xfId="12718"/>
    <cellStyle name="Heading 2 2 4" xfId="12719"/>
    <cellStyle name="Heading 2 2 5" xfId="12720"/>
    <cellStyle name="Heading 2 2 5 2" xfId="12721"/>
    <cellStyle name="Heading 2 2 6" xfId="12722"/>
    <cellStyle name="Heading 2 2 7" xfId="12723"/>
    <cellStyle name="Heading 2 2 8" xfId="12724"/>
    <cellStyle name="Heading 2 2 9" xfId="12725"/>
    <cellStyle name="Heading 2 2_Block-F LGF POur-II BBS" xfId="12726"/>
    <cellStyle name="Heading 2 20" xfId="12727"/>
    <cellStyle name="Heading 2 21" xfId="12728"/>
    <cellStyle name="Heading 2 22" xfId="12729"/>
    <cellStyle name="Heading 2 23" xfId="12730"/>
    <cellStyle name="Heading 2 24" xfId="12731"/>
    <cellStyle name="Heading 2 25" xfId="12732"/>
    <cellStyle name="Heading 2 26" xfId="12733"/>
    <cellStyle name="Heading 2 27" xfId="12734"/>
    <cellStyle name="Heading 2 28" xfId="12735"/>
    <cellStyle name="Heading 2 29" xfId="12736"/>
    <cellStyle name="Heading 2 3" xfId="12737"/>
    <cellStyle name="Heading 2 3 2" xfId="12738"/>
    <cellStyle name="Heading 2 3 2 2" xfId="12739"/>
    <cellStyle name="Heading 2 3 2 3" xfId="12740"/>
    <cellStyle name="Heading 2 3 2 4" xfId="12741"/>
    <cellStyle name="Heading 2 3 2 5" xfId="12742"/>
    <cellStyle name="Heading 2 3 2 6" xfId="12743"/>
    <cellStyle name="Heading 2 3 2 7" xfId="12744"/>
    <cellStyle name="Heading 2 3 2 8" xfId="12745"/>
    <cellStyle name="Heading 2 3 2 9" xfId="12746"/>
    <cellStyle name="Heading 2 3 3" xfId="12747"/>
    <cellStyle name="Heading 2 3 4" xfId="12748"/>
    <cellStyle name="Heading 2 3 5" xfId="12749"/>
    <cellStyle name="Heading 2 3_Ramadugu_ SWGH" xfId="12750"/>
    <cellStyle name="Heading 2 30" xfId="12751"/>
    <cellStyle name="Heading 2 31" xfId="12752"/>
    <cellStyle name="Heading 2 32" xfId="12753"/>
    <cellStyle name="Heading 2 33" xfId="12754"/>
    <cellStyle name="Heading 2 34" xfId="12755"/>
    <cellStyle name="Heading 2 35" xfId="12756"/>
    <cellStyle name="Heading 2 36" xfId="12757"/>
    <cellStyle name="Heading 2 37" xfId="12758"/>
    <cellStyle name="Heading 2 38" xfId="12759"/>
    <cellStyle name="Heading 2 39" xfId="12760"/>
    <cellStyle name="Heading 2 4" xfId="12761"/>
    <cellStyle name="Heading 2 4 10" xfId="12762"/>
    <cellStyle name="Heading 2 4 11" xfId="12763"/>
    <cellStyle name="Heading 2 4 12" xfId="12764"/>
    <cellStyle name="Heading 2 4 13" xfId="12765"/>
    <cellStyle name="Heading 2 4 2" xfId="12766"/>
    <cellStyle name="Heading 2 4 2 2" xfId="12767"/>
    <cellStyle name="Heading 2 4 3" xfId="12768"/>
    <cellStyle name="Heading 2 4 4" xfId="12769"/>
    <cellStyle name="Heading 2 4 5" xfId="12770"/>
    <cellStyle name="Heading 2 4 6" xfId="12771"/>
    <cellStyle name="Heading 2 4 7" xfId="12772"/>
    <cellStyle name="Heading 2 4 8" xfId="12773"/>
    <cellStyle name="Heading 2 4 9" xfId="12774"/>
    <cellStyle name="Heading 2 4_Sheet2" xfId="12775"/>
    <cellStyle name="Heading 2 5" xfId="12776"/>
    <cellStyle name="Heading 2 5 10" xfId="12777"/>
    <cellStyle name="Heading 2 5 11" xfId="12778"/>
    <cellStyle name="Heading 2 5 12" xfId="12779"/>
    <cellStyle name="Heading 2 5 2" xfId="12780"/>
    <cellStyle name="Heading 2 5 2 2" xfId="12781"/>
    <cellStyle name="Heading 2 5 3" xfId="12782"/>
    <cellStyle name="Heading 2 5 4" xfId="12783"/>
    <cellStyle name="Heading 2 5 5" xfId="12784"/>
    <cellStyle name="Heading 2 5 6" xfId="12785"/>
    <cellStyle name="Heading 2 5 7" xfId="12786"/>
    <cellStyle name="Heading 2 5 8" xfId="12787"/>
    <cellStyle name="Heading 2 5 9" xfId="12788"/>
    <cellStyle name="Heading 2 5_Sheet2" xfId="12789"/>
    <cellStyle name="Heading 2 6" xfId="12790"/>
    <cellStyle name="Heading 2 6 10" xfId="12791"/>
    <cellStyle name="Heading 2 6 11" xfId="12792"/>
    <cellStyle name="Heading 2 6 12" xfId="12793"/>
    <cellStyle name="Heading 2 6 2" xfId="12794"/>
    <cellStyle name="Heading 2 6 3" xfId="12795"/>
    <cellStyle name="Heading 2 6 4" xfId="12796"/>
    <cellStyle name="Heading 2 6 5" xfId="12797"/>
    <cellStyle name="Heading 2 6 6" xfId="12798"/>
    <cellStyle name="Heading 2 6 7" xfId="12799"/>
    <cellStyle name="Heading 2 6 8" xfId="12800"/>
    <cellStyle name="Heading 2 6 9" xfId="12801"/>
    <cellStyle name="Heading 2 6_Sheet2" xfId="12802"/>
    <cellStyle name="Heading 2 7" xfId="12803"/>
    <cellStyle name="Heading 2 7 10" xfId="12804"/>
    <cellStyle name="Heading 2 7 11" xfId="12805"/>
    <cellStyle name="Heading 2 7 12" xfId="12806"/>
    <cellStyle name="Heading 2 7 2" xfId="12807"/>
    <cellStyle name="Heading 2 7 3" xfId="12808"/>
    <cellStyle name="Heading 2 7 4" xfId="12809"/>
    <cellStyle name="Heading 2 7 5" xfId="12810"/>
    <cellStyle name="Heading 2 7 6" xfId="12811"/>
    <cellStyle name="Heading 2 7 7" xfId="12812"/>
    <cellStyle name="Heading 2 7 8" xfId="12813"/>
    <cellStyle name="Heading 2 7 9" xfId="12814"/>
    <cellStyle name="Heading 2 7_Sheet2" xfId="12815"/>
    <cellStyle name="Heading 2 8" xfId="12816"/>
    <cellStyle name="Heading 2 8 10" xfId="12817"/>
    <cellStyle name="Heading 2 8 11" xfId="12818"/>
    <cellStyle name="Heading 2 8 2" xfId="12819"/>
    <cellStyle name="Heading 2 8 3" xfId="12820"/>
    <cellStyle name="Heading 2 8 4" xfId="12821"/>
    <cellStyle name="Heading 2 8 5" xfId="12822"/>
    <cellStyle name="Heading 2 8 6" xfId="12823"/>
    <cellStyle name="Heading 2 8 7" xfId="12824"/>
    <cellStyle name="Heading 2 8 8" xfId="12825"/>
    <cellStyle name="Heading 2 8 9" xfId="12826"/>
    <cellStyle name="Heading 2 8_Sheet2" xfId="12827"/>
    <cellStyle name="Heading 2 9" xfId="12828"/>
    <cellStyle name="Heading 2 9 2" xfId="12829"/>
    <cellStyle name="Heading 2 9 3" xfId="12830"/>
    <cellStyle name="Heading 2 9 4" xfId="12831"/>
    <cellStyle name="Heading 2 9 5" xfId="12832"/>
    <cellStyle name="Heading 2 9 6" xfId="12833"/>
    <cellStyle name="Heading 2 9 7" xfId="12834"/>
    <cellStyle name="Heading 2 9 8" xfId="12835"/>
    <cellStyle name="Heading 2 9 9" xfId="12836"/>
    <cellStyle name="Heading 2 Below" xfId="12837"/>
    <cellStyle name="Heading 2+" xfId="12838"/>
    <cellStyle name="Heading 2+ 2" xfId="12839"/>
    <cellStyle name="Heading 2+ 3" xfId="12840"/>
    <cellStyle name="Heading 2+ 4" xfId="12841"/>
    <cellStyle name="Heading 2+ 5" xfId="12842"/>
    <cellStyle name="Heading 3 10" xfId="12843"/>
    <cellStyle name="Heading 3 10 2" xfId="12844"/>
    <cellStyle name="Heading 3 10 3" xfId="12845"/>
    <cellStyle name="Heading 3 10 4" xfId="12846"/>
    <cellStyle name="Heading 3 10 5" xfId="12847"/>
    <cellStyle name="Heading 3 10 6" xfId="12848"/>
    <cellStyle name="Heading 3 10 7" xfId="12849"/>
    <cellStyle name="Heading 3 10 8" xfId="12850"/>
    <cellStyle name="Heading 3 10 9" xfId="12851"/>
    <cellStyle name="Heading 3 11" xfId="12852"/>
    <cellStyle name="Heading 3 11 2" xfId="12853"/>
    <cellStyle name="Heading 3 11 3" xfId="12854"/>
    <cellStyle name="Heading 3 11 4" xfId="12855"/>
    <cellStyle name="Heading 3 11 5" xfId="12856"/>
    <cellStyle name="Heading 3 11 6" xfId="12857"/>
    <cellStyle name="Heading 3 11 7" xfId="12858"/>
    <cellStyle name="Heading 3 11 8" xfId="12859"/>
    <cellStyle name="Heading 3 11 9" xfId="12860"/>
    <cellStyle name="Heading 3 12" xfId="12861"/>
    <cellStyle name="Heading 3 12 2" xfId="12862"/>
    <cellStyle name="Heading 3 12 3" xfId="12863"/>
    <cellStyle name="Heading 3 12 4" xfId="12864"/>
    <cellStyle name="Heading 3 12 5" xfId="12865"/>
    <cellStyle name="Heading 3 12 6" xfId="12866"/>
    <cellStyle name="Heading 3 12 7" xfId="12867"/>
    <cellStyle name="Heading 3 12 8" xfId="12868"/>
    <cellStyle name="Heading 3 12 9" xfId="12869"/>
    <cellStyle name="Heading 3 13" xfId="12870"/>
    <cellStyle name="Heading 3 13 2" xfId="12871"/>
    <cellStyle name="Heading 3 13 3" xfId="12872"/>
    <cellStyle name="Heading 3 13 4" xfId="12873"/>
    <cellStyle name="Heading 3 13 5" xfId="12874"/>
    <cellStyle name="Heading 3 13 6" xfId="12875"/>
    <cellStyle name="Heading 3 13 7" xfId="12876"/>
    <cellStyle name="Heading 3 13 8" xfId="12877"/>
    <cellStyle name="Heading 3 13 9" xfId="12878"/>
    <cellStyle name="Heading 3 14" xfId="12879"/>
    <cellStyle name="Heading 3 14 2" xfId="12880"/>
    <cellStyle name="Heading 3 14 3" xfId="12881"/>
    <cellStyle name="Heading 3 14 4" xfId="12882"/>
    <cellStyle name="Heading 3 14 5" xfId="12883"/>
    <cellStyle name="Heading 3 14 6" xfId="12884"/>
    <cellStyle name="Heading 3 14 7" xfId="12885"/>
    <cellStyle name="Heading 3 14 8" xfId="12886"/>
    <cellStyle name="Heading 3 14 9" xfId="12887"/>
    <cellStyle name="Heading 3 15" xfId="12888"/>
    <cellStyle name="Heading 3 15 2" xfId="12889"/>
    <cellStyle name="Heading 3 15 3" xfId="12890"/>
    <cellStyle name="Heading 3 15 4" xfId="12891"/>
    <cellStyle name="Heading 3 15 5" xfId="12892"/>
    <cellStyle name="Heading 3 15 6" xfId="12893"/>
    <cellStyle name="Heading 3 15 7" xfId="12894"/>
    <cellStyle name="Heading 3 15 8" xfId="12895"/>
    <cellStyle name="Heading 3 15 9" xfId="12896"/>
    <cellStyle name="Heading 3 16" xfId="12897"/>
    <cellStyle name="Heading 3 16 2" xfId="12898"/>
    <cellStyle name="Heading 3 16 3" xfId="12899"/>
    <cellStyle name="Heading 3 16 4" xfId="12900"/>
    <cellStyle name="Heading 3 16 5" xfId="12901"/>
    <cellStyle name="Heading 3 16 6" xfId="12902"/>
    <cellStyle name="Heading 3 16 7" xfId="12903"/>
    <cellStyle name="Heading 3 16 8" xfId="12904"/>
    <cellStyle name="Heading 3 16 9" xfId="12905"/>
    <cellStyle name="Heading 3 17" xfId="12906"/>
    <cellStyle name="Heading 3 18" xfId="12907"/>
    <cellStyle name="Heading 3 19" xfId="12908"/>
    <cellStyle name="Heading 3 2" xfId="12909"/>
    <cellStyle name="Heading 3 2 10" xfId="12910"/>
    <cellStyle name="Heading 3 2 11" xfId="12911"/>
    <cellStyle name="Heading 3 2 12" xfId="12912"/>
    <cellStyle name="Heading 3 2 13" xfId="12913"/>
    <cellStyle name="Heading 3 2 14" xfId="12914"/>
    <cellStyle name="Heading 3 2 2" xfId="12915"/>
    <cellStyle name="Heading 3 2 2 10" xfId="12916"/>
    <cellStyle name="Heading 3 2 2 11" xfId="12917"/>
    <cellStyle name="Heading 3 2 2 2" xfId="12918"/>
    <cellStyle name="Heading 3 2 2 2 2" xfId="12919"/>
    <cellStyle name="Heading 3 2 2 3" xfId="12920"/>
    <cellStyle name="Heading 3 2 2 4" xfId="12921"/>
    <cellStyle name="Heading 3 2 2 5" xfId="12922"/>
    <cellStyle name="Heading 3 2 2 6" xfId="12923"/>
    <cellStyle name="Heading 3 2 2 7" xfId="12924"/>
    <cellStyle name="Heading 3 2 2 8" xfId="12925"/>
    <cellStyle name="Heading 3 2 2 9" xfId="12926"/>
    <cellStyle name="Heading 3 2 3" xfId="12927"/>
    <cellStyle name="Heading 3 2 3 2" xfId="12928"/>
    <cellStyle name="Heading 3 2 3 3" xfId="12929"/>
    <cellStyle name="Heading 3 2 4" xfId="12930"/>
    <cellStyle name="Heading 3 2 4 2" xfId="12931"/>
    <cellStyle name="Heading 3 2 4 3" xfId="12932"/>
    <cellStyle name="Heading 3 2 5" xfId="12933"/>
    <cellStyle name="Heading 3 2 6" xfId="12934"/>
    <cellStyle name="Heading 3 2 7" xfId="12935"/>
    <cellStyle name="Heading 3 2 8" xfId="12936"/>
    <cellStyle name="Heading 3 2 9" xfId="12937"/>
    <cellStyle name="Heading 3 2_Block-F LGF POur-II BBS" xfId="12938"/>
    <cellStyle name="Heading 3 20" xfId="12939"/>
    <cellStyle name="Heading 3 21" xfId="12940"/>
    <cellStyle name="Heading 3 22" xfId="12941"/>
    <cellStyle name="Heading 3 23" xfId="12942"/>
    <cellStyle name="Heading 3 24" xfId="12943"/>
    <cellStyle name="Heading 3 25" xfId="12944"/>
    <cellStyle name="Heading 3 26" xfId="12945"/>
    <cellStyle name="Heading 3 27" xfId="12946"/>
    <cellStyle name="Heading 3 28" xfId="12947"/>
    <cellStyle name="Heading 3 29" xfId="12948"/>
    <cellStyle name="Heading 3 3" xfId="12949"/>
    <cellStyle name="Heading 3 3 2" xfId="12950"/>
    <cellStyle name="Heading 3 3 2 10" xfId="12951"/>
    <cellStyle name="Heading 3 3 2 11" xfId="12952"/>
    <cellStyle name="Heading 3 3 2 2" xfId="12953"/>
    <cellStyle name="Heading 3 3 2 3" xfId="12954"/>
    <cellStyle name="Heading 3 3 2 4" xfId="12955"/>
    <cellStyle name="Heading 3 3 2 5" xfId="12956"/>
    <cellStyle name="Heading 3 3 2 6" xfId="12957"/>
    <cellStyle name="Heading 3 3 2 7" xfId="12958"/>
    <cellStyle name="Heading 3 3 2 8" xfId="12959"/>
    <cellStyle name="Heading 3 3 2 9" xfId="12960"/>
    <cellStyle name="Heading 3 3 3" xfId="12961"/>
    <cellStyle name="Heading 3 3 3 2" xfId="12962"/>
    <cellStyle name="Heading 3 3 3 3" xfId="12963"/>
    <cellStyle name="Heading 3 3 4" xfId="12964"/>
    <cellStyle name="Heading 3 3 4 2" xfId="12965"/>
    <cellStyle name="Heading 3 3 4 3" xfId="12966"/>
    <cellStyle name="Heading 3 3 5" xfId="12967"/>
    <cellStyle name="Heading 3 3 6" xfId="12968"/>
    <cellStyle name="Heading 3 3_Ramadugu_ SWGH" xfId="12969"/>
    <cellStyle name="Heading 3 30" xfId="12970"/>
    <cellStyle name="Heading 3 31" xfId="12971"/>
    <cellStyle name="Heading 3 32" xfId="12972"/>
    <cellStyle name="Heading 3 33" xfId="12973"/>
    <cellStyle name="Heading 3 34" xfId="12974"/>
    <cellStyle name="Heading 3 35" xfId="12975"/>
    <cellStyle name="Heading 3 36" xfId="12976"/>
    <cellStyle name="Heading 3 37" xfId="12977"/>
    <cellStyle name="Heading 3 38" xfId="12978"/>
    <cellStyle name="Heading 3 39" xfId="12979"/>
    <cellStyle name="Heading 3 4" xfId="12980"/>
    <cellStyle name="Heading 3 4 10" xfId="12981"/>
    <cellStyle name="Heading 3 4 11" xfId="12982"/>
    <cellStyle name="Heading 3 4 12" xfId="12983"/>
    <cellStyle name="Heading 3 4 13" xfId="12984"/>
    <cellStyle name="Heading 3 4 14" xfId="12985"/>
    <cellStyle name="Heading 3 4 2" xfId="12986"/>
    <cellStyle name="Heading 3 4 2 2" xfId="12987"/>
    <cellStyle name="Heading 3 4 2 3" xfId="12988"/>
    <cellStyle name="Heading 3 4 3" xfId="12989"/>
    <cellStyle name="Heading 3 4 3 2" xfId="12990"/>
    <cellStyle name="Heading 3 4 3 3" xfId="12991"/>
    <cellStyle name="Heading 3 4 4" xfId="12992"/>
    <cellStyle name="Heading 3 4 4 2" xfId="12993"/>
    <cellStyle name="Heading 3 4 4 3" xfId="12994"/>
    <cellStyle name="Heading 3 4 5" xfId="12995"/>
    <cellStyle name="Heading 3 4 6" xfId="12996"/>
    <cellStyle name="Heading 3 4 7" xfId="12997"/>
    <cellStyle name="Heading 3 4 8" xfId="12998"/>
    <cellStyle name="Heading 3 4 9" xfId="12999"/>
    <cellStyle name="Heading 3 4_Sheet2" xfId="13000"/>
    <cellStyle name="Heading 3 5" xfId="13001"/>
    <cellStyle name="Heading 3 5 10" xfId="13002"/>
    <cellStyle name="Heading 3 5 11" xfId="13003"/>
    <cellStyle name="Heading 3 5 12" xfId="13004"/>
    <cellStyle name="Heading 3 5 2" xfId="13005"/>
    <cellStyle name="Heading 3 5 2 2" xfId="13006"/>
    <cellStyle name="Heading 3 5 2 3" xfId="13007"/>
    <cellStyle name="Heading 3 5 3" xfId="13008"/>
    <cellStyle name="Heading 3 5 3 2" xfId="13009"/>
    <cellStyle name="Heading 3 5 3 3" xfId="13010"/>
    <cellStyle name="Heading 3 5 4" xfId="13011"/>
    <cellStyle name="Heading 3 5 4 2" xfId="13012"/>
    <cellStyle name="Heading 3 5 4 3" xfId="13013"/>
    <cellStyle name="Heading 3 5 5" xfId="13014"/>
    <cellStyle name="Heading 3 5 6" xfId="13015"/>
    <cellStyle name="Heading 3 5 7" xfId="13016"/>
    <cellStyle name="Heading 3 5 8" xfId="13017"/>
    <cellStyle name="Heading 3 5 9" xfId="13018"/>
    <cellStyle name="Heading 3 5_Sheet2" xfId="13019"/>
    <cellStyle name="Heading 3 6" xfId="13020"/>
    <cellStyle name="Heading 3 6 10" xfId="13021"/>
    <cellStyle name="Heading 3 6 11" xfId="13022"/>
    <cellStyle name="Heading 3 6 12" xfId="13023"/>
    <cellStyle name="Heading 3 6 2" xfId="13024"/>
    <cellStyle name="Heading 3 6 2 2" xfId="13025"/>
    <cellStyle name="Heading 3 6 2 3" xfId="13026"/>
    <cellStyle name="Heading 3 6 3" xfId="13027"/>
    <cellStyle name="Heading 3 6 3 2" xfId="13028"/>
    <cellStyle name="Heading 3 6 3 3" xfId="13029"/>
    <cellStyle name="Heading 3 6 4" xfId="13030"/>
    <cellStyle name="Heading 3 6 4 2" xfId="13031"/>
    <cellStyle name="Heading 3 6 4 3" xfId="13032"/>
    <cellStyle name="Heading 3 6 5" xfId="13033"/>
    <cellStyle name="Heading 3 6 6" xfId="13034"/>
    <cellStyle name="Heading 3 6 7" xfId="13035"/>
    <cellStyle name="Heading 3 6 8" xfId="13036"/>
    <cellStyle name="Heading 3 6 9" xfId="13037"/>
    <cellStyle name="Heading 3 6_Sheet2" xfId="13038"/>
    <cellStyle name="Heading 3 7" xfId="13039"/>
    <cellStyle name="Heading 3 7 10" xfId="13040"/>
    <cellStyle name="Heading 3 7 11" xfId="13041"/>
    <cellStyle name="Heading 3 7 12" xfId="13042"/>
    <cellStyle name="Heading 3 7 2" xfId="13043"/>
    <cellStyle name="Heading 3 7 2 2" xfId="13044"/>
    <cellStyle name="Heading 3 7 2 3" xfId="13045"/>
    <cellStyle name="Heading 3 7 3" xfId="13046"/>
    <cellStyle name="Heading 3 7 3 2" xfId="13047"/>
    <cellStyle name="Heading 3 7 3 3" xfId="13048"/>
    <cellStyle name="Heading 3 7 4" xfId="13049"/>
    <cellStyle name="Heading 3 7 4 2" xfId="13050"/>
    <cellStyle name="Heading 3 7 4 3" xfId="13051"/>
    <cellStyle name="Heading 3 7 5" xfId="13052"/>
    <cellStyle name="Heading 3 7 6" xfId="13053"/>
    <cellStyle name="Heading 3 7 7" xfId="13054"/>
    <cellStyle name="Heading 3 7 8" xfId="13055"/>
    <cellStyle name="Heading 3 7 9" xfId="13056"/>
    <cellStyle name="Heading 3 7_Sheet2" xfId="13057"/>
    <cellStyle name="Heading 3 8" xfId="13058"/>
    <cellStyle name="Heading 3 8 10" xfId="13059"/>
    <cellStyle name="Heading 3 8 11" xfId="13060"/>
    <cellStyle name="Heading 3 8 2" xfId="13061"/>
    <cellStyle name="Heading 3 8 3" xfId="13062"/>
    <cellStyle name="Heading 3 8 4" xfId="13063"/>
    <cellStyle name="Heading 3 8 5" xfId="13064"/>
    <cellStyle name="Heading 3 8 6" xfId="13065"/>
    <cellStyle name="Heading 3 8 7" xfId="13066"/>
    <cellStyle name="Heading 3 8 8" xfId="13067"/>
    <cellStyle name="Heading 3 8 9" xfId="13068"/>
    <cellStyle name="Heading 3 8_Sheet2" xfId="13069"/>
    <cellStyle name="Heading 3 9" xfId="13070"/>
    <cellStyle name="Heading 3 9 2" xfId="13071"/>
    <cellStyle name="Heading 3 9 3" xfId="13072"/>
    <cellStyle name="Heading 3 9 4" xfId="13073"/>
    <cellStyle name="Heading 3 9 5" xfId="13074"/>
    <cellStyle name="Heading 3 9 6" xfId="13075"/>
    <cellStyle name="Heading 3 9 7" xfId="13076"/>
    <cellStyle name="Heading 3 9 8" xfId="13077"/>
    <cellStyle name="Heading 3 9 9" xfId="13078"/>
    <cellStyle name="Heading 3+" xfId="13079"/>
    <cellStyle name="Heading 4 10" xfId="13080"/>
    <cellStyle name="Heading 4 10 2" xfId="13081"/>
    <cellStyle name="Heading 4 10 3" xfId="13082"/>
    <cellStyle name="Heading 4 10 4" xfId="13083"/>
    <cellStyle name="Heading 4 10 5" xfId="13084"/>
    <cellStyle name="Heading 4 10 6" xfId="13085"/>
    <cellStyle name="Heading 4 10 7" xfId="13086"/>
    <cellStyle name="Heading 4 10 8" xfId="13087"/>
    <cellStyle name="Heading 4 10 9" xfId="13088"/>
    <cellStyle name="Heading 4 11" xfId="13089"/>
    <cellStyle name="Heading 4 11 2" xfId="13090"/>
    <cellStyle name="Heading 4 11 3" xfId="13091"/>
    <cellStyle name="Heading 4 11 4" xfId="13092"/>
    <cellStyle name="Heading 4 11 5" xfId="13093"/>
    <cellStyle name="Heading 4 11 6" xfId="13094"/>
    <cellStyle name="Heading 4 11 7" xfId="13095"/>
    <cellStyle name="Heading 4 11 8" xfId="13096"/>
    <cellStyle name="Heading 4 11 9" xfId="13097"/>
    <cellStyle name="Heading 4 12" xfId="13098"/>
    <cellStyle name="Heading 4 12 2" xfId="13099"/>
    <cellStyle name="Heading 4 12 3" xfId="13100"/>
    <cellStyle name="Heading 4 12 4" xfId="13101"/>
    <cellStyle name="Heading 4 12 5" xfId="13102"/>
    <cellStyle name="Heading 4 12 6" xfId="13103"/>
    <cellStyle name="Heading 4 12 7" xfId="13104"/>
    <cellStyle name="Heading 4 12 8" xfId="13105"/>
    <cellStyle name="Heading 4 12 9" xfId="13106"/>
    <cellStyle name="Heading 4 13" xfId="13107"/>
    <cellStyle name="Heading 4 13 2" xfId="13108"/>
    <cellStyle name="Heading 4 13 3" xfId="13109"/>
    <cellStyle name="Heading 4 13 4" xfId="13110"/>
    <cellStyle name="Heading 4 13 5" xfId="13111"/>
    <cellStyle name="Heading 4 13 6" xfId="13112"/>
    <cellStyle name="Heading 4 13 7" xfId="13113"/>
    <cellStyle name="Heading 4 13 8" xfId="13114"/>
    <cellStyle name="Heading 4 13 9" xfId="13115"/>
    <cellStyle name="Heading 4 14" xfId="13116"/>
    <cellStyle name="Heading 4 14 2" xfId="13117"/>
    <cellStyle name="Heading 4 14 3" xfId="13118"/>
    <cellStyle name="Heading 4 14 4" xfId="13119"/>
    <cellStyle name="Heading 4 14 5" xfId="13120"/>
    <cellStyle name="Heading 4 14 6" xfId="13121"/>
    <cellStyle name="Heading 4 14 7" xfId="13122"/>
    <cellStyle name="Heading 4 14 8" xfId="13123"/>
    <cellStyle name="Heading 4 14 9" xfId="13124"/>
    <cellStyle name="Heading 4 15" xfId="13125"/>
    <cellStyle name="Heading 4 15 2" xfId="13126"/>
    <cellStyle name="Heading 4 15 3" xfId="13127"/>
    <cellStyle name="Heading 4 15 4" xfId="13128"/>
    <cellStyle name="Heading 4 15 5" xfId="13129"/>
    <cellStyle name="Heading 4 15 6" xfId="13130"/>
    <cellStyle name="Heading 4 15 7" xfId="13131"/>
    <cellStyle name="Heading 4 15 8" xfId="13132"/>
    <cellStyle name="Heading 4 15 9" xfId="13133"/>
    <cellStyle name="Heading 4 16" xfId="13134"/>
    <cellStyle name="Heading 4 16 2" xfId="13135"/>
    <cellStyle name="Heading 4 16 3" xfId="13136"/>
    <cellStyle name="Heading 4 16 4" xfId="13137"/>
    <cellStyle name="Heading 4 16 5" xfId="13138"/>
    <cellStyle name="Heading 4 16 6" xfId="13139"/>
    <cellStyle name="Heading 4 16 7" xfId="13140"/>
    <cellStyle name="Heading 4 16 8" xfId="13141"/>
    <cellStyle name="Heading 4 16 9" xfId="13142"/>
    <cellStyle name="Heading 4 17" xfId="13143"/>
    <cellStyle name="Heading 4 18" xfId="13144"/>
    <cellStyle name="Heading 4 19" xfId="13145"/>
    <cellStyle name="Heading 4 2" xfId="13146"/>
    <cellStyle name="Heading 4 2 2" xfId="13147"/>
    <cellStyle name="Heading 4 2 2 2" xfId="13148"/>
    <cellStyle name="Heading 4 2 2 2 2" xfId="13149"/>
    <cellStyle name="Heading 4 2 2 3" xfId="13150"/>
    <cellStyle name="Heading 4 2 2 4" xfId="13151"/>
    <cellStyle name="Heading 4 2 2 5" xfId="13152"/>
    <cellStyle name="Heading 4 2 2 6" xfId="13153"/>
    <cellStyle name="Heading 4 2 2 7" xfId="13154"/>
    <cellStyle name="Heading 4 2 2 8" xfId="13155"/>
    <cellStyle name="Heading 4 2 2 9" xfId="13156"/>
    <cellStyle name="Heading 4 2 3" xfId="13157"/>
    <cellStyle name="Heading 4 2 4" xfId="13158"/>
    <cellStyle name="Heading 4 2 5" xfId="13159"/>
    <cellStyle name="Heading 4 2 6" xfId="13160"/>
    <cellStyle name="Heading 4 2_Block-F LGF POur-II BBS" xfId="13161"/>
    <cellStyle name="Heading 4 20" xfId="13162"/>
    <cellStyle name="Heading 4 21" xfId="13163"/>
    <cellStyle name="Heading 4 22" xfId="13164"/>
    <cellStyle name="Heading 4 23" xfId="13165"/>
    <cellStyle name="Heading 4 24" xfId="13166"/>
    <cellStyle name="Heading 4 25" xfId="13167"/>
    <cellStyle name="Heading 4 26" xfId="13168"/>
    <cellStyle name="Heading 4 27" xfId="13169"/>
    <cellStyle name="Heading 4 28" xfId="13170"/>
    <cellStyle name="Heading 4 29" xfId="13171"/>
    <cellStyle name="Heading 4 3" xfId="13172"/>
    <cellStyle name="Heading 4 3 2" xfId="13173"/>
    <cellStyle name="Heading 4 3 2 2" xfId="13174"/>
    <cellStyle name="Heading 4 3 2 3" xfId="13175"/>
    <cellStyle name="Heading 4 3 2 4" xfId="13176"/>
    <cellStyle name="Heading 4 3 2 5" xfId="13177"/>
    <cellStyle name="Heading 4 3 2 6" xfId="13178"/>
    <cellStyle name="Heading 4 3 2 7" xfId="13179"/>
    <cellStyle name="Heading 4 3 2 8" xfId="13180"/>
    <cellStyle name="Heading 4 3 2 9" xfId="13181"/>
    <cellStyle name="Heading 4 3 3" xfId="13182"/>
    <cellStyle name="Heading 4 3 4" xfId="13183"/>
    <cellStyle name="Heading 4 3_Ramadugu_ SWGH" xfId="13184"/>
    <cellStyle name="Heading 4 30" xfId="13185"/>
    <cellStyle name="Heading 4 31" xfId="13186"/>
    <cellStyle name="Heading 4 32" xfId="13187"/>
    <cellStyle name="Heading 4 33" xfId="13188"/>
    <cellStyle name="Heading 4 34" xfId="13189"/>
    <cellStyle name="Heading 4 35" xfId="13190"/>
    <cellStyle name="Heading 4 36" xfId="13191"/>
    <cellStyle name="Heading 4 37" xfId="13192"/>
    <cellStyle name="Heading 4 38" xfId="13193"/>
    <cellStyle name="Heading 4 39" xfId="13194"/>
    <cellStyle name="Heading 4 4" xfId="13195"/>
    <cellStyle name="Heading 4 4 10" xfId="13196"/>
    <cellStyle name="Heading 4 4 11" xfId="13197"/>
    <cellStyle name="Heading 4 4 12" xfId="13198"/>
    <cellStyle name="Heading 4 4 2" xfId="13199"/>
    <cellStyle name="Heading 4 4 2 2" xfId="13200"/>
    <cellStyle name="Heading 4 4 3" xfId="13201"/>
    <cellStyle name="Heading 4 4 4" xfId="13202"/>
    <cellStyle name="Heading 4 4 5" xfId="13203"/>
    <cellStyle name="Heading 4 4 6" xfId="13204"/>
    <cellStyle name="Heading 4 4 7" xfId="13205"/>
    <cellStyle name="Heading 4 4 8" xfId="13206"/>
    <cellStyle name="Heading 4 4 9" xfId="13207"/>
    <cellStyle name="Heading 4 4_Sheet2" xfId="13208"/>
    <cellStyle name="Heading 4 5" xfId="13209"/>
    <cellStyle name="Heading 4 5 10" xfId="13210"/>
    <cellStyle name="Heading 4 5 11" xfId="13211"/>
    <cellStyle name="Heading 4 5 12" xfId="13212"/>
    <cellStyle name="Heading 4 5 2" xfId="13213"/>
    <cellStyle name="Heading 4 5 2 2" xfId="13214"/>
    <cellStyle name="Heading 4 5 3" xfId="13215"/>
    <cellStyle name="Heading 4 5 4" xfId="13216"/>
    <cellStyle name="Heading 4 5 5" xfId="13217"/>
    <cellStyle name="Heading 4 5 6" xfId="13218"/>
    <cellStyle name="Heading 4 5 7" xfId="13219"/>
    <cellStyle name="Heading 4 5 8" xfId="13220"/>
    <cellStyle name="Heading 4 5 9" xfId="13221"/>
    <cellStyle name="Heading 4 5_Sheet2" xfId="13222"/>
    <cellStyle name="Heading 4 6" xfId="13223"/>
    <cellStyle name="Heading 4 6 10" xfId="13224"/>
    <cellStyle name="Heading 4 6 11" xfId="13225"/>
    <cellStyle name="Heading 4 6 12" xfId="13226"/>
    <cellStyle name="Heading 4 6 2" xfId="13227"/>
    <cellStyle name="Heading 4 6 3" xfId="13228"/>
    <cellStyle name="Heading 4 6 4" xfId="13229"/>
    <cellStyle name="Heading 4 6 5" xfId="13230"/>
    <cellStyle name="Heading 4 6 6" xfId="13231"/>
    <cellStyle name="Heading 4 6 7" xfId="13232"/>
    <cellStyle name="Heading 4 6 8" xfId="13233"/>
    <cellStyle name="Heading 4 6 9" xfId="13234"/>
    <cellStyle name="Heading 4 6_Sheet2" xfId="13235"/>
    <cellStyle name="Heading 4 7" xfId="13236"/>
    <cellStyle name="Heading 4 7 10" xfId="13237"/>
    <cellStyle name="Heading 4 7 11" xfId="13238"/>
    <cellStyle name="Heading 4 7 12" xfId="13239"/>
    <cellStyle name="Heading 4 7 2" xfId="13240"/>
    <cellStyle name="Heading 4 7 3" xfId="13241"/>
    <cellStyle name="Heading 4 7 4" xfId="13242"/>
    <cellStyle name="Heading 4 7 5" xfId="13243"/>
    <cellStyle name="Heading 4 7 6" xfId="13244"/>
    <cellStyle name="Heading 4 7 7" xfId="13245"/>
    <cellStyle name="Heading 4 7 8" xfId="13246"/>
    <cellStyle name="Heading 4 7 9" xfId="13247"/>
    <cellStyle name="Heading 4 7_Sheet2" xfId="13248"/>
    <cellStyle name="Heading 4 8" xfId="13249"/>
    <cellStyle name="Heading 4 8 10" xfId="13250"/>
    <cellStyle name="Heading 4 8 11" xfId="13251"/>
    <cellStyle name="Heading 4 8 2" xfId="13252"/>
    <cellStyle name="Heading 4 8 3" xfId="13253"/>
    <cellStyle name="Heading 4 8 4" xfId="13254"/>
    <cellStyle name="Heading 4 8 5" xfId="13255"/>
    <cellStyle name="Heading 4 8 6" xfId="13256"/>
    <cellStyle name="Heading 4 8 7" xfId="13257"/>
    <cellStyle name="Heading 4 8 8" xfId="13258"/>
    <cellStyle name="Heading 4 8 9" xfId="13259"/>
    <cellStyle name="Heading 4 8_Sheet2" xfId="13260"/>
    <cellStyle name="Heading 4 9" xfId="13261"/>
    <cellStyle name="Heading 4 9 2" xfId="13262"/>
    <cellStyle name="Heading 4 9 3" xfId="13263"/>
    <cellStyle name="Heading 4 9 4" xfId="13264"/>
    <cellStyle name="Heading 4 9 5" xfId="13265"/>
    <cellStyle name="Heading 4 9 6" xfId="13266"/>
    <cellStyle name="Heading 4 9 7" xfId="13267"/>
    <cellStyle name="Heading 4 9 8" xfId="13268"/>
    <cellStyle name="Heading 4 9 9" xfId="13269"/>
    <cellStyle name="Heading 5" xfId="13270"/>
    <cellStyle name="Heading 6" xfId="13271"/>
    <cellStyle name="Heading 7" xfId="13272"/>
    <cellStyle name="Heading 8" xfId="13273"/>
    <cellStyle name="Heading 9" xfId="13274"/>
    <cellStyle name="Heading Bar" xfId="13275"/>
    <cellStyle name="Heading1" xfId="13276"/>
    <cellStyle name="Heading1 1" xfId="13277"/>
    <cellStyle name="Heading1 2" xfId="13278"/>
    <cellStyle name="Heading1 2 2" xfId="13279"/>
    <cellStyle name="Heading1 2_KC720 - JCR - Mar '11" xfId="13280"/>
    <cellStyle name="Heading1 3" xfId="13281"/>
    <cellStyle name="Heading1 4" xfId="13282"/>
    <cellStyle name="Heading1_2 Taj Dwarka_Costing_07.03.09" xfId="13283"/>
    <cellStyle name="Heading2" xfId="13284"/>
    <cellStyle name="Heading2 2" xfId="13285"/>
    <cellStyle name="Heading2 2 2" xfId="13286"/>
    <cellStyle name="Heading2 2_KC720 - JCR - Mar '11" xfId="13287"/>
    <cellStyle name="Heading2 3" xfId="13288"/>
    <cellStyle name="Heading2 4" xfId="13289"/>
    <cellStyle name="Heading2_Boq dpl PH3 REv2" xfId="13290"/>
    <cellStyle name="HeadRow" xfId="13291"/>
    <cellStyle name="HeadRowCol" xfId="13292"/>
    <cellStyle name="helv" xfId="13293"/>
    <cellStyle name="helv 2" xfId="13294"/>
    <cellStyle name="helv 2 2" xfId="13295"/>
    <cellStyle name="helv 2 3" xfId="13296"/>
    <cellStyle name="helv 2 4" xfId="13297"/>
    <cellStyle name="helv 3" xfId="13298"/>
    <cellStyle name="helv 4" xfId="13299"/>
    <cellStyle name="helv 5" xfId="13300"/>
    <cellStyle name="helv 6" xfId="13301"/>
    <cellStyle name="helv 7" xfId="13302"/>
    <cellStyle name="hh" xfId="13303"/>
    <cellStyle name="Hidden" xfId="13304"/>
    <cellStyle name="Hide" xfId="13305"/>
    <cellStyle name="Hide'" xfId="13306"/>
    <cellStyle name="Hide_Financings v5" xfId="13307"/>
    <cellStyle name="hj" xfId="13308"/>
    <cellStyle name="Hyperlink 10" xfId="13309"/>
    <cellStyle name="Hyperlink 11" xfId="13310"/>
    <cellStyle name="Hyperlink 2" xfId="13311"/>
    <cellStyle name="Hyperlink 2 2" xfId="13312"/>
    <cellStyle name="Hyperlink 2 3" xfId="13313"/>
    <cellStyle name="Hyperlink 2 3 2" xfId="13314"/>
    <cellStyle name="Hyperlink 2 4" xfId="13315"/>
    <cellStyle name="Hyperlink 2 5" xfId="13316"/>
    <cellStyle name="Hyperlink 2 6" xfId="13317"/>
    <cellStyle name="Hyperlink 2_500 KL OHSR 21.60m Staging" xfId="13318"/>
    <cellStyle name="Hyperlink 3" xfId="13319"/>
    <cellStyle name="Hyperlink 4" xfId="13320"/>
    <cellStyle name="Hyperlink 4 2" xfId="13321"/>
    <cellStyle name="Hyperlink 4 3" xfId="13322"/>
    <cellStyle name="Hyperlink 5" xfId="13323"/>
    <cellStyle name="Hyperlink 6" xfId="13324"/>
    <cellStyle name="Hyperlink 7" xfId="13325"/>
    <cellStyle name="Hyperlink 8" xfId="13326"/>
    <cellStyle name="Hyperlink 9" xfId="13327"/>
    <cellStyle name="Hypertextový odkaz" xfId="13328"/>
    <cellStyle name="Hypertextový odkaz 2" xfId="13329"/>
    <cellStyle name="Hypertextový odkaz_Extra items Diff" xfId="13330"/>
    <cellStyle name="i" xfId="13331"/>
    <cellStyle name="i_BEA Merger Analysis Nov 20" xfId="13332"/>
    <cellStyle name="i_BEA Merger Analysis Nov 20 2" xfId="13333"/>
    <cellStyle name="i_BEA Merger Analysis Nov 20 2 2" xfId="13334"/>
    <cellStyle name="i_BEA Merger Analysis Nov 20 2 3" xfId="13335"/>
    <cellStyle name="i_BEA Merger Analysis Nov 20 2 4" xfId="13336"/>
    <cellStyle name="i_BEA Merger Analysis Nov 20 3" xfId="13337"/>
    <cellStyle name="i_BEA Merger Analysis Nov 20 4" xfId="13338"/>
    <cellStyle name="i_BEA Merger Analysis Nov 20 5" xfId="13339"/>
    <cellStyle name="i_BEA Merger Analysis Nov 20 6" xfId="13340"/>
    <cellStyle name="i_BEA Merger Analysis Nov 20 7" xfId="13341"/>
    <cellStyle name="i_Cinderella Model v22a" xfId="13342"/>
    <cellStyle name="i_Mars Model v28" xfId="13343"/>
    <cellStyle name="Í¢" xfId="13344"/>
    <cellStyle name="ii" xfId="13345"/>
    <cellStyle name="iii" xfId="13346"/>
    <cellStyle name="INCHES" xfId="13347"/>
    <cellStyle name="INCHES 10" xfId="13348"/>
    <cellStyle name="INCHES 11" xfId="13349"/>
    <cellStyle name="INCHES 12" xfId="13350"/>
    <cellStyle name="INCHES 13" xfId="13351"/>
    <cellStyle name="INCHES 2" xfId="13352"/>
    <cellStyle name="INCHES 2 2" xfId="13353"/>
    <cellStyle name="INCHES 2 3" xfId="13354"/>
    <cellStyle name="INCHES 2 4" xfId="13355"/>
    <cellStyle name="INCHES 3" xfId="13356"/>
    <cellStyle name="INCHES 4" xfId="13357"/>
    <cellStyle name="INCHES 5" xfId="13358"/>
    <cellStyle name="INCHES 6" xfId="13359"/>
    <cellStyle name="INCHES 7" xfId="13360"/>
    <cellStyle name="INCHES 8" xfId="13361"/>
    <cellStyle name="INCHES 9" xfId="13362"/>
    <cellStyle name="INCHES_Extra items Diff" xfId="13363"/>
    <cellStyle name="Indent" xfId="13364"/>
    <cellStyle name="Input [yellow]" xfId="13365"/>
    <cellStyle name="Input [yellow] 10" xfId="13366"/>
    <cellStyle name="Input [yellow] 10 2" xfId="13367"/>
    <cellStyle name="Input [yellow] 10 2 2" xfId="13368"/>
    <cellStyle name="Input [yellow] 10 2 3" xfId="13369"/>
    <cellStyle name="Input [yellow] 10 2 4" xfId="13370"/>
    <cellStyle name="Input [yellow] 10 3" xfId="13371"/>
    <cellStyle name="Input [yellow] 10 4" xfId="13372"/>
    <cellStyle name="Input [yellow] 10 5" xfId="13373"/>
    <cellStyle name="Input [yellow] 10 6" xfId="13374"/>
    <cellStyle name="Input [yellow] 10 7" xfId="13375"/>
    <cellStyle name="Input [yellow] 11" xfId="13376"/>
    <cellStyle name="Input [yellow] 11 2" xfId="13377"/>
    <cellStyle name="Input [yellow] 11 2 2" xfId="13378"/>
    <cellStyle name="Input [yellow] 11 2 3" xfId="13379"/>
    <cellStyle name="Input [yellow] 11 2 4" xfId="13380"/>
    <cellStyle name="Input [yellow] 11 3" xfId="13381"/>
    <cellStyle name="Input [yellow] 11 4" xfId="13382"/>
    <cellStyle name="Input [yellow] 11 5" xfId="13383"/>
    <cellStyle name="Input [yellow] 11 6" xfId="13384"/>
    <cellStyle name="Input [yellow] 11 7" xfId="13385"/>
    <cellStyle name="Input [yellow] 12" xfId="13386"/>
    <cellStyle name="Input [yellow] 12 2" xfId="13387"/>
    <cellStyle name="Input [yellow] 12 2 2" xfId="13388"/>
    <cellStyle name="Input [yellow] 12 2 3" xfId="13389"/>
    <cellStyle name="Input [yellow] 12 2 4" xfId="13390"/>
    <cellStyle name="Input [yellow] 12 3" xfId="13391"/>
    <cellStyle name="Input [yellow] 12 4" xfId="13392"/>
    <cellStyle name="Input [yellow] 12 5" xfId="13393"/>
    <cellStyle name="Input [yellow] 12 6" xfId="13394"/>
    <cellStyle name="Input [yellow] 12 7" xfId="13395"/>
    <cellStyle name="Input [yellow] 13" xfId="13396"/>
    <cellStyle name="Input [yellow] 13 2" xfId="13397"/>
    <cellStyle name="Input [yellow] 13 2 2" xfId="13398"/>
    <cellStyle name="Input [yellow] 13 2 3" xfId="13399"/>
    <cellStyle name="Input [yellow] 13 2 4" xfId="13400"/>
    <cellStyle name="Input [yellow] 13 3" xfId="13401"/>
    <cellStyle name="Input [yellow] 13 4" xfId="13402"/>
    <cellStyle name="Input [yellow] 13 5" xfId="13403"/>
    <cellStyle name="Input [yellow] 13 6" xfId="13404"/>
    <cellStyle name="Input [yellow] 13 7" xfId="13405"/>
    <cellStyle name="Input [yellow] 14" xfId="13406"/>
    <cellStyle name="Input [yellow] 14 2" xfId="13407"/>
    <cellStyle name="Input [yellow] 14 3" xfId="13408"/>
    <cellStyle name="Input [yellow] 14 4" xfId="13409"/>
    <cellStyle name="Input [yellow] 15" xfId="13410"/>
    <cellStyle name="Input [yellow] 15 2" xfId="13411"/>
    <cellStyle name="Input [yellow] 15 3" xfId="13412"/>
    <cellStyle name="Input [yellow] 15 4" xfId="13413"/>
    <cellStyle name="Input [yellow] 16" xfId="13414"/>
    <cellStyle name="Input [yellow] 17" xfId="13415"/>
    <cellStyle name="Input [yellow] 18" xfId="13416"/>
    <cellStyle name="Input [yellow] 19" xfId="13417"/>
    <cellStyle name="Input [yellow] 2" xfId="13418"/>
    <cellStyle name="Input [yellow] 2 2" xfId="13419"/>
    <cellStyle name="Input [yellow] 2 2 2" xfId="13420"/>
    <cellStyle name="Input [yellow] 2 2 3" xfId="13421"/>
    <cellStyle name="Input [yellow] 2 2 4" xfId="13422"/>
    <cellStyle name="Input [yellow] 2 3" xfId="13423"/>
    <cellStyle name="Input [yellow] 2 4" xfId="13424"/>
    <cellStyle name="Input [yellow] 2 5" xfId="13425"/>
    <cellStyle name="Input [yellow] 2 6" xfId="13426"/>
    <cellStyle name="Input [yellow] 2 7" xfId="13427"/>
    <cellStyle name="Input [yellow] 3" xfId="13428"/>
    <cellStyle name="Input [yellow] 3 2" xfId="13429"/>
    <cellStyle name="Input [yellow] 3 2 2" xfId="13430"/>
    <cellStyle name="Input [yellow] 3 2 3" xfId="13431"/>
    <cellStyle name="Input [yellow] 3 2 4" xfId="13432"/>
    <cellStyle name="Input [yellow] 3 3" xfId="13433"/>
    <cellStyle name="Input [yellow] 3 4" xfId="13434"/>
    <cellStyle name="Input [yellow] 3 5" xfId="13435"/>
    <cellStyle name="Input [yellow] 3 6" xfId="13436"/>
    <cellStyle name="Input [yellow] 3 7" xfId="13437"/>
    <cellStyle name="Input [yellow] 4" xfId="13438"/>
    <cellStyle name="Input [yellow] 4 2" xfId="13439"/>
    <cellStyle name="Input [yellow] 4 2 2" xfId="13440"/>
    <cellStyle name="Input [yellow] 4 2 3" xfId="13441"/>
    <cellStyle name="Input [yellow] 4 2 4" xfId="13442"/>
    <cellStyle name="Input [yellow] 4 3" xfId="13443"/>
    <cellStyle name="Input [yellow] 4 4" xfId="13444"/>
    <cellStyle name="Input [yellow] 4 5" xfId="13445"/>
    <cellStyle name="Input [yellow] 4 6" xfId="13446"/>
    <cellStyle name="Input [yellow] 4 7" xfId="13447"/>
    <cellStyle name="Input [yellow] 5" xfId="13448"/>
    <cellStyle name="Input [yellow] 5 2" xfId="13449"/>
    <cellStyle name="Input [yellow] 5 2 2" xfId="13450"/>
    <cellStyle name="Input [yellow] 5 2 3" xfId="13451"/>
    <cellStyle name="Input [yellow] 5 2 4" xfId="13452"/>
    <cellStyle name="Input [yellow] 5 3" xfId="13453"/>
    <cellStyle name="Input [yellow] 5 4" xfId="13454"/>
    <cellStyle name="Input [yellow] 5 5" xfId="13455"/>
    <cellStyle name="Input [yellow] 5 6" xfId="13456"/>
    <cellStyle name="Input [yellow] 5 7" xfId="13457"/>
    <cellStyle name="Input [yellow] 6" xfId="13458"/>
    <cellStyle name="Input [yellow] 6 2" xfId="13459"/>
    <cellStyle name="Input [yellow] 6 2 2" xfId="13460"/>
    <cellStyle name="Input [yellow] 6 2 3" xfId="13461"/>
    <cellStyle name="Input [yellow] 6 2 4" xfId="13462"/>
    <cellStyle name="Input [yellow] 6 3" xfId="13463"/>
    <cellStyle name="Input [yellow] 6 4" xfId="13464"/>
    <cellStyle name="Input [yellow] 6 5" xfId="13465"/>
    <cellStyle name="Input [yellow] 6 6" xfId="13466"/>
    <cellStyle name="Input [yellow] 6 7" xfId="13467"/>
    <cellStyle name="Input [yellow] 7" xfId="13468"/>
    <cellStyle name="Input [yellow] 7 2" xfId="13469"/>
    <cellStyle name="Input [yellow] 7 2 2" xfId="13470"/>
    <cellStyle name="Input [yellow] 7 2 3" xfId="13471"/>
    <cellStyle name="Input [yellow] 7 2 4" xfId="13472"/>
    <cellStyle name="Input [yellow] 7 3" xfId="13473"/>
    <cellStyle name="Input [yellow] 7 4" xfId="13474"/>
    <cellStyle name="Input [yellow] 7 5" xfId="13475"/>
    <cellStyle name="Input [yellow] 7 6" xfId="13476"/>
    <cellStyle name="Input [yellow] 7 7" xfId="13477"/>
    <cellStyle name="Input [yellow] 8" xfId="13478"/>
    <cellStyle name="Input [yellow] 8 2" xfId="13479"/>
    <cellStyle name="Input [yellow] 8 2 2" xfId="13480"/>
    <cellStyle name="Input [yellow] 8 2 3" xfId="13481"/>
    <cellStyle name="Input [yellow] 8 2 4" xfId="13482"/>
    <cellStyle name="Input [yellow] 8 3" xfId="13483"/>
    <cellStyle name="Input [yellow] 8 4" xfId="13484"/>
    <cellStyle name="Input [yellow] 8 5" xfId="13485"/>
    <cellStyle name="Input [yellow] 8 6" xfId="13486"/>
    <cellStyle name="Input [yellow] 8 7" xfId="13487"/>
    <cellStyle name="Input [yellow] 9" xfId="13488"/>
    <cellStyle name="Input [yellow] 9 2" xfId="13489"/>
    <cellStyle name="Input [yellow] 9 2 2" xfId="13490"/>
    <cellStyle name="Input [yellow] 9 2 3" xfId="13491"/>
    <cellStyle name="Input [yellow] 9 2 4" xfId="13492"/>
    <cellStyle name="Input [yellow] 9 3" xfId="13493"/>
    <cellStyle name="Input [yellow] 9 4" xfId="13494"/>
    <cellStyle name="Input [yellow] 9 5" xfId="13495"/>
    <cellStyle name="Input [yellow] 9 6" xfId="13496"/>
    <cellStyle name="Input [yellow] 9 7" xfId="13497"/>
    <cellStyle name="Input [yellow]_DLF Capital Greens -Consolidated Finishes BOQ Phase II " xfId="13498"/>
    <cellStyle name="Input 10" xfId="13499"/>
    <cellStyle name="Input 10 10" xfId="13500"/>
    <cellStyle name="Input 10 10 2" xfId="13501"/>
    <cellStyle name="Input 10 10 3" xfId="13502"/>
    <cellStyle name="Input 10 10 4" xfId="13503"/>
    <cellStyle name="Input 10 11" xfId="13504"/>
    <cellStyle name="Input 10 11 2" xfId="13505"/>
    <cellStyle name="Input 10 11 3" xfId="13506"/>
    <cellStyle name="Input 10 11 4" xfId="13507"/>
    <cellStyle name="Input 10 12" xfId="13508"/>
    <cellStyle name="Input 10 13" xfId="13509"/>
    <cellStyle name="Input 10 14" xfId="13510"/>
    <cellStyle name="Input 10 2" xfId="13511"/>
    <cellStyle name="Input 10 2 2" xfId="13512"/>
    <cellStyle name="Input 10 2 2 2" xfId="13513"/>
    <cellStyle name="Input 10 2 2 3" xfId="13514"/>
    <cellStyle name="Input 10 2 2 4" xfId="13515"/>
    <cellStyle name="Input 10 2 3" xfId="13516"/>
    <cellStyle name="Input 10 2 4" xfId="13517"/>
    <cellStyle name="Input 10 2 5" xfId="13518"/>
    <cellStyle name="Input 10 3" xfId="13519"/>
    <cellStyle name="Input 10 3 2" xfId="13520"/>
    <cellStyle name="Input 10 3 2 2" xfId="13521"/>
    <cellStyle name="Input 10 3 2 3" xfId="13522"/>
    <cellStyle name="Input 10 3 2 4" xfId="13523"/>
    <cellStyle name="Input 10 3 3" xfId="13524"/>
    <cellStyle name="Input 10 3 4" xfId="13525"/>
    <cellStyle name="Input 10 3 5" xfId="13526"/>
    <cellStyle name="Input 10 4" xfId="13527"/>
    <cellStyle name="Input 10 4 2" xfId="13528"/>
    <cellStyle name="Input 10 4 2 2" xfId="13529"/>
    <cellStyle name="Input 10 4 2 3" xfId="13530"/>
    <cellStyle name="Input 10 4 2 4" xfId="13531"/>
    <cellStyle name="Input 10 4 3" xfId="13532"/>
    <cellStyle name="Input 10 4 4" xfId="13533"/>
    <cellStyle name="Input 10 4 5" xfId="13534"/>
    <cellStyle name="Input 10 5" xfId="13535"/>
    <cellStyle name="Input 10 5 2" xfId="13536"/>
    <cellStyle name="Input 10 5 2 2" xfId="13537"/>
    <cellStyle name="Input 10 5 2 3" xfId="13538"/>
    <cellStyle name="Input 10 5 2 4" xfId="13539"/>
    <cellStyle name="Input 10 5 3" xfId="13540"/>
    <cellStyle name="Input 10 5 4" xfId="13541"/>
    <cellStyle name="Input 10 5 5" xfId="13542"/>
    <cellStyle name="Input 10 6" xfId="13543"/>
    <cellStyle name="Input 10 6 2" xfId="13544"/>
    <cellStyle name="Input 10 6 2 2" xfId="13545"/>
    <cellStyle name="Input 10 6 2 3" xfId="13546"/>
    <cellStyle name="Input 10 6 2 4" xfId="13547"/>
    <cellStyle name="Input 10 6 3" xfId="13548"/>
    <cellStyle name="Input 10 6 4" xfId="13549"/>
    <cellStyle name="Input 10 6 5" xfId="13550"/>
    <cellStyle name="Input 10 7" xfId="13551"/>
    <cellStyle name="Input 10 7 2" xfId="13552"/>
    <cellStyle name="Input 10 7 2 2" xfId="13553"/>
    <cellStyle name="Input 10 7 2 3" xfId="13554"/>
    <cellStyle name="Input 10 7 2 4" xfId="13555"/>
    <cellStyle name="Input 10 7 3" xfId="13556"/>
    <cellStyle name="Input 10 7 4" xfId="13557"/>
    <cellStyle name="Input 10 7 5" xfId="13558"/>
    <cellStyle name="Input 10 8" xfId="13559"/>
    <cellStyle name="Input 10 8 2" xfId="13560"/>
    <cellStyle name="Input 10 8 2 2" xfId="13561"/>
    <cellStyle name="Input 10 8 2 3" xfId="13562"/>
    <cellStyle name="Input 10 8 2 4" xfId="13563"/>
    <cellStyle name="Input 10 8 3" xfId="13564"/>
    <cellStyle name="Input 10 8 4" xfId="13565"/>
    <cellStyle name="Input 10 8 5" xfId="13566"/>
    <cellStyle name="Input 10 9" xfId="13567"/>
    <cellStyle name="Input 10 9 2" xfId="13568"/>
    <cellStyle name="Input 10 9 2 2" xfId="13569"/>
    <cellStyle name="Input 10 9 2 3" xfId="13570"/>
    <cellStyle name="Input 10 9 2 4" xfId="13571"/>
    <cellStyle name="Input 10 9 3" xfId="13572"/>
    <cellStyle name="Input 10 9 4" xfId="13573"/>
    <cellStyle name="Input 10 9 5" xfId="13574"/>
    <cellStyle name="Input 11" xfId="13575"/>
    <cellStyle name="Input 11 10" xfId="13576"/>
    <cellStyle name="Input 11 10 2" xfId="13577"/>
    <cellStyle name="Input 11 10 3" xfId="13578"/>
    <cellStyle name="Input 11 10 4" xfId="13579"/>
    <cellStyle name="Input 11 11" xfId="13580"/>
    <cellStyle name="Input 11 11 2" xfId="13581"/>
    <cellStyle name="Input 11 11 3" xfId="13582"/>
    <cellStyle name="Input 11 11 4" xfId="13583"/>
    <cellStyle name="Input 11 12" xfId="13584"/>
    <cellStyle name="Input 11 13" xfId="13585"/>
    <cellStyle name="Input 11 14" xfId="13586"/>
    <cellStyle name="Input 11 2" xfId="13587"/>
    <cellStyle name="Input 11 3" xfId="13588"/>
    <cellStyle name="Input 11 4" xfId="13589"/>
    <cellStyle name="Input 11 5" xfId="13590"/>
    <cellStyle name="Input 11 6" xfId="13591"/>
    <cellStyle name="Input 11 7" xfId="13592"/>
    <cellStyle name="Input 11 8" xfId="13593"/>
    <cellStyle name="Input 11 9" xfId="13594"/>
    <cellStyle name="Input 12" xfId="13595"/>
    <cellStyle name="Input 12 10" xfId="13596"/>
    <cellStyle name="Input 12 10 2" xfId="13597"/>
    <cellStyle name="Input 12 10 3" xfId="13598"/>
    <cellStyle name="Input 12 10 4" xfId="13599"/>
    <cellStyle name="Input 12 11" xfId="13600"/>
    <cellStyle name="Input 12 11 2" xfId="13601"/>
    <cellStyle name="Input 12 11 3" xfId="13602"/>
    <cellStyle name="Input 12 11 4" xfId="13603"/>
    <cellStyle name="Input 12 12" xfId="13604"/>
    <cellStyle name="Input 12 13" xfId="13605"/>
    <cellStyle name="Input 12 14" xfId="13606"/>
    <cellStyle name="Input 12 2" xfId="13607"/>
    <cellStyle name="Input 12 3" xfId="13608"/>
    <cellStyle name="Input 12 4" xfId="13609"/>
    <cellStyle name="Input 12 5" xfId="13610"/>
    <cellStyle name="Input 12 6" xfId="13611"/>
    <cellStyle name="Input 12 7" xfId="13612"/>
    <cellStyle name="Input 12 8" xfId="13613"/>
    <cellStyle name="Input 12 9" xfId="13614"/>
    <cellStyle name="Input 13" xfId="13615"/>
    <cellStyle name="Input 13 10" xfId="13616"/>
    <cellStyle name="Input 13 10 2" xfId="13617"/>
    <cellStyle name="Input 13 10 3" xfId="13618"/>
    <cellStyle name="Input 13 10 4" xfId="13619"/>
    <cellStyle name="Input 13 11" xfId="13620"/>
    <cellStyle name="Input 13 11 2" xfId="13621"/>
    <cellStyle name="Input 13 11 3" xfId="13622"/>
    <cellStyle name="Input 13 11 4" xfId="13623"/>
    <cellStyle name="Input 13 12" xfId="13624"/>
    <cellStyle name="Input 13 13" xfId="13625"/>
    <cellStyle name="Input 13 14" xfId="13626"/>
    <cellStyle name="Input 13 2" xfId="13627"/>
    <cellStyle name="Input 13 3" xfId="13628"/>
    <cellStyle name="Input 13 4" xfId="13629"/>
    <cellStyle name="Input 13 5" xfId="13630"/>
    <cellStyle name="Input 13 6" xfId="13631"/>
    <cellStyle name="Input 13 7" xfId="13632"/>
    <cellStyle name="Input 13 8" xfId="13633"/>
    <cellStyle name="Input 13 9" xfId="13634"/>
    <cellStyle name="Input 14" xfId="13635"/>
    <cellStyle name="Input 14 10" xfId="13636"/>
    <cellStyle name="Input 14 10 2" xfId="13637"/>
    <cellStyle name="Input 14 10 3" xfId="13638"/>
    <cellStyle name="Input 14 10 4" xfId="13639"/>
    <cellStyle name="Input 14 11" xfId="13640"/>
    <cellStyle name="Input 14 11 2" xfId="13641"/>
    <cellStyle name="Input 14 11 3" xfId="13642"/>
    <cellStyle name="Input 14 11 4" xfId="13643"/>
    <cellStyle name="Input 14 12" xfId="13644"/>
    <cellStyle name="Input 14 13" xfId="13645"/>
    <cellStyle name="Input 14 14" xfId="13646"/>
    <cellStyle name="Input 14 2" xfId="13647"/>
    <cellStyle name="Input 14 3" xfId="13648"/>
    <cellStyle name="Input 14 4" xfId="13649"/>
    <cellStyle name="Input 14 5" xfId="13650"/>
    <cellStyle name="Input 14 6" xfId="13651"/>
    <cellStyle name="Input 14 7" xfId="13652"/>
    <cellStyle name="Input 14 8" xfId="13653"/>
    <cellStyle name="Input 14 9" xfId="13654"/>
    <cellStyle name="Input 15" xfId="13655"/>
    <cellStyle name="Input 15 10" xfId="13656"/>
    <cellStyle name="Input 15 10 2" xfId="13657"/>
    <cellStyle name="Input 15 10 3" xfId="13658"/>
    <cellStyle name="Input 15 10 4" xfId="13659"/>
    <cellStyle name="Input 15 11" xfId="13660"/>
    <cellStyle name="Input 15 11 2" xfId="13661"/>
    <cellStyle name="Input 15 11 3" xfId="13662"/>
    <cellStyle name="Input 15 11 4" xfId="13663"/>
    <cellStyle name="Input 15 12" xfId="13664"/>
    <cellStyle name="Input 15 13" xfId="13665"/>
    <cellStyle name="Input 15 14" xfId="13666"/>
    <cellStyle name="Input 15 2" xfId="13667"/>
    <cellStyle name="Input 15 3" xfId="13668"/>
    <cellStyle name="Input 15 4" xfId="13669"/>
    <cellStyle name="Input 15 5" xfId="13670"/>
    <cellStyle name="Input 15 6" xfId="13671"/>
    <cellStyle name="Input 15 7" xfId="13672"/>
    <cellStyle name="Input 15 8" xfId="13673"/>
    <cellStyle name="Input 15 9" xfId="13674"/>
    <cellStyle name="Input 16" xfId="13675"/>
    <cellStyle name="Input 16 10" xfId="13676"/>
    <cellStyle name="Input 16 10 2" xfId="13677"/>
    <cellStyle name="Input 16 10 3" xfId="13678"/>
    <cellStyle name="Input 16 10 4" xfId="13679"/>
    <cellStyle name="Input 16 11" xfId="13680"/>
    <cellStyle name="Input 16 11 2" xfId="13681"/>
    <cellStyle name="Input 16 11 3" xfId="13682"/>
    <cellStyle name="Input 16 11 4" xfId="13683"/>
    <cellStyle name="Input 16 12" xfId="13684"/>
    <cellStyle name="Input 16 13" xfId="13685"/>
    <cellStyle name="Input 16 14" xfId="13686"/>
    <cellStyle name="Input 16 2" xfId="13687"/>
    <cellStyle name="Input 16 3" xfId="13688"/>
    <cellStyle name="Input 16 4" xfId="13689"/>
    <cellStyle name="Input 16 5" xfId="13690"/>
    <cellStyle name="Input 16 6" xfId="13691"/>
    <cellStyle name="Input 16 7" xfId="13692"/>
    <cellStyle name="Input 16 8" xfId="13693"/>
    <cellStyle name="Input 16 9" xfId="13694"/>
    <cellStyle name="Input 17" xfId="13695"/>
    <cellStyle name="Input 18" xfId="13696"/>
    <cellStyle name="Input 19" xfId="13697"/>
    <cellStyle name="Input 2" xfId="13698"/>
    <cellStyle name="Input 2 10" xfId="13699"/>
    <cellStyle name="Input 2 11" xfId="13700"/>
    <cellStyle name="Input 2 2" xfId="13701"/>
    <cellStyle name="Input 2 2 10" xfId="13702"/>
    <cellStyle name="Input 2 2 10 2" xfId="13703"/>
    <cellStyle name="Input 2 2 10 2 2" xfId="13704"/>
    <cellStyle name="Input 2 2 10 2 3" xfId="13705"/>
    <cellStyle name="Input 2 2 10 2 4" xfId="13706"/>
    <cellStyle name="Input 2 2 10 3" xfId="13707"/>
    <cellStyle name="Input 2 2 10 4" xfId="13708"/>
    <cellStyle name="Input 2 2 10 5" xfId="13709"/>
    <cellStyle name="Input 2 2 11" xfId="13710"/>
    <cellStyle name="Input 2 2 11 2" xfId="13711"/>
    <cellStyle name="Input 2 2 11 2 2" xfId="13712"/>
    <cellStyle name="Input 2 2 11 2 3" xfId="13713"/>
    <cellStyle name="Input 2 2 11 2 4" xfId="13714"/>
    <cellStyle name="Input 2 2 11 3" xfId="13715"/>
    <cellStyle name="Input 2 2 11 4" xfId="13716"/>
    <cellStyle name="Input 2 2 11 5" xfId="13717"/>
    <cellStyle name="Input 2 2 12" xfId="13718"/>
    <cellStyle name="Input 2 2 12 2" xfId="13719"/>
    <cellStyle name="Input 2 2 12 3" xfId="13720"/>
    <cellStyle name="Input 2 2 12 4" xfId="13721"/>
    <cellStyle name="Input 2 2 13" xfId="13722"/>
    <cellStyle name="Input 2 2 13 2" xfId="13723"/>
    <cellStyle name="Input 2 2 13 3" xfId="13724"/>
    <cellStyle name="Input 2 2 13 4" xfId="13725"/>
    <cellStyle name="Input 2 2 14" xfId="13726"/>
    <cellStyle name="Input 2 2 15" xfId="13727"/>
    <cellStyle name="Input 2 2 16" xfId="13728"/>
    <cellStyle name="Input 2 2 2" xfId="13729"/>
    <cellStyle name="Input 2 2 2 2" xfId="13730"/>
    <cellStyle name="Input 2 2 2 2 2" xfId="13731"/>
    <cellStyle name="Input 2 2 2 2 3" xfId="13732"/>
    <cellStyle name="Input 2 2 2 2 4" xfId="13733"/>
    <cellStyle name="Input 2 2 2 3" xfId="13734"/>
    <cellStyle name="Input 2 2 2 4" xfId="13735"/>
    <cellStyle name="Input 2 2 2 5" xfId="13736"/>
    <cellStyle name="Input 2 2 3" xfId="13737"/>
    <cellStyle name="Input 2 2 3 2" xfId="13738"/>
    <cellStyle name="Input 2 2 3 2 2" xfId="13739"/>
    <cellStyle name="Input 2 2 3 2 3" xfId="13740"/>
    <cellStyle name="Input 2 2 3 2 4" xfId="13741"/>
    <cellStyle name="Input 2 2 3 3" xfId="13742"/>
    <cellStyle name="Input 2 2 3 4" xfId="13743"/>
    <cellStyle name="Input 2 2 3 5" xfId="13744"/>
    <cellStyle name="Input 2 2 4" xfId="13745"/>
    <cellStyle name="Input 2 2 4 2" xfId="13746"/>
    <cellStyle name="Input 2 2 4 2 2" xfId="13747"/>
    <cellStyle name="Input 2 2 4 2 3" xfId="13748"/>
    <cellStyle name="Input 2 2 4 2 4" xfId="13749"/>
    <cellStyle name="Input 2 2 4 3" xfId="13750"/>
    <cellStyle name="Input 2 2 4 4" xfId="13751"/>
    <cellStyle name="Input 2 2 4 5" xfId="13752"/>
    <cellStyle name="Input 2 2 5" xfId="13753"/>
    <cellStyle name="Input 2 2 5 2" xfId="13754"/>
    <cellStyle name="Input 2 2 5 2 2" xfId="13755"/>
    <cellStyle name="Input 2 2 5 2 3" xfId="13756"/>
    <cellStyle name="Input 2 2 5 2 4" xfId="13757"/>
    <cellStyle name="Input 2 2 5 3" xfId="13758"/>
    <cellStyle name="Input 2 2 5 4" xfId="13759"/>
    <cellStyle name="Input 2 2 5 5" xfId="13760"/>
    <cellStyle name="Input 2 2 6" xfId="13761"/>
    <cellStyle name="Input 2 2 6 2" xfId="13762"/>
    <cellStyle name="Input 2 2 6 2 2" xfId="13763"/>
    <cellStyle name="Input 2 2 6 2 3" xfId="13764"/>
    <cellStyle name="Input 2 2 6 2 4" xfId="13765"/>
    <cellStyle name="Input 2 2 6 3" xfId="13766"/>
    <cellStyle name="Input 2 2 6 4" xfId="13767"/>
    <cellStyle name="Input 2 2 6 5" xfId="13768"/>
    <cellStyle name="Input 2 2 7" xfId="13769"/>
    <cellStyle name="Input 2 2 7 2" xfId="13770"/>
    <cellStyle name="Input 2 2 7 2 2" xfId="13771"/>
    <cellStyle name="Input 2 2 7 2 3" xfId="13772"/>
    <cellStyle name="Input 2 2 7 2 4" xfId="13773"/>
    <cellStyle name="Input 2 2 7 3" xfId="13774"/>
    <cellStyle name="Input 2 2 7 4" xfId="13775"/>
    <cellStyle name="Input 2 2 7 5" xfId="13776"/>
    <cellStyle name="Input 2 2 8" xfId="13777"/>
    <cellStyle name="Input 2 2 8 2" xfId="13778"/>
    <cellStyle name="Input 2 2 8 2 2" xfId="13779"/>
    <cellStyle name="Input 2 2 8 2 3" xfId="13780"/>
    <cellStyle name="Input 2 2 8 2 4" xfId="13781"/>
    <cellStyle name="Input 2 2 8 3" xfId="13782"/>
    <cellStyle name="Input 2 2 8 4" xfId="13783"/>
    <cellStyle name="Input 2 2 8 5" xfId="13784"/>
    <cellStyle name="Input 2 2 9" xfId="13785"/>
    <cellStyle name="Input 2 2 9 2" xfId="13786"/>
    <cellStyle name="Input 2 2 9 2 2" xfId="13787"/>
    <cellStyle name="Input 2 2 9 2 3" xfId="13788"/>
    <cellStyle name="Input 2 2 9 2 4" xfId="13789"/>
    <cellStyle name="Input 2 2 9 3" xfId="13790"/>
    <cellStyle name="Input 2 2 9 4" xfId="13791"/>
    <cellStyle name="Input 2 2 9 5" xfId="13792"/>
    <cellStyle name="Input 2 3" xfId="13793"/>
    <cellStyle name="Input 2 3 2" xfId="13794"/>
    <cellStyle name="Input 2 3 2 2" xfId="13795"/>
    <cellStyle name="Input 2 3 2 2 2" xfId="13796"/>
    <cellStyle name="Input 2 3 2 2 3" xfId="13797"/>
    <cellStyle name="Input 2 3 2 2 4" xfId="13798"/>
    <cellStyle name="Input 2 3 2 3" xfId="13799"/>
    <cellStyle name="Input 2 3 2 4" xfId="13800"/>
    <cellStyle name="Input 2 3 2 5" xfId="13801"/>
    <cellStyle name="Input 2 3 3" xfId="13802"/>
    <cellStyle name="Input 2 3 3 2" xfId="13803"/>
    <cellStyle name="Input 2 3 3 2 2" xfId="13804"/>
    <cellStyle name="Input 2 3 3 2 3" xfId="13805"/>
    <cellStyle name="Input 2 3 3 2 4" xfId="13806"/>
    <cellStyle name="Input 2 3 3 3" xfId="13807"/>
    <cellStyle name="Input 2 3 3 4" xfId="13808"/>
    <cellStyle name="Input 2 3 3 5" xfId="13809"/>
    <cellStyle name="Input 2 3 4" xfId="13810"/>
    <cellStyle name="Input 2 3 4 2" xfId="13811"/>
    <cellStyle name="Input 2 3 4 3" xfId="13812"/>
    <cellStyle name="Input 2 3 4 4" xfId="13813"/>
    <cellStyle name="Input 2 3 5" xfId="13814"/>
    <cellStyle name="Input 2 3 5 2" xfId="13815"/>
    <cellStyle name="Input 2 3 5 3" xfId="13816"/>
    <cellStyle name="Input 2 3 5 4" xfId="13817"/>
    <cellStyle name="Input 2 3 6" xfId="13818"/>
    <cellStyle name="Input 2 3 7" xfId="13819"/>
    <cellStyle name="Input 2 3 8" xfId="13820"/>
    <cellStyle name="Input 2 4" xfId="13821"/>
    <cellStyle name="Input 2 4 2" xfId="13822"/>
    <cellStyle name="Input 2 4 2 2" xfId="13823"/>
    <cellStyle name="Input 2 4 2 2 2" xfId="13824"/>
    <cellStyle name="Input 2 4 2 2 3" xfId="13825"/>
    <cellStyle name="Input 2 4 2 2 4" xfId="13826"/>
    <cellStyle name="Input 2 4 2 3" xfId="13827"/>
    <cellStyle name="Input 2 4 2 4" xfId="13828"/>
    <cellStyle name="Input 2 4 2 5" xfId="13829"/>
    <cellStyle name="Input 2 4 3" xfId="13830"/>
    <cellStyle name="Input 2 4 3 2" xfId="13831"/>
    <cellStyle name="Input 2 4 3 2 2" xfId="13832"/>
    <cellStyle name="Input 2 4 3 2 3" xfId="13833"/>
    <cellStyle name="Input 2 4 3 2 4" xfId="13834"/>
    <cellStyle name="Input 2 4 3 3" xfId="13835"/>
    <cellStyle name="Input 2 4 3 4" xfId="13836"/>
    <cellStyle name="Input 2 4 3 5" xfId="13837"/>
    <cellStyle name="Input 2 4 4" xfId="13838"/>
    <cellStyle name="Input 2 4 4 2" xfId="13839"/>
    <cellStyle name="Input 2 4 4 3" xfId="13840"/>
    <cellStyle name="Input 2 4 4 4" xfId="13841"/>
    <cellStyle name="Input 2 4 5" xfId="13842"/>
    <cellStyle name="Input 2 4 5 2" xfId="13843"/>
    <cellStyle name="Input 2 4 5 3" xfId="13844"/>
    <cellStyle name="Input 2 4 5 4" xfId="13845"/>
    <cellStyle name="Input 2 4 6" xfId="13846"/>
    <cellStyle name="Input 2 4 7" xfId="13847"/>
    <cellStyle name="Input 2 4 8" xfId="13848"/>
    <cellStyle name="Input 2 5" xfId="13849"/>
    <cellStyle name="Input 2 5 2" xfId="13850"/>
    <cellStyle name="Input 2 5 2 2" xfId="13851"/>
    <cellStyle name="Input 2 5 2 3" xfId="13852"/>
    <cellStyle name="Input 2 5 2 4" xfId="13853"/>
    <cellStyle name="Input 2 5 3" xfId="13854"/>
    <cellStyle name="Input 2 5 3 2" xfId="13855"/>
    <cellStyle name="Input 2 5 3 3" xfId="13856"/>
    <cellStyle name="Input 2 5 3 4" xfId="13857"/>
    <cellStyle name="Input 2 5 4" xfId="13858"/>
    <cellStyle name="Input 2 5 5" xfId="13859"/>
    <cellStyle name="Input 2 5 6" xfId="13860"/>
    <cellStyle name="Input 2 6" xfId="13861"/>
    <cellStyle name="Input 2 7" xfId="13862"/>
    <cellStyle name="Input 2 7 2" xfId="13863"/>
    <cellStyle name="Input 2 7 3" xfId="13864"/>
    <cellStyle name="Input 2 7 4" xfId="13865"/>
    <cellStyle name="Input 2 8" xfId="13866"/>
    <cellStyle name="Input 2 8 2" xfId="13867"/>
    <cellStyle name="Input 2 8 3" xfId="13868"/>
    <cellStyle name="Input 2 8 4" xfId="13869"/>
    <cellStyle name="Input 2 9" xfId="13870"/>
    <cellStyle name="Input 2_Block-F LGF POur-II BBS" xfId="13871"/>
    <cellStyle name="Input 20" xfId="13872"/>
    <cellStyle name="Input 21" xfId="13873"/>
    <cellStyle name="Input 22" xfId="13874"/>
    <cellStyle name="Input 23" xfId="13875"/>
    <cellStyle name="Input 24" xfId="13876"/>
    <cellStyle name="Input 25" xfId="13877"/>
    <cellStyle name="Input 26" xfId="13878"/>
    <cellStyle name="Input 27" xfId="13879"/>
    <cellStyle name="Input 28" xfId="13880"/>
    <cellStyle name="Input 29" xfId="13881"/>
    <cellStyle name="Input 3" xfId="13882"/>
    <cellStyle name="Input 3 10" xfId="13883"/>
    <cellStyle name="Input 3 11" xfId="13884"/>
    <cellStyle name="Input 3 2" xfId="13885"/>
    <cellStyle name="Input 3 2 10" xfId="13886"/>
    <cellStyle name="Input 3 2 10 2" xfId="13887"/>
    <cellStyle name="Input 3 2 10 2 2" xfId="13888"/>
    <cellStyle name="Input 3 2 10 2 3" xfId="13889"/>
    <cellStyle name="Input 3 2 10 2 4" xfId="13890"/>
    <cellStyle name="Input 3 2 10 3" xfId="13891"/>
    <cellStyle name="Input 3 2 10 4" xfId="13892"/>
    <cellStyle name="Input 3 2 10 5" xfId="13893"/>
    <cellStyle name="Input 3 2 11" xfId="13894"/>
    <cellStyle name="Input 3 2 11 2" xfId="13895"/>
    <cellStyle name="Input 3 2 11 2 2" xfId="13896"/>
    <cellStyle name="Input 3 2 11 2 3" xfId="13897"/>
    <cellStyle name="Input 3 2 11 2 4" xfId="13898"/>
    <cellStyle name="Input 3 2 11 3" xfId="13899"/>
    <cellStyle name="Input 3 2 11 4" xfId="13900"/>
    <cellStyle name="Input 3 2 11 5" xfId="13901"/>
    <cellStyle name="Input 3 2 12" xfId="13902"/>
    <cellStyle name="Input 3 2 12 2" xfId="13903"/>
    <cellStyle name="Input 3 2 12 3" xfId="13904"/>
    <cellStyle name="Input 3 2 12 4" xfId="13905"/>
    <cellStyle name="Input 3 2 13" xfId="13906"/>
    <cellStyle name="Input 3 2 13 2" xfId="13907"/>
    <cellStyle name="Input 3 2 13 3" xfId="13908"/>
    <cellStyle name="Input 3 2 13 4" xfId="13909"/>
    <cellStyle name="Input 3 2 14" xfId="13910"/>
    <cellStyle name="Input 3 2 15" xfId="13911"/>
    <cellStyle name="Input 3 2 16" xfId="13912"/>
    <cellStyle name="Input 3 2 2" xfId="13913"/>
    <cellStyle name="Input 3 2 2 2" xfId="13914"/>
    <cellStyle name="Input 3 2 2 2 2" xfId="13915"/>
    <cellStyle name="Input 3 2 2 2 3" xfId="13916"/>
    <cellStyle name="Input 3 2 2 2 4" xfId="13917"/>
    <cellStyle name="Input 3 2 2 3" xfId="13918"/>
    <cellStyle name="Input 3 2 2 4" xfId="13919"/>
    <cellStyle name="Input 3 2 2 5" xfId="13920"/>
    <cellStyle name="Input 3 2 3" xfId="13921"/>
    <cellStyle name="Input 3 2 3 2" xfId="13922"/>
    <cellStyle name="Input 3 2 3 2 2" xfId="13923"/>
    <cellStyle name="Input 3 2 3 2 3" xfId="13924"/>
    <cellStyle name="Input 3 2 3 2 4" xfId="13925"/>
    <cellStyle name="Input 3 2 3 3" xfId="13926"/>
    <cellStyle name="Input 3 2 3 4" xfId="13927"/>
    <cellStyle name="Input 3 2 3 5" xfId="13928"/>
    <cellStyle name="Input 3 2 4" xfId="13929"/>
    <cellStyle name="Input 3 2 4 2" xfId="13930"/>
    <cellStyle name="Input 3 2 4 2 2" xfId="13931"/>
    <cellStyle name="Input 3 2 4 2 3" xfId="13932"/>
    <cellStyle name="Input 3 2 4 2 4" xfId="13933"/>
    <cellStyle name="Input 3 2 4 3" xfId="13934"/>
    <cellStyle name="Input 3 2 4 4" xfId="13935"/>
    <cellStyle name="Input 3 2 4 5" xfId="13936"/>
    <cellStyle name="Input 3 2 5" xfId="13937"/>
    <cellStyle name="Input 3 2 5 2" xfId="13938"/>
    <cellStyle name="Input 3 2 5 2 2" xfId="13939"/>
    <cellStyle name="Input 3 2 5 2 3" xfId="13940"/>
    <cellStyle name="Input 3 2 5 2 4" xfId="13941"/>
    <cellStyle name="Input 3 2 5 3" xfId="13942"/>
    <cellStyle name="Input 3 2 5 4" xfId="13943"/>
    <cellStyle name="Input 3 2 5 5" xfId="13944"/>
    <cellStyle name="Input 3 2 6" xfId="13945"/>
    <cellStyle name="Input 3 2 6 2" xfId="13946"/>
    <cellStyle name="Input 3 2 6 2 2" xfId="13947"/>
    <cellStyle name="Input 3 2 6 2 3" xfId="13948"/>
    <cellStyle name="Input 3 2 6 2 4" xfId="13949"/>
    <cellStyle name="Input 3 2 6 3" xfId="13950"/>
    <cellStyle name="Input 3 2 6 4" xfId="13951"/>
    <cellStyle name="Input 3 2 6 5" xfId="13952"/>
    <cellStyle name="Input 3 2 7" xfId="13953"/>
    <cellStyle name="Input 3 2 7 2" xfId="13954"/>
    <cellStyle name="Input 3 2 7 2 2" xfId="13955"/>
    <cellStyle name="Input 3 2 7 2 3" xfId="13956"/>
    <cellStyle name="Input 3 2 7 2 4" xfId="13957"/>
    <cellStyle name="Input 3 2 7 3" xfId="13958"/>
    <cellStyle name="Input 3 2 7 4" xfId="13959"/>
    <cellStyle name="Input 3 2 7 5" xfId="13960"/>
    <cellStyle name="Input 3 2 8" xfId="13961"/>
    <cellStyle name="Input 3 2 8 2" xfId="13962"/>
    <cellStyle name="Input 3 2 8 2 2" xfId="13963"/>
    <cellStyle name="Input 3 2 8 2 3" xfId="13964"/>
    <cellStyle name="Input 3 2 8 2 4" xfId="13965"/>
    <cellStyle name="Input 3 2 8 3" xfId="13966"/>
    <cellStyle name="Input 3 2 8 4" xfId="13967"/>
    <cellStyle name="Input 3 2 8 5" xfId="13968"/>
    <cellStyle name="Input 3 2 9" xfId="13969"/>
    <cellStyle name="Input 3 2 9 2" xfId="13970"/>
    <cellStyle name="Input 3 2 9 2 2" xfId="13971"/>
    <cellStyle name="Input 3 2 9 2 3" xfId="13972"/>
    <cellStyle name="Input 3 2 9 2 4" xfId="13973"/>
    <cellStyle name="Input 3 2 9 3" xfId="13974"/>
    <cellStyle name="Input 3 2 9 4" xfId="13975"/>
    <cellStyle name="Input 3 2 9 5" xfId="13976"/>
    <cellStyle name="Input 3 3" xfId="13977"/>
    <cellStyle name="Input 3 3 2" xfId="13978"/>
    <cellStyle name="Input 3 3 2 2" xfId="13979"/>
    <cellStyle name="Input 3 3 2 2 2" xfId="13980"/>
    <cellStyle name="Input 3 3 2 2 3" xfId="13981"/>
    <cellStyle name="Input 3 3 2 2 4" xfId="13982"/>
    <cellStyle name="Input 3 3 2 3" xfId="13983"/>
    <cellStyle name="Input 3 3 2 4" xfId="13984"/>
    <cellStyle name="Input 3 3 2 5" xfId="13985"/>
    <cellStyle name="Input 3 3 3" xfId="13986"/>
    <cellStyle name="Input 3 3 3 2" xfId="13987"/>
    <cellStyle name="Input 3 3 3 2 2" xfId="13988"/>
    <cellStyle name="Input 3 3 3 2 3" xfId="13989"/>
    <cellStyle name="Input 3 3 3 2 4" xfId="13990"/>
    <cellStyle name="Input 3 3 3 3" xfId="13991"/>
    <cellStyle name="Input 3 3 3 4" xfId="13992"/>
    <cellStyle name="Input 3 3 3 5" xfId="13993"/>
    <cellStyle name="Input 3 3 4" xfId="13994"/>
    <cellStyle name="Input 3 3 4 2" xfId="13995"/>
    <cellStyle name="Input 3 3 4 3" xfId="13996"/>
    <cellStyle name="Input 3 3 4 4" xfId="13997"/>
    <cellStyle name="Input 3 3 5" xfId="13998"/>
    <cellStyle name="Input 3 3 6" xfId="13999"/>
    <cellStyle name="Input 3 3 7" xfId="14000"/>
    <cellStyle name="Input 3 4" xfId="14001"/>
    <cellStyle name="Input 3 4 2" xfId="14002"/>
    <cellStyle name="Input 3 4 2 2" xfId="14003"/>
    <cellStyle name="Input 3 4 2 2 2" xfId="14004"/>
    <cellStyle name="Input 3 4 2 2 3" xfId="14005"/>
    <cellStyle name="Input 3 4 2 2 4" xfId="14006"/>
    <cellStyle name="Input 3 4 2 3" xfId="14007"/>
    <cellStyle name="Input 3 4 2 4" xfId="14008"/>
    <cellStyle name="Input 3 4 2 5" xfId="14009"/>
    <cellStyle name="Input 3 4 3" xfId="14010"/>
    <cellStyle name="Input 3 4 3 2" xfId="14011"/>
    <cellStyle name="Input 3 4 3 2 2" xfId="14012"/>
    <cellStyle name="Input 3 4 3 2 3" xfId="14013"/>
    <cellStyle name="Input 3 4 3 2 4" xfId="14014"/>
    <cellStyle name="Input 3 4 3 3" xfId="14015"/>
    <cellStyle name="Input 3 4 3 4" xfId="14016"/>
    <cellStyle name="Input 3 4 3 5" xfId="14017"/>
    <cellStyle name="Input 3 4 4" xfId="14018"/>
    <cellStyle name="Input 3 4 4 2" xfId="14019"/>
    <cellStyle name="Input 3 4 4 3" xfId="14020"/>
    <cellStyle name="Input 3 4 4 4" xfId="14021"/>
    <cellStyle name="Input 3 4 5" xfId="14022"/>
    <cellStyle name="Input 3 4 6" xfId="14023"/>
    <cellStyle name="Input 3 4 7" xfId="14024"/>
    <cellStyle name="Input 3 5" xfId="14025"/>
    <cellStyle name="Input 3 5 2" xfId="14026"/>
    <cellStyle name="Input 3 5 2 2" xfId="14027"/>
    <cellStyle name="Input 3 5 2 3" xfId="14028"/>
    <cellStyle name="Input 3 5 2 4" xfId="14029"/>
    <cellStyle name="Input 3 5 3" xfId="14030"/>
    <cellStyle name="Input 3 5 4" xfId="14031"/>
    <cellStyle name="Input 3 5 5" xfId="14032"/>
    <cellStyle name="Input 3 6" xfId="14033"/>
    <cellStyle name="Input 3 6 2" xfId="14034"/>
    <cellStyle name="Input 3 6 2 2" xfId="14035"/>
    <cellStyle name="Input 3 6 2 3" xfId="14036"/>
    <cellStyle name="Input 3 6 2 4" xfId="14037"/>
    <cellStyle name="Input 3 6 3" xfId="14038"/>
    <cellStyle name="Input 3 6 4" xfId="14039"/>
    <cellStyle name="Input 3 6 5" xfId="14040"/>
    <cellStyle name="Input 3 7" xfId="14041"/>
    <cellStyle name="Input 3 7 2" xfId="14042"/>
    <cellStyle name="Input 3 7 3" xfId="14043"/>
    <cellStyle name="Input 3 7 4" xfId="14044"/>
    <cellStyle name="Input 3 8" xfId="14045"/>
    <cellStyle name="Input 3 8 2" xfId="14046"/>
    <cellStyle name="Input 3 8 3" xfId="14047"/>
    <cellStyle name="Input 3 8 4" xfId="14048"/>
    <cellStyle name="Input 3 9" xfId="14049"/>
    <cellStyle name="Input 3_Ramadugu_ SWGH" xfId="14050"/>
    <cellStyle name="Input 30" xfId="14051"/>
    <cellStyle name="Input 31" xfId="14052"/>
    <cellStyle name="Input 32" xfId="14053"/>
    <cellStyle name="Input 32 2" xfId="14054"/>
    <cellStyle name="Input 32 2 2" xfId="14055"/>
    <cellStyle name="Input 32 2 3" xfId="14056"/>
    <cellStyle name="Input 32 2 4" xfId="14057"/>
    <cellStyle name="Input 32 3" xfId="14058"/>
    <cellStyle name="Input 32 4" xfId="14059"/>
    <cellStyle name="Input 32 5" xfId="14060"/>
    <cellStyle name="Input 33" xfId="14061"/>
    <cellStyle name="Input 33 2" xfId="14062"/>
    <cellStyle name="Input 33 2 2" xfId="14063"/>
    <cellStyle name="Input 33 2 3" xfId="14064"/>
    <cellStyle name="Input 33 2 4" xfId="14065"/>
    <cellStyle name="Input 33 3" xfId="14066"/>
    <cellStyle name="Input 33 4" xfId="14067"/>
    <cellStyle name="Input 33 5" xfId="14068"/>
    <cellStyle name="Input 34" xfId="14069"/>
    <cellStyle name="Input 34 2" xfId="14070"/>
    <cellStyle name="Input 34 2 2" xfId="14071"/>
    <cellStyle name="Input 34 2 3" xfId="14072"/>
    <cellStyle name="Input 34 2 4" xfId="14073"/>
    <cellStyle name="Input 34 3" xfId="14074"/>
    <cellStyle name="Input 34 4" xfId="14075"/>
    <cellStyle name="Input 34 5" xfId="14076"/>
    <cellStyle name="Input 35" xfId="14077"/>
    <cellStyle name="Input 35 2" xfId="14078"/>
    <cellStyle name="Input 35 2 2" xfId="14079"/>
    <cellStyle name="Input 35 2 3" xfId="14080"/>
    <cellStyle name="Input 35 2 4" xfId="14081"/>
    <cellStyle name="Input 35 3" xfId="14082"/>
    <cellStyle name="Input 35 4" xfId="14083"/>
    <cellStyle name="Input 35 5" xfId="14084"/>
    <cellStyle name="Input 36" xfId="14085"/>
    <cellStyle name="Input 36 2" xfId="14086"/>
    <cellStyle name="Input 36 2 2" xfId="14087"/>
    <cellStyle name="Input 36 2 3" xfId="14088"/>
    <cellStyle name="Input 36 2 4" xfId="14089"/>
    <cellStyle name="Input 36 3" xfId="14090"/>
    <cellStyle name="Input 36 4" xfId="14091"/>
    <cellStyle name="Input 36 5" xfId="14092"/>
    <cellStyle name="Input 37" xfId="14093"/>
    <cellStyle name="Input 37 2" xfId="14094"/>
    <cellStyle name="Input 37 2 2" xfId="14095"/>
    <cellStyle name="Input 37 2 3" xfId="14096"/>
    <cellStyle name="Input 37 2 4" xfId="14097"/>
    <cellStyle name="Input 37 3" xfId="14098"/>
    <cellStyle name="Input 37 4" xfId="14099"/>
    <cellStyle name="Input 37 5" xfId="14100"/>
    <cellStyle name="Input 38" xfId="14101"/>
    <cellStyle name="Input 38 2" xfId="14102"/>
    <cellStyle name="Input 38 2 2" xfId="14103"/>
    <cellStyle name="Input 38 2 3" xfId="14104"/>
    <cellStyle name="Input 38 2 4" xfId="14105"/>
    <cellStyle name="Input 38 3" xfId="14106"/>
    <cellStyle name="Input 38 4" xfId="14107"/>
    <cellStyle name="Input 38 5" xfId="14108"/>
    <cellStyle name="Input 39" xfId="14109"/>
    <cellStyle name="Input 39 2" xfId="14110"/>
    <cellStyle name="Input 39 2 2" xfId="14111"/>
    <cellStyle name="Input 39 2 3" xfId="14112"/>
    <cellStyle name="Input 39 2 4" xfId="14113"/>
    <cellStyle name="Input 39 3" xfId="14114"/>
    <cellStyle name="Input 39 4" xfId="14115"/>
    <cellStyle name="Input 39 5" xfId="14116"/>
    <cellStyle name="Input 4" xfId="14117"/>
    <cellStyle name="Input 4 10" xfId="14118"/>
    <cellStyle name="Input 4 10 2" xfId="14119"/>
    <cellStyle name="Input 4 10 2 2" xfId="14120"/>
    <cellStyle name="Input 4 10 2 3" xfId="14121"/>
    <cellStyle name="Input 4 10 2 4" xfId="14122"/>
    <cellStyle name="Input 4 10 3" xfId="14123"/>
    <cellStyle name="Input 4 10 4" xfId="14124"/>
    <cellStyle name="Input 4 10 5" xfId="14125"/>
    <cellStyle name="Input 4 11" xfId="14126"/>
    <cellStyle name="Input 4 11 2" xfId="14127"/>
    <cellStyle name="Input 4 11 2 2" xfId="14128"/>
    <cellStyle name="Input 4 11 2 3" xfId="14129"/>
    <cellStyle name="Input 4 11 2 4" xfId="14130"/>
    <cellStyle name="Input 4 11 3" xfId="14131"/>
    <cellStyle name="Input 4 11 4" xfId="14132"/>
    <cellStyle name="Input 4 11 5" xfId="14133"/>
    <cellStyle name="Input 4 12" xfId="14134"/>
    <cellStyle name="Input 4 12 2" xfId="14135"/>
    <cellStyle name="Input 4 12 2 2" xfId="14136"/>
    <cellStyle name="Input 4 12 2 3" xfId="14137"/>
    <cellStyle name="Input 4 12 2 4" xfId="14138"/>
    <cellStyle name="Input 4 12 3" xfId="14139"/>
    <cellStyle name="Input 4 12 4" xfId="14140"/>
    <cellStyle name="Input 4 12 5" xfId="14141"/>
    <cellStyle name="Input 4 13" xfId="14142"/>
    <cellStyle name="Input 4 13 2" xfId="14143"/>
    <cellStyle name="Input 4 13 2 2" xfId="14144"/>
    <cellStyle name="Input 4 13 2 3" xfId="14145"/>
    <cellStyle name="Input 4 13 2 4" xfId="14146"/>
    <cellStyle name="Input 4 13 3" xfId="14147"/>
    <cellStyle name="Input 4 13 4" xfId="14148"/>
    <cellStyle name="Input 4 13 5" xfId="14149"/>
    <cellStyle name="Input 4 14" xfId="14150"/>
    <cellStyle name="Input 4 14 2" xfId="14151"/>
    <cellStyle name="Input 4 14 2 2" xfId="14152"/>
    <cellStyle name="Input 4 14 2 3" xfId="14153"/>
    <cellStyle name="Input 4 14 2 4" xfId="14154"/>
    <cellStyle name="Input 4 14 3" xfId="14155"/>
    <cellStyle name="Input 4 14 4" xfId="14156"/>
    <cellStyle name="Input 4 14 5" xfId="14157"/>
    <cellStyle name="Input 4 15" xfId="14158"/>
    <cellStyle name="Input 4 15 2" xfId="14159"/>
    <cellStyle name="Input 4 15 3" xfId="14160"/>
    <cellStyle name="Input 4 15 4" xfId="14161"/>
    <cellStyle name="Input 4 16" xfId="14162"/>
    <cellStyle name="Input 4 16 2" xfId="14163"/>
    <cellStyle name="Input 4 16 3" xfId="14164"/>
    <cellStyle name="Input 4 16 4" xfId="14165"/>
    <cellStyle name="Input 4 17" xfId="14166"/>
    <cellStyle name="Input 4 18" xfId="14167"/>
    <cellStyle name="Input 4 19" xfId="14168"/>
    <cellStyle name="Input 4 2" xfId="14169"/>
    <cellStyle name="Input 4 2 2" xfId="14170"/>
    <cellStyle name="Input 4 2 2 2" xfId="14171"/>
    <cellStyle name="Input 4 2 2 2 2" xfId="14172"/>
    <cellStyle name="Input 4 2 2 2 3" xfId="14173"/>
    <cellStyle name="Input 4 2 2 2 4" xfId="14174"/>
    <cellStyle name="Input 4 2 2 3" xfId="14175"/>
    <cellStyle name="Input 4 2 2 4" xfId="14176"/>
    <cellStyle name="Input 4 2 2 5" xfId="14177"/>
    <cellStyle name="Input 4 2 3" xfId="14178"/>
    <cellStyle name="Input 4 2 3 2" xfId="14179"/>
    <cellStyle name="Input 4 2 3 2 2" xfId="14180"/>
    <cellStyle name="Input 4 2 3 2 3" xfId="14181"/>
    <cellStyle name="Input 4 2 3 2 4" xfId="14182"/>
    <cellStyle name="Input 4 2 3 3" xfId="14183"/>
    <cellStyle name="Input 4 2 3 4" xfId="14184"/>
    <cellStyle name="Input 4 2 3 5" xfId="14185"/>
    <cellStyle name="Input 4 2 4" xfId="14186"/>
    <cellStyle name="Input 4 2 4 2" xfId="14187"/>
    <cellStyle name="Input 4 2 4 3" xfId="14188"/>
    <cellStyle name="Input 4 2 4 4" xfId="14189"/>
    <cellStyle name="Input 4 2 5" xfId="14190"/>
    <cellStyle name="Input 4 2 6" xfId="14191"/>
    <cellStyle name="Input 4 2 7" xfId="14192"/>
    <cellStyle name="Input 4 3" xfId="14193"/>
    <cellStyle name="Input 4 3 2" xfId="14194"/>
    <cellStyle name="Input 4 3 2 2" xfId="14195"/>
    <cellStyle name="Input 4 3 2 2 2" xfId="14196"/>
    <cellStyle name="Input 4 3 2 2 3" xfId="14197"/>
    <cellStyle name="Input 4 3 2 2 4" xfId="14198"/>
    <cellStyle name="Input 4 3 2 3" xfId="14199"/>
    <cellStyle name="Input 4 3 2 4" xfId="14200"/>
    <cellStyle name="Input 4 3 2 5" xfId="14201"/>
    <cellStyle name="Input 4 3 3" xfId="14202"/>
    <cellStyle name="Input 4 3 3 2" xfId="14203"/>
    <cellStyle name="Input 4 3 3 2 2" xfId="14204"/>
    <cellStyle name="Input 4 3 3 2 3" xfId="14205"/>
    <cellStyle name="Input 4 3 3 2 4" xfId="14206"/>
    <cellStyle name="Input 4 3 3 3" xfId="14207"/>
    <cellStyle name="Input 4 3 3 4" xfId="14208"/>
    <cellStyle name="Input 4 3 3 5" xfId="14209"/>
    <cellStyle name="Input 4 3 4" xfId="14210"/>
    <cellStyle name="Input 4 3 4 2" xfId="14211"/>
    <cellStyle name="Input 4 3 4 3" xfId="14212"/>
    <cellStyle name="Input 4 3 4 4" xfId="14213"/>
    <cellStyle name="Input 4 3 5" xfId="14214"/>
    <cellStyle name="Input 4 3 6" xfId="14215"/>
    <cellStyle name="Input 4 3 7" xfId="14216"/>
    <cellStyle name="Input 4 4" xfId="14217"/>
    <cellStyle name="Input 4 4 2" xfId="14218"/>
    <cellStyle name="Input 4 4 2 2" xfId="14219"/>
    <cellStyle name="Input 4 4 2 2 2" xfId="14220"/>
    <cellStyle name="Input 4 4 2 2 3" xfId="14221"/>
    <cellStyle name="Input 4 4 2 2 4" xfId="14222"/>
    <cellStyle name="Input 4 4 2 3" xfId="14223"/>
    <cellStyle name="Input 4 4 2 4" xfId="14224"/>
    <cellStyle name="Input 4 4 2 5" xfId="14225"/>
    <cellStyle name="Input 4 4 3" xfId="14226"/>
    <cellStyle name="Input 4 4 3 2" xfId="14227"/>
    <cellStyle name="Input 4 4 3 2 2" xfId="14228"/>
    <cellStyle name="Input 4 4 3 2 3" xfId="14229"/>
    <cellStyle name="Input 4 4 3 2 4" xfId="14230"/>
    <cellStyle name="Input 4 4 3 3" xfId="14231"/>
    <cellStyle name="Input 4 4 3 4" xfId="14232"/>
    <cellStyle name="Input 4 4 3 5" xfId="14233"/>
    <cellStyle name="Input 4 4 4" xfId="14234"/>
    <cellStyle name="Input 4 4 4 2" xfId="14235"/>
    <cellStyle name="Input 4 4 4 3" xfId="14236"/>
    <cellStyle name="Input 4 4 4 4" xfId="14237"/>
    <cellStyle name="Input 4 4 5" xfId="14238"/>
    <cellStyle name="Input 4 4 6" xfId="14239"/>
    <cellStyle name="Input 4 4 7" xfId="14240"/>
    <cellStyle name="Input 4 5" xfId="14241"/>
    <cellStyle name="Input 4 5 2" xfId="14242"/>
    <cellStyle name="Input 4 5 2 2" xfId="14243"/>
    <cellStyle name="Input 4 5 2 3" xfId="14244"/>
    <cellStyle name="Input 4 5 2 4" xfId="14245"/>
    <cellStyle name="Input 4 5 3" xfId="14246"/>
    <cellStyle name="Input 4 5 4" xfId="14247"/>
    <cellStyle name="Input 4 5 5" xfId="14248"/>
    <cellStyle name="Input 4 6" xfId="14249"/>
    <cellStyle name="Input 4 6 2" xfId="14250"/>
    <cellStyle name="Input 4 6 2 2" xfId="14251"/>
    <cellStyle name="Input 4 6 2 3" xfId="14252"/>
    <cellStyle name="Input 4 6 2 4" xfId="14253"/>
    <cellStyle name="Input 4 6 3" xfId="14254"/>
    <cellStyle name="Input 4 6 4" xfId="14255"/>
    <cellStyle name="Input 4 6 5" xfId="14256"/>
    <cellStyle name="Input 4 7" xfId="14257"/>
    <cellStyle name="Input 4 7 2" xfId="14258"/>
    <cellStyle name="Input 4 7 2 2" xfId="14259"/>
    <cellStyle name="Input 4 7 2 3" xfId="14260"/>
    <cellStyle name="Input 4 7 2 4" xfId="14261"/>
    <cellStyle name="Input 4 7 3" xfId="14262"/>
    <cellStyle name="Input 4 7 4" xfId="14263"/>
    <cellStyle name="Input 4 7 5" xfId="14264"/>
    <cellStyle name="Input 4 8" xfId="14265"/>
    <cellStyle name="Input 4 8 2" xfId="14266"/>
    <cellStyle name="Input 4 8 2 2" xfId="14267"/>
    <cellStyle name="Input 4 8 2 3" xfId="14268"/>
    <cellStyle name="Input 4 8 2 4" xfId="14269"/>
    <cellStyle name="Input 4 8 3" xfId="14270"/>
    <cellStyle name="Input 4 8 4" xfId="14271"/>
    <cellStyle name="Input 4 8 5" xfId="14272"/>
    <cellStyle name="Input 4 9" xfId="14273"/>
    <cellStyle name="Input 4 9 2" xfId="14274"/>
    <cellStyle name="Input 4 9 2 2" xfId="14275"/>
    <cellStyle name="Input 4 9 2 3" xfId="14276"/>
    <cellStyle name="Input 4 9 2 4" xfId="14277"/>
    <cellStyle name="Input 4 9 3" xfId="14278"/>
    <cellStyle name="Input 4 9 4" xfId="14279"/>
    <cellStyle name="Input 4 9 5" xfId="14280"/>
    <cellStyle name="Input 4_Sheet2" xfId="14281"/>
    <cellStyle name="Input 40" xfId="14282"/>
    <cellStyle name="Input 40 2" xfId="14283"/>
    <cellStyle name="Input 40 2 2" xfId="14284"/>
    <cellStyle name="Input 40 2 3" xfId="14285"/>
    <cellStyle name="Input 40 2 4" xfId="14286"/>
    <cellStyle name="Input 40 3" xfId="14287"/>
    <cellStyle name="Input 40 4" xfId="14288"/>
    <cellStyle name="Input 40 5" xfId="14289"/>
    <cellStyle name="Input 41" xfId="14290"/>
    <cellStyle name="Input 41 2" xfId="14291"/>
    <cellStyle name="Input 41 2 2" xfId="14292"/>
    <cellStyle name="Input 41 2 3" xfId="14293"/>
    <cellStyle name="Input 41 2 4" xfId="14294"/>
    <cellStyle name="Input 41 3" xfId="14295"/>
    <cellStyle name="Input 41 4" xfId="14296"/>
    <cellStyle name="Input 41 5" xfId="14297"/>
    <cellStyle name="Input 42" xfId="14298"/>
    <cellStyle name="Input 42 2" xfId="14299"/>
    <cellStyle name="Input 42 2 2" xfId="14300"/>
    <cellStyle name="Input 42 2 3" xfId="14301"/>
    <cellStyle name="Input 42 2 4" xfId="14302"/>
    <cellStyle name="Input 42 3" xfId="14303"/>
    <cellStyle name="Input 42 4" xfId="14304"/>
    <cellStyle name="Input 42 5" xfId="14305"/>
    <cellStyle name="Input 43" xfId="14306"/>
    <cellStyle name="Input 43 2" xfId="14307"/>
    <cellStyle name="Input 43 2 2" xfId="14308"/>
    <cellStyle name="Input 43 2 3" xfId="14309"/>
    <cellStyle name="Input 43 2 4" xfId="14310"/>
    <cellStyle name="Input 43 3" xfId="14311"/>
    <cellStyle name="Input 43 4" xfId="14312"/>
    <cellStyle name="Input 43 5" xfId="14313"/>
    <cellStyle name="Input 44" xfId="14314"/>
    <cellStyle name="Input 44 2" xfId="14315"/>
    <cellStyle name="Input 44 2 2" xfId="14316"/>
    <cellStyle name="Input 44 2 3" xfId="14317"/>
    <cellStyle name="Input 44 2 4" xfId="14318"/>
    <cellStyle name="Input 44 3" xfId="14319"/>
    <cellStyle name="Input 44 4" xfId="14320"/>
    <cellStyle name="Input 44 5" xfId="14321"/>
    <cellStyle name="Input 45" xfId="14322"/>
    <cellStyle name="Input 45 2" xfId="14323"/>
    <cellStyle name="Input 45 2 2" xfId="14324"/>
    <cellStyle name="Input 45 2 3" xfId="14325"/>
    <cellStyle name="Input 45 2 4" xfId="14326"/>
    <cellStyle name="Input 45 3" xfId="14327"/>
    <cellStyle name="Input 45 4" xfId="14328"/>
    <cellStyle name="Input 45 5" xfId="14329"/>
    <cellStyle name="Input 46" xfId="14330"/>
    <cellStyle name="Input 46 2" xfId="14331"/>
    <cellStyle name="Input 46 2 2" xfId="14332"/>
    <cellStyle name="Input 46 2 3" xfId="14333"/>
    <cellStyle name="Input 46 2 4" xfId="14334"/>
    <cellStyle name="Input 46 3" xfId="14335"/>
    <cellStyle name="Input 46 4" xfId="14336"/>
    <cellStyle name="Input 46 5" xfId="14337"/>
    <cellStyle name="Input 47" xfId="14338"/>
    <cellStyle name="Input 48" xfId="14339"/>
    <cellStyle name="Input 49" xfId="14340"/>
    <cellStyle name="Input 5" xfId="14341"/>
    <cellStyle name="Input 5 10" xfId="14342"/>
    <cellStyle name="Input 5 10 2" xfId="14343"/>
    <cellStyle name="Input 5 10 2 2" xfId="14344"/>
    <cellStyle name="Input 5 10 2 3" xfId="14345"/>
    <cellStyle name="Input 5 10 2 4" xfId="14346"/>
    <cellStyle name="Input 5 10 3" xfId="14347"/>
    <cellStyle name="Input 5 10 4" xfId="14348"/>
    <cellStyle name="Input 5 10 5" xfId="14349"/>
    <cellStyle name="Input 5 11" xfId="14350"/>
    <cellStyle name="Input 5 11 2" xfId="14351"/>
    <cellStyle name="Input 5 11 2 2" xfId="14352"/>
    <cellStyle name="Input 5 11 2 3" xfId="14353"/>
    <cellStyle name="Input 5 11 2 4" xfId="14354"/>
    <cellStyle name="Input 5 11 3" xfId="14355"/>
    <cellStyle name="Input 5 11 4" xfId="14356"/>
    <cellStyle name="Input 5 11 5" xfId="14357"/>
    <cellStyle name="Input 5 12" xfId="14358"/>
    <cellStyle name="Input 5 12 2" xfId="14359"/>
    <cellStyle name="Input 5 12 2 2" xfId="14360"/>
    <cellStyle name="Input 5 12 2 3" xfId="14361"/>
    <cellStyle name="Input 5 12 2 4" xfId="14362"/>
    <cellStyle name="Input 5 12 3" xfId="14363"/>
    <cellStyle name="Input 5 12 4" xfId="14364"/>
    <cellStyle name="Input 5 12 5" xfId="14365"/>
    <cellStyle name="Input 5 13" xfId="14366"/>
    <cellStyle name="Input 5 13 2" xfId="14367"/>
    <cellStyle name="Input 5 13 3" xfId="14368"/>
    <cellStyle name="Input 5 13 4" xfId="14369"/>
    <cellStyle name="Input 5 14" xfId="14370"/>
    <cellStyle name="Input 5 14 2" xfId="14371"/>
    <cellStyle name="Input 5 14 3" xfId="14372"/>
    <cellStyle name="Input 5 14 4" xfId="14373"/>
    <cellStyle name="Input 5 15" xfId="14374"/>
    <cellStyle name="Input 5 16" xfId="14375"/>
    <cellStyle name="Input 5 17" xfId="14376"/>
    <cellStyle name="Input 5 2" xfId="14377"/>
    <cellStyle name="Input 5 2 2" xfId="14378"/>
    <cellStyle name="Input 5 2 2 2" xfId="14379"/>
    <cellStyle name="Input 5 2 2 2 2" xfId="14380"/>
    <cellStyle name="Input 5 2 2 2 3" xfId="14381"/>
    <cellStyle name="Input 5 2 2 2 4" xfId="14382"/>
    <cellStyle name="Input 5 2 2 3" xfId="14383"/>
    <cellStyle name="Input 5 2 2 4" xfId="14384"/>
    <cellStyle name="Input 5 2 2 5" xfId="14385"/>
    <cellStyle name="Input 5 2 3" xfId="14386"/>
    <cellStyle name="Input 5 2 3 2" xfId="14387"/>
    <cellStyle name="Input 5 2 3 2 2" xfId="14388"/>
    <cellStyle name="Input 5 2 3 2 3" xfId="14389"/>
    <cellStyle name="Input 5 2 3 2 4" xfId="14390"/>
    <cellStyle name="Input 5 2 3 3" xfId="14391"/>
    <cellStyle name="Input 5 2 3 4" xfId="14392"/>
    <cellStyle name="Input 5 2 3 5" xfId="14393"/>
    <cellStyle name="Input 5 2 4" xfId="14394"/>
    <cellStyle name="Input 5 2 4 2" xfId="14395"/>
    <cellStyle name="Input 5 2 4 3" xfId="14396"/>
    <cellStyle name="Input 5 2 4 4" xfId="14397"/>
    <cellStyle name="Input 5 2 5" xfId="14398"/>
    <cellStyle name="Input 5 2 6" xfId="14399"/>
    <cellStyle name="Input 5 2 7" xfId="14400"/>
    <cellStyle name="Input 5 3" xfId="14401"/>
    <cellStyle name="Input 5 3 2" xfId="14402"/>
    <cellStyle name="Input 5 3 2 2" xfId="14403"/>
    <cellStyle name="Input 5 3 2 2 2" xfId="14404"/>
    <cellStyle name="Input 5 3 2 2 3" xfId="14405"/>
    <cellStyle name="Input 5 3 2 2 4" xfId="14406"/>
    <cellStyle name="Input 5 3 2 3" xfId="14407"/>
    <cellStyle name="Input 5 3 2 4" xfId="14408"/>
    <cellStyle name="Input 5 3 2 5" xfId="14409"/>
    <cellStyle name="Input 5 3 3" xfId="14410"/>
    <cellStyle name="Input 5 3 3 2" xfId="14411"/>
    <cellStyle name="Input 5 3 3 2 2" xfId="14412"/>
    <cellStyle name="Input 5 3 3 2 3" xfId="14413"/>
    <cellStyle name="Input 5 3 3 2 4" xfId="14414"/>
    <cellStyle name="Input 5 3 3 3" xfId="14415"/>
    <cellStyle name="Input 5 3 3 4" xfId="14416"/>
    <cellStyle name="Input 5 3 3 5" xfId="14417"/>
    <cellStyle name="Input 5 3 4" xfId="14418"/>
    <cellStyle name="Input 5 3 4 2" xfId="14419"/>
    <cellStyle name="Input 5 3 4 3" xfId="14420"/>
    <cellStyle name="Input 5 3 4 4" xfId="14421"/>
    <cellStyle name="Input 5 3 5" xfId="14422"/>
    <cellStyle name="Input 5 3 6" xfId="14423"/>
    <cellStyle name="Input 5 3 7" xfId="14424"/>
    <cellStyle name="Input 5 4" xfId="14425"/>
    <cellStyle name="Input 5 4 2" xfId="14426"/>
    <cellStyle name="Input 5 4 2 2" xfId="14427"/>
    <cellStyle name="Input 5 4 2 2 2" xfId="14428"/>
    <cellStyle name="Input 5 4 2 2 3" xfId="14429"/>
    <cellStyle name="Input 5 4 2 2 4" xfId="14430"/>
    <cellStyle name="Input 5 4 2 3" xfId="14431"/>
    <cellStyle name="Input 5 4 2 4" xfId="14432"/>
    <cellStyle name="Input 5 4 2 5" xfId="14433"/>
    <cellStyle name="Input 5 4 3" xfId="14434"/>
    <cellStyle name="Input 5 4 3 2" xfId="14435"/>
    <cellStyle name="Input 5 4 3 2 2" xfId="14436"/>
    <cellStyle name="Input 5 4 3 2 3" xfId="14437"/>
    <cellStyle name="Input 5 4 3 2 4" xfId="14438"/>
    <cellStyle name="Input 5 4 3 3" xfId="14439"/>
    <cellStyle name="Input 5 4 3 4" xfId="14440"/>
    <cellStyle name="Input 5 4 3 5" xfId="14441"/>
    <cellStyle name="Input 5 4 4" xfId="14442"/>
    <cellStyle name="Input 5 4 4 2" xfId="14443"/>
    <cellStyle name="Input 5 4 4 3" xfId="14444"/>
    <cellStyle name="Input 5 4 4 4" xfId="14445"/>
    <cellStyle name="Input 5 4 5" xfId="14446"/>
    <cellStyle name="Input 5 4 6" xfId="14447"/>
    <cellStyle name="Input 5 4 7" xfId="14448"/>
    <cellStyle name="Input 5 5" xfId="14449"/>
    <cellStyle name="Input 5 5 2" xfId="14450"/>
    <cellStyle name="Input 5 5 2 2" xfId="14451"/>
    <cellStyle name="Input 5 5 2 3" xfId="14452"/>
    <cellStyle name="Input 5 5 2 4" xfId="14453"/>
    <cellStyle name="Input 5 5 3" xfId="14454"/>
    <cellStyle name="Input 5 5 4" xfId="14455"/>
    <cellStyle name="Input 5 5 5" xfId="14456"/>
    <cellStyle name="Input 5 6" xfId="14457"/>
    <cellStyle name="Input 5 6 2" xfId="14458"/>
    <cellStyle name="Input 5 6 2 2" xfId="14459"/>
    <cellStyle name="Input 5 6 2 3" xfId="14460"/>
    <cellStyle name="Input 5 6 2 4" xfId="14461"/>
    <cellStyle name="Input 5 6 3" xfId="14462"/>
    <cellStyle name="Input 5 6 4" xfId="14463"/>
    <cellStyle name="Input 5 6 5" xfId="14464"/>
    <cellStyle name="Input 5 7" xfId="14465"/>
    <cellStyle name="Input 5 7 2" xfId="14466"/>
    <cellStyle name="Input 5 7 2 2" xfId="14467"/>
    <cellStyle name="Input 5 7 2 3" xfId="14468"/>
    <cellStyle name="Input 5 7 2 4" xfId="14469"/>
    <cellStyle name="Input 5 7 3" xfId="14470"/>
    <cellStyle name="Input 5 7 4" xfId="14471"/>
    <cellStyle name="Input 5 7 5" xfId="14472"/>
    <cellStyle name="Input 5 8" xfId="14473"/>
    <cellStyle name="Input 5 8 2" xfId="14474"/>
    <cellStyle name="Input 5 8 2 2" xfId="14475"/>
    <cellStyle name="Input 5 8 2 3" xfId="14476"/>
    <cellStyle name="Input 5 8 2 4" xfId="14477"/>
    <cellStyle name="Input 5 8 3" xfId="14478"/>
    <cellStyle name="Input 5 8 4" xfId="14479"/>
    <cellStyle name="Input 5 8 5" xfId="14480"/>
    <cellStyle name="Input 5 9" xfId="14481"/>
    <cellStyle name="Input 5 9 2" xfId="14482"/>
    <cellStyle name="Input 5 9 2 2" xfId="14483"/>
    <cellStyle name="Input 5 9 2 3" xfId="14484"/>
    <cellStyle name="Input 5 9 2 4" xfId="14485"/>
    <cellStyle name="Input 5 9 3" xfId="14486"/>
    <cellStyle name="Input 5 9 4" xfId="14487"/>
    <cellStyle name="Input 5 9 5" xfId="14488"/>
    <cellStyle name="Input 5_Sheet2" xfId="14489"/>
    <cellStyle name="Input 50" xfId="14490"/>
    <cellStyle name="Input 51" xfId="14491"/>
    <cellStyle name="Input 52" xfId="14492"/>
    <cellStyle name="Input 53" xfId="14493"/>
    <cellStyle name="Input 6" xfId="14494"/>
    <cellStyle name="Input 6 10" xfId="14495"/>
    <cellStyle name="Input 6 10 2" xfId="14496"/>
    <cellStyle name="Input 6 10 2 2" xfId="14497"/>
    <cellStyle name="Input 6 10 2 3" xfId="14498"/>
    <cellStyle name="Input 6 10 2 4" xfId="14499"/>
    <cellStyle name="Input 6 10 3" xfId="14500"/>
    <cellStyle name="Input 6 10 4" xfId="14501"/>
    <cellStyle name="Input 6 10 5" xfId="14502"/>
    <cellStyle name="Input 6 11" xfId="14503"/>
    <cellStyle name="Input 6 11 2" xfId="14504"/>
    <cellStyle name="Input 6 11 2 2" xfId="14505"/>
    <cellStyle name="Input 6 11 2 3" xfId="14506"/>
    <cellStyle name="Input 6 11 2 4" xfId="14507"/>
    <cellStyle name="Input 6 11 3" xfId="14508"/>
    <cellStyle name="Input 6 11 4" xfId="14509"/>
    <cellStyle name="Input 6 11 5" xfId="14510"/>
    <cellStyle name="Input 6 12" xfId="14511"/>
    <cellStyle name="Input 6 12 2" xfId="14512"/>
    <cellStyle name="Input 6 12 2 2" xfId="14513"/>
    <cellStyle name="Input 6 12 2 3" xfId="14514"/>
    <cellStyle name="Input 6 12 2 4" xfId="14515"/>
    <cellStyle name="Input 6 12 3" xfId="14516"/>
    <cellStyle name="Input 6 12 4" xfId="14517"/>
    <cellStyle name="Input 6 12 5" xfId="14518"/>
    <cellStyle name="Input 6 13" xfId="14519"/>
    <cellStyle name="Input 6 13 2" xfId="14520"/>
    <cellStyle name="Input 6 13 3" xfId="14521"/>
    <cellStyle name="Input 6 13 4" xfId="14522"/>
    <cellStyle name="Input 6 14" xfId="14523"/>
    <cellStyle name="Input 6 14 2" xfId="14524"/>
    <cellStyle name="Input 6 14 3" xfId="14525"/>
    <cellStyle name="Input 6 14 4" xfId="14526"/>
    <cellStyle name="Input 6 15" xfId="14527"/>
    <cellStyle name="Input 6 16" xfId="14528"/>
    <cellStyle name="Input 6 17" xfId="14529"/>
    <cellStyle name="Input 6 2" xfId="14530"/>
    <cellStyle name="Input 6 2 2" xfId="14531"/>
    <cellStyle name="Input 6 2 2 2" xfId="14532"/>
    <cellStyle name="Input 6 2 2 2 2" xfId="14533"/>
    <cellStyle name="Input 6 2 2 2 3" xfId="14534"/>
    <cellStyle name="Input 6 2 2 2 4" xfId="14535"/>
    <cellStyle name="Input 6 2 2 3" xfId="14536"/>
    <cellStyle name="Input 6 2 2 4" xfId="14537"/>
    <cellStyle name="Input 6 2 2 5" xfId="14538"/>
    <cellStyle name="Input 6 2 3" xfId="14539"/>
    <cellStyle name="Input 6 2 3 2" xfId="14540"/>
    <cellStyle name="Input 6 2 3 2 2" xfId="14541"/>
    <cellStyle name="Input 6 2 3 2 3" xfId="14542"/>
    <cellStyle name="Input 6 2 3 2 4" xfId="14543"/>
    <cellStyle name="Input 6 2 3 3" xfId="14544"/>
    <cellStyle name="Input 6 2 3 4" xfId="14545"/>
    <cellStyle name="Input 6 2 3 5" xfId="14546"/>
    <cellStyle name="Input 6 2 4" xfId="14547"/>
    <cellStyle name="Input 6 2 4 2" xfId="14548"/>
    <cellStyle name="Input 6 2 4 3" xfId="14549"/>
    <cellStyle name="Input 6 2 4 4" xfId="14550"/>
    <cellStyle name="Input 6 2 5" xfId="14551"/>
    <cellStyle name="Input 6 2 6" xfId="14552"/>
    <cellStyle name="Input 6 2 7" xfId="14553"/>
    <cellStyle name="Input 6 3" xfId="14554"/>
    <cellStyle name="Input 6 3 2" xfId="14555"/>
    <cellStyle name="Input 6 3 2 2" xfId="14556"/>
    <cellStyle name="Input 6 3 2 2 2" xfId="14557"/>
    <cellStyle name="Input 6 3 2 2 3" xfId="14558"/>
    <cellStyle name="Input 6 3 2 2 4" xfId="14559"/>
    <cellStyle name="Input 6 3 2 3" xfId="14560"/>
    <cellStyle name="Input 6 3 2 4" xfId="14561"/>
    <cellStyle name="Input 6 3 2 5" xfId="14562"/>
    <cellStyle name="Input 6 3 3" xfId="14563"/>
    <cellStyle name="Input 6 3 3 2" xfId="14564"/>
    <cellStyle name="Input 6 3 3 2 2" xfId="14565"/>
    <cellStyle name="Input 6 3 3 2 3" xfId="14566"/>
    <cellStyle name="Input 6 3 3 2 4" xfId="14567"/>
    <cellStyle name="Input 6 3 3 3" xfId="14568"/>
    <cellStyle name="Input 6 3 3 4" xfId="14569"/>
    <cellStyle name="Input 6 3 3 5" xfId="14570"/>
    <cellStyle name="Input 6 3 4" xfId="14571"/>
    <cellStyle name="Input 6 3 4 2" xfId="14572"/>
    <cellStyle name="Input 6 3 4 3" xfId="14573"/>
    <cellStyle name="Input 6 3 4 4" xfId="14574"/>
    <cellStyle name="Input 6 3 5" xfId="14575"/>
    <cellStyle name="Input 6 3 6" xfId="14576"/>
    <cellStyle name="Input 6 3 7" xfId="14577"/>
    <cellStyle name="Input 6 4" xfId="14578"/>
    <cellStyle name="Input 6 4 2" xfId="14579"/>
    <cellStyle name="Input 6 4 2 2" xfId="14580"/>
    <cellStyle name="Input 6 4 2 2 2" xfId="14581"/>
    <cellStyle name="Input 6 4 2 2 3" xfId="14582"/>
    <cellStyle name="Input 6 4 2 2 4" xfId="14583"/>
    <cellStyle name="Input 6 4 2 3" xfId="14584"/>
    <cellStyle name="Input 6 4 2 4" xfId="14585"/>
    <cellStyle name="Input 6 4 2 5" xfId="14586"/>
    <cellStyle name="Input 6 4 3" xfId="14587"/>
    <cellStyle name="Input 6 4 3 2" xfId="14588"/>
    <cellStyle name="Input 6 4 3 2 2" xfId="14589"/>
    <cellStyle name="Input 6 4 3 2 3" xfId="14590"/>
    <cellStyle name="Input 6 4 3 2 4" xfId="14591"/>
    <cellStyle name="Input 6 4 3 3" xfId="14592"/>
    <cellStyle name="Input 6 4 3 4" xfId="14593"/>
    <cellStyle name="Input 6 4 3 5" xfId="14594"/>
    <cellStyle name="Input 6 4 4" xfId="14595"/>
    <cellStyle name="Input 6 4 4 2" xfId="14596"/>
    <cellStyle name="Input 6 4 4 3" xfId="14597"/>
    <cellStyle name="Input 6 4 4 4" xfId="14598"/>
    <cellStyle name="Input 6 4 5" xfId="14599"/>
    <cellStyle name="Input 6 4 6" xfId="14600"/>
    <cellStyle name="Input 6 4 7" xfId="14601"/>
    <cellStyle name="Input 6 5" xfId="14602"/>
    <cellStyle name="Input 6 5 2" xfId="14603"/>
    <cellStyle name="Input 6 5 2 2" xfId="14604"/>
    <cellStyle name="Input 6 5 2 3" xfId="14605"/>
    <cellStyle name="Input 6 5 2 4" xfId="14606"/>
    <cellStyle name="Input 6 5 3" xfId="14607"/>
    <cellStyle name="Input 6 5 4" xfId="14608"/>
    <cellStyle name="Input 6 5 5" xfId="14609"/>
    <cellStyle name="Input 6 6" xfId="14610"/>
    <cellStyle name="Input 6 6 2" xfId="14611"/>
    <cellStyle name="Input 6 6 2 2" xfId="14612"/>
    <cellStyle name="Input 6 6 2 3" xfId="14613"/>
    <cellStyle name="Input 6 6 2 4" xfId="14614"/>
    <cellStyle name="Input 6 6 3" xfId="14615"/>
    <cellStyle name="Input 6 6 4" xfId="14616"/>
    <cellStyle name="Input 6 6 5" xfId="14617"/>
    <cellStyle name="Input 6 7" xfId="14618"/>
    <cellStyle name="Input 6 7 2" xfId="14619"/>
    <cellStyle name="Input 6 7 2 2" xfId="14620"/>
    <cellStyle name="Input 6 7 2 3" xfId="14621"/>
    <cellStyle name="Input 6 7 2 4" xfId="14622"/>
    <cellStyle name="Input 6 7 3" xfId="14623"/>
    <cellStyle name="Input 6 7 4" xfId="14624"/>
    <cellStyle name="Input 6 7 5" xfId="14625"/>
    <cellStyle name="Input 6 8" xfId="14626"/>
    <cellStyle name="Input 6 8 2" xfId="14627"/>
    <cellStyle name="Input 6 8 2 2" xfId="14628"/>
    <cellStyle name="Input 6 8 2 3" xfId="14629"/>
    <cellStyle name="Input 6 8 2 4" xfId="14630"/>
    <cellStyle name="Input 6 8 3" xfId="14631"/>
    <cellStyle name="Input 6 8 4" xfId="14632"/>
    <cellStyle name="Input 6 8 5" xfId="14633"/>
    <cellStyle name="Input 6 9" xfId="14634"/>
    <cellStyle name="Input 6 9 2" xfId="14635"/>
    <cellStyle name="Input 6 9 2 2" xfId="14636"/>
    <cellStyle name="Input 6 9 2 3" xfId="14637"/>
    <cellStyle name="Input 6 9 2 4" xfId="14638"/>
    <cellStyle name="Input 6 9 3" xfId="14639"/>
    <cellStyle name="Input 6 9 4" xfId="14640"/>
    <cellStyle name="Input 6 9 5" xfId="14641"/>
    <cellStyle name="Input 6_Sheet2" xfId="14642"/>
    <cellStyle name="Input 7" xfId="14643"/>
    <cellStyle name="Input 7 10" xfId="14644"/>
    <cellStyle name="Input 7 10 2" xfId="14645"/>
    <cellStyle name="Input 7 10 2 2" xfId="14646"/>
    <cellStyle name="Input 7 10 2 3" xfId="14647"/>
    <cellStyle name="Input 7 10 2 4" xfId="14648"/>
    <cellStyle name="Input 7 10 3" xfId="14649"/>
    <cellStyle name="Input 7 10 4" xfId="14650"/>
    <cellStyle name="Input 7 10 5" xfId="14651"/>
    <cellStyle name="Input 7 11" xfId="14652"/>
    <cellStyle name="Input 7 11 2" xfId="14653"/>
    <cellStyle name="Input 7 11 2 2" xfId="14654"/>
    <cellStyle name="Input 7 11 2 3" xfId="14655"/>
    <cellStyle name="Input 7 11 2 4" xfId="14656"/>
    <cellStyle name="Input 7 11 3" xfId="14657"/>
    <cellStyle name="Input 7 11 4" xfId="14658"/>
    <cellStyle name="Input 7 11 5" xfId="14659"/>
    <cellStyle name="Input 7 12" xfId="14660"/>
    <cellStyle name="Input 7 12 2" xfId="14661"/>
    <cellStyle name="Input 7 12 2 2" xfId="14662"/>
    <cellStyle name="Input 7 12 2 3" xfId="14663"/>
    <cellStyle name="Input 7 12 2 4" xfId="14664"/>
    <cellStyle name="Input 7 12 3" xfId="14665"/>
    <cellStyle name="Input 7 12 4" xfId="14666"/>
    <cellStyle name="Input 7 12 5" xfId="14667"/>
    <cellStyle name="Input 7 13" xfId="14668"/>
    <cellStyle name="Input 7 13 2" xfId="14669"/>
    <cellStyle name="Input 7 13 3" xfId="14670"/>
    <cellStyle name="Input 7 13 4" xfId="14671"/>
    <cellStyle name="Input 7 14" xfId="14672"/>
    <cellStyle name="Input 7 14 2" xfId="14673"/>
    <cellStyle name="Input 7 14 3" xfId="14674"/>
    <cellStyle name="Input 7 14 4" xfId="14675"/>
    <cellStyle name="Input 7 15" xfId="14676"/>
    <cellStyle name="Input 7 16" xfId="14677"/>
    <cellStyle name="Input 7 17" xfId="14678"/>
    <cellStyle name="Input 7 2" xfId="14679"/>
    <cellStyle name="Input 7 2 2" xfId="14680"/>
    <cellStyle name="Input 7 2 2 2" xfId="14681"/>
    <cellStyle name="Input 7 2 2 2 2" xfId="14682"/>
    <cellStyle name="Input 7 2 2 2 3" xfId="14683"/>
    <cellStyle name="Input 7 2 2 2 4" xfId="14684"/>
    <cellStyle name="Input 7 2 2 3" xfId="14685"/>
    <cellStyle name="Input 7 2 2 4" xfId="14686"/>
    <cellStyle name="Input 7 2 2 5" xfId="14687"/>
    <cellStyle name="Input 7 2 3" xfId="14688"/>
    <cellStyle name="Input 7 2 3 2" xfId="14689"/>
    <cellStyle name="Input 7 2 3 2 2" xfId="14690"/>
    <cellStyle name="Input 7 2 3 2 3" xfId="14691"/>
    <cellStyle name="Input 7 2 3 2 4" xfId="14692"/>
    <cellStyle name="Input 7 2 3 3" xfId="14693"/>
    <cellStyle name="Input 7 2 3 4" xfId="14694"/>
    <cellStyle name="Input 7 2 3 5" xfId="14695"/>
    <cellStyle name="Input 7 2 4" xfId="14696"/>
    <cellStyle name="Input 7 2 4 2" xfId="14697"/>
    <cellStyle name="Input 7 2 4 3" xfId="14698"/>
    <cellStyle name="Input 7 2 4 4" xfId="14699"/>
    <cellStyle name="Input 7 2 5" xfId="14700"/>
    <cellStyle name="Input 7 2 6" xfId="14701"/>
    <cellStyle name="Input 7 2 7" xfId="14702"/>
    <cellStyle name="Input 7 3" xfId="14703"/>
    <cellStyle name="Input 7 3 2" xfId="14704"/>
    <cellStyle name="Input 7 3 2 2" xfId="14705"/>
    <cellStyle name="Input 7 3 2 2 2" xfId="14706"/>
    <cellStyle name="Input 7 3 2 2 3" xfId="14707"/>
    <cellStyle name="Input 7 3 2 2 4" xfId="14708"/>
    <cellStyle name="Input 7 3 2 3" xfId="14709"/>
    <cellStyle name="Input 7 3 2 4" xfId="14710"/>
    <cellStyle name="Input 7 3 2 5" xfId="14711"/>
    <cellStyle name="Input 7 3 3" xfId="14712"/>
    <cellStyle name="Input 7 3 3 2" xfId="14713"/>
    <cellStyle name="Input 7 3 3 2 2" xfId="14714"/>
    <cellStyle name="Input 7 3 3 2 3" xfId="14715"/>
    <cellStyle name="Input 7 3 3 2 4" xfId="14716"/>
    <cellStyle name="Input 7 3 3 3" xfId="14717"/>
    <cellStyle name="Input 7 3 3 4" xfId="14718"/>
    <cellStyle name="Input 7 3 3 5" xfId="14719"/>
    <cellStyle name="Input 7 3 4" xfId="14720"/>
    <cellStyle name="Input 7 3 4 2" xfId="14721"/>
    <cellStyle name="Input 7 3 4 3" xfId="14722"/>
    <cellStyle name="Input 7 3 4 4" xfId="14723"/>
    <cellStyle name="Input 7 3 5" xfId="14724"/>
    <cellStyle name="Input 7 3 6" xfId="14725"/>
    <cellStyle name="Input 7 3 7" xfId="14726"/>
    <cellStyle name="Input 7 4" xfId="14727"/>
    <cellStyle name="Input 7 4 2" xfId="14728"/>
    <cellStyle name="Input 7 4 2 2" xfId="14729"/>
    <cellStyle name="Input 7 4 2 2 2" xfId="14730"/>
    <cellStyle name="Input 7 4 2 2 3" xfId="14731"/>
    <cellStyle name="Input 7 4 2 2 4" xfId="14732"/>
    <cellStyle name="Input 7 4 2 3" xfId="14733"/>
    <cellStyle name="Input 7 4 2 4" xfId="14734"/>
    <cellStyle name="Input 7 4 2 5" xfId="14735"/>
    <cellStyle name="Input 7 4 3" xfId="14736"/>
    <cellStyle name="Input 7 4 3 2" xfId="14737"/>
    <cellStyle name="Input 7 4 3 2 2" xfId="14738"/>
    <cellStyle name="Input 7 4 3 2 3" xfId="14739"/>
    <cellStyle name="Input 7 4 3 2 4" xfId="14740"/>
    <cellStyle name="Input 7 4 3 3" xfId="14741"/>
    <cellStyle name="Input 7 4 3 4" xfId="14742"/>
    <cellStyle name="Input 7 4 3 5" xfId="14743"/>
    <cellStyle name="Input 7 4 4" xfId="14744"/>
    <cellStyle name="Input 7 4 4 2" xfId="14745"/>
    <cellStyle name="Input 7 4 4 3" xfId="14746"/>
    <cellStyle name="Input 7 4 4 4" xfId="14747"/>
    <cellStyle name="Input 7 4 5" xfId="14748"/>
    <cellStyle name="Input 7 4 6" xfId="14749"/>
    <cellStyle name="Input 7 4 7" xfId="14750"/>
    <cellStyle name="Input 7 5" xfId="14751"/>
    <cellStyle name="Input 7 5 2" xfId="14752"/>
    <cellStyle name="Input 7 5 2 2" xfId="14753"/>
    <cellStyle name="Input 7 5 2 3" xfId="14754"/>
    <cellStyle name="Input 7 5 2 4" xfId="14755"/>
    <cellStyle name="Input 7 5 3" xfId="14756"/>
    <cellStyle name="Input 7 5 4" xfId="14757"/>
    <cellStyle name="Input 7 5 5" xfId="14758"/>
    <cellStyle name="Input 7 6" xfId="14759"/>
    <cellStyle name="Input 7 6 2" xfId="14760"/>
    <cellStyle name="Input 7 6 2 2" xfId="14761"/>
    <cellStyle name="Input 7 6 2 3" xfId="14762"/>
    <cellStyle name="Input 7 6 2 4" xfId="14763"/>
    <cellStyle name="Input 7 6 3" xfId="14764"/>
    <cellStyle name="Input 7 6 4" xfId="14765"/>
    <cellStyle name="Input 7 6 5" xfId="14766"/>
    <cellStyle name="Input 7 7" xfId="14767"/>
    <cellStyle name="Input 7 7 2" xfId="14768"/>
    <cellStyle name="Input 7 7 2 2" xfId="14769"/>
    <cellStyle name="Input 7 7 2 3" xfId="14770"/>
    <cellStyle name="Input 7 7 2 4" xfId="14771"/>
    <cellStyle name="Input 7 7 3" xfId="14772"/>
    <cellStyle name="Input 7 7 4" xfId="14773"/>
    <cellStyle name="Input 7 7 5" xfId="14774"/>
    <cellStyle name="Input 7 8" xfId="14775"/>
    <cellStyle name="Input 7 8 2" xfId="14776"/>
    <cellStyle name="Input 7 8 2 2" xfId="14777"/>
    <cellStyle name="Input 7 8 2 3" xfId="14778"/>
    <cellStyle name="Input 7 8 2 4" xfId="14779"/>
    <cellStyle name="Input 7 8 3" xfId="14780"/>
    <cellStyle name="Input 7 8 4" xfId="14781"/>
    <cellStyle name="Input 7 8 5" xfId="14782"/>
    <cellStyle name="Input 7 9" xfId="14783"/>
    <cellStyle name="Input 7 9 2" xfId="14784"/>
    <cellStyle name="Input 7 9 2 2" xfId="14785"/>
    <cellStyle name="Input 7 9 2 3" xfId="14786"/>
    <cellStyle name="Input 7 9 2 4" xfId="14787"/>
    <cellStyle name="Input 7 9 3" xfId="14788"/>
    <cellStyle name="Input 7 9 4" xfId="14789"/>
    <cellStyle name="Input 7 9 5" xfId="14790"/>
    <cellStyle name="Input 7_Sheet2" xfId="14791"/>
    <cellStyle name="Input 8" xfId="14792"/>
    <cellStyle name="Input 8 10" xfId="14793"/>
    <cellStyle name="Input 8 10 2" xfId="14794"/>
    <cellStyle name="Input 8 10 2 2" xfId="14795"/>
    <cellStyle name="Input 8 10 2 3" xfId="14796"/>
    <cellStyle name="Input 8 10 2 4" xfId="14797"/>
    <cellStyle name="Input 8 10 3" xfId="14798"/>
    <cellStyle name="Input 8 10 4" xfId="14799"/>
    <cellStyle name="Input 8 10 5" xfId="14800"/>
    <cellStyle name="Input 8 11" xfId="14801"/>
    <cellStyle name="Input 8 11 2" xfId="14802"/>
    <cellStyle name="Input 8 11 2 2" xfId="14803"/>
    <cellStyle name="Input 8 11 2 3" xfId="14804"/>
    <cellStyle name="Input 8 11 2 4" xfId="14805"/>
    <cellStyle name="Input 8 11 3" xfId="14806"/>
    <cellStyle name="Input 8 11 4" xfId="14807"/>
    <cellStyle name="Input 8 11 5" xfId="14808"/>
    <cellStyle name="Input 8 12" xfId="14809"/>
    <cellStyle name="Input 8 12 2" xfId="14810"/>
    <cellStyle name="Input 8 12 3" xfId="14811"/>
    <cellStyle name="Input 8 12 4" xfId="14812"/>
    <cellStyle name="Input 8 13" xfId="14813"/>
    <cellStyle name="Input 8 13 2" xfId="14814"/>
    <cellStyle name="Input 8 13 3" xfId="14815"/>
    <cellStyle name="Input 8 13 4" xfId="14816"/>
    <cellStyle name="Input 8 14" xfId="14817"/>
    <cellStyle name="Input 8 15" xfId="14818"/>
    <cellStyle name="Input 8 16" xfId="14819"/>
    <cellStyle name="Input 8 2" xfId="14820"/>
    <cellStyle name="Input 8 2 2" xfId="14821"/>
    <cellStyle name="Input 8 2 2 2" xfId="14822"/>
    <cellStyle name="Input 8 2 2 3" xfId="14823"/>
    <cellStyle name="Input 8 2 2 4" xfId="14824"/>
    <cellStyle name="Input 8 2 3" xfId="14825"/>
    <cellStyle name="Input 8 2 4" xfId="14826"/>
    <cellStyle name="Input 8 2 5" xfId="14827"/>
    <cellStyle name="Input 8 3" xfId="14828"/>
    <cellStyle name="Input 8 4" xfId="14829"/>
    <cellStyle name="Input 8 4 2" xfId="14830"/>
    <cellStyle name="Input 8 4 2 2" xfId="14831"/>
    <cellStyle name="Input 8 4 2 3" xfId="14832"/>
    <cellStyle name="Input 8 4 2 4" xfId="14833"/>
    <cellStyle name="Input 8 4 3" xfId="14834"/>
    <cellStyle name="Input 8 4 4" xfId="14835"/>
    <cellStyle name="Input 8 4 5" xfId="14836"/>
    <cellStyle name="Input 8 5" xfId="14837"/>
    <cellStyle name="Input 8 5 2" xfId="14838"/>
    <cellStyle name="Input 8 5 2 2" xfId="14839"/>
    <cellStyle name="Input 8 5 2 3" xfId="14840"/>
    <cellStyle name="Input 8 5 2 4" xfId="14841"/>
    <cellStyle name="Input 8 5 3" xfId="14842"/>
    <cellStyle name="Input 8 5 4" xfId="14843"/>
    <cellStyle name="Input 8 5 5" xfId="14844"/>
    <cellStyle name="Input 8 6" xfId="14845"/>
    <cellStyle name="Input 8 6 2" xfId="14846"/>
    <cellStyle name="Input 8 6 2 2" xfId="14847"/>
    <cellStyle name="Input 8 6 2 3" xfId="14848"/>
    <cellStyle name="Input 8 6 2 4" xfId="14849"/>
    <cellStyle name="Input 8 6 3" xfId="14850"/>
    <cellStyle name="Input 8 6 4" xfId="14851"/>
    <cellStyle name="Input 8 6 5" xfId="14852"/>
    <cellStyle name="Input 8 7" xfId="14853"/>
    <cellStyle name="Input 8 7 2" xfId="14854"/>
    <cellStyle name="Input 8 7 2 2" xfId="14855"/>
    <cellStyle name="Input 8 7 2 3" xfId="14856"/>
    <cellStyle name="Input 8 7 2 4" xfId="14857"/>
    <cellStyle name="Input 8 7 3" xfId="14858"/>
    <cellStyle name="Input 8 7 4" xfId="14859"/>
    <cellStyle name="Input 8 7 5" xfId="14860"/>
    <cellStyle name="Input 8 8" xfId="14861"/>
    <cellStyle name="Input 8 8 2" xfId="14862"/>
    <cellStyle name="Input 8 8 2 2" xfId="14863"/>
    <cellStyle name="Input 8 8 2 3" xfId="14864"/>
    <cellStyle name="Input 8 8 2 4" xfId="14865"/>
    <cellStyle name="Input 8 8 3" xfId="14866"/>
    <cellStyle name="Input 8 8 4" xfId="14867"/>
    <cellStyle name="Input 8 8 5" xfId="14868"/>
    <cellStyle name="Input 8 9" xfId="14869"/>
    <cellStyle name="Input 8 9 2" xfId="14870"/>
    <cellStyle name="Input 8 9 2 2" xfId="14871"/>
    <cellStyle name="Input 8 9 2 3" xfId="14872"/>
    <cellStyle name="Input 8 9 2 4" xfId="14873"/>
    <cellStyle name="Input 8 9 3" xfId="14874"/>
    <cellStyle name="Input 8 9 4" xfId="14875"/>
    <cellStyle name="Input 8 9 5" xfId="14876"/>
    <cellStyle name="Input 8_Sheet2" xfId="14877"/>
    <cellStyle name="Input 9" xfId="14878"/>
    <cellStyle name="Input 9 10" xfId="14879"/>
    <cellStyle name="Input 9 10 2" xfId="14880"/>
    <cellStyle name="Input 9 10 3" xfId="14881"/>
    <cellStyle name="Input 9 10 4" xfId="14882"/>
    <cellStyle name="Input 9 11" xfId="14883"/>
    <cellStyle name="Input 9 11 2" xfId="14884"/>
    <cellStyle name="Input 9 11 3" xfId="14885"/>
    <cellStyle name="Input 9 11 4" xfId="14886"/>
    <cellStyle name="Input 9 12" xfId="14887"/>
    <cellStyle name="Input 9 13" xfId="14888"/>
    <cellStyle name="Input 9 14" xfId="14889"/>
    <cellStyle name="Input 9 2" xfId="14890"/>
    <cellStyle name="Input 9 2 2" xfId="14891"/>
    <cellStyle name="Input 9 2 2 2" xfId="14892"/>
    <cellStyle name="Input 9 2 2 3" xfId="14893"/>
    <cellStyle name="Input 9 2 2 4" xfId="14894"/>
    <cellStyle name="Input 9 2 3" xfId="14895"/>
    <cellStyle name="Input 9 2 4" xfId="14896"/>
    <cellStyle name="Input 9 2 5" xfId="14897"/>
    <cellStyle name="Input 9 3" xfId="14898"/>
    <cellStyle name="Input 9 3 2" xfId="14899"/>
    <cellStyle name="Input 9 3 2 2" xfId="14900"/>
    <cellStyle name="Input 9 3 2 3" xfId="14901"/>
    <cellStyle name="Input 9 3 2 4" xfId="14902"/>
    <cellStyle name="Input 9 3 3" xfId="14903"/>
    <cellStyle name="Input 9 3 4" xfId="14904"/>
    <cellStyle name="Input 9 3 5" xfId="14905"/>
    <cellStyle name="Input 9 4" xfId="14906"/>
    <cellStyle name="Input 9 4 2" xfId="14907"/>
    <cellStyle name="Input 9 4 2 2" xfId="14908"/>
    <cellStyle name="Input 9 4 2 3" xfId="14909"/>
    <cellStyle name="Input 9 4 2 4" xfId="14910"/>
    <cellStyle name="Input 9 4 3" xfId="14911"/>
    <cellStyle name="Input 9 4 4" xfId="14912"/>
    <cellStyle name="Input 9 4 5" xfId="14913"/>
    <cellStyle name="Input 9 5" xfId="14914"/>
    <cellStyle name="Input 9 5 2" xfId="14915"/>
    <cellStyle name="Input 9 5 2 2" xfId="14916"/>
    <cellStyle name="Input 9 5 2 3" xfId="14917"/>
    <cellStyle name="Input 9 5 2 4" xfId="14918"/>
    <cellStyle name="Input 9 5 3" xfId="14919"/>
    <cellStyle name="Input 9 5 4" xfId="14920"/>
    <cellStyle name="Input 9 5 5" xfId="14921"/>
    <cellStyle name="Input 9 6" xfId="14922"/>
    <cellStyle name="Input 9 6 2" xfId="14923"/>
    <cellStyle name="Input 9 6 2 2" xfId="14924"/>
    <cellStyle name="Input 9 6 2 3" xfId="14925"/>
    <cellStyle name="Input 9 6 2 4" xfId="14926"/>
    <cellStyle name="Input 9 6 3" xfId="14927"/>
    <cellStyle name="Input 9 6 4" xfId="14928"/>
    <cellStyle name="Input 9 6 5" xfId="14929"/>
    <cellStyle name="Input 9 7" xfId="14930"/>
    <cellStyle name="Input 9 7 2" xfId="14931"/>
    <cellStyle name="Input 9 7 2 2" xfId="14932"/>
    <cellStyle name="Input 9 7 2 3" xfId="14933"/>
    <cellStyle name="Input 9 7 2 4" xfId="14934"/>
    <cellStyle name="Input 9 7 3" xfId="14935"/>
    <cellStyle name="Input 9 7 4" xfId="14936"/>
    <cellStyle name="Input 9 7 5" xfId="14937"/>
    <cellStyle name="Input 9 8" xfId="14938"/>
    <cellStyle name="Input 9 8 2" xfId="14939"/>
    <cellStyle name="Input 9 8 2 2" xfId="14940"/>
    <cellStyle name="Input 9 8 2 3" xfId="14941"/>
    <cellStyle name="Input 9 8 2 4" xfId="14942"/>
    <cellStyle name="Input 9 8 3" xfId="14943"/>
    <cellStyle name="Input 9 8 4" xfId="14944"/>
    <cellStyle name="Input 9 8 5" xfId="14945"/>
    <cellStyle name="Input 9 9" xfId="14946"/>
    <cellStyle name="Input 9 9 2" xfId="14947"/>
    <cellStyle name="Input 9 9 2 2" xfId="14948"/>
    <cellStyle name="Input 9 9 2 3" xfId="14949"/>
    <cellStyle name="Input 9 9 2 4" xfId="14950"/>
    <cellStyle name="Input 9 9 3" xfId="14951"/>
    <cellStyle name="Input 9 9 4" xfId="14952"/>
    <cellStyle name="Input 9 9 5" xfId="14953"/>
    <cellStyle name="Input Cells" xfId="14954"/>
    <cellStyle name="Input Currency" xfId="14955"/>
    <cellStyle name="Input Currency 2" xfId="14956"/>
    <cellStyle name="Input Currency_Budget Oberoi Commerz 2  3 R3_08052008 (3)" xfId="14957"/>
    <cellStyle name="Input Date" xfId="14958"/>
    <cellStyle name="Input Fixed [0]" xfId="14959"/>
    <cellStyle name="Input Multiple" xfId="14960"/>
    <cellStyle name="Input Normal" xfId="14961"/>
    <cellStyle name="Input Percent" xfId="14962"/>
    <cellStyle name="Input Percent [2]" xfId="14963"/>
    <cellStyle name="Input Percent_Budget Oberoi Commerz 2  3 R3_08052008 (3)" xfId="14964"/>
    <cellStyle name="Input Titles" xfId="14965"/>
    <cellStyle name="input value" xfId="14966"/>
    <cellStyle name="Input1" xfId="14967"/>
    <cellStyle name="Input2" xfId="14968"/>
    <cellStyle name="Input2 2" xfId="14969"/>
    <cellStyle name="Input2 3" xfId="14970"/>
    <cellStyle name="Input2 4" xfId="14971"/>
    <cellStyle name="Input2 5" xfId="14972"/>
    <cellStyle name="Input2 6" xfId="14973"/>
    <cellStyle name="Input2 7" xfId="14974"/>
    <cellStyle name="InputBlueFont" xfId="14975"/>
    <cellStyle name="InputCurrency" xfId="14976"/>
    <cellStyle name="InputNormal" xfId="14977"/>
    <cellStyle name="Integer Text" xfId="14978"/>
    <cellStyle name="iu" xfId="14979"/>
    <cellStyle name="Jun" xfId="14980"/>
    <cellStyle name="Jun 2 2" xfId="14981"/>
    <cellStyle name="Jun 3" xfId="14982"/>
    <cellStyle name="k" xfId="14983"/>
    <cellStyle name="k 2" xfId="14984"/>
    <cellStyle name="KGName" xfId="14985"/>
    <cellStyle name="KG-Nr" xfId="14986"/>
    <cellStyle name="Kol.-Titel" xfId="14987"/>
    <cellStyle name="KP_Normal" xfId="14988"/>
    <cellStyle name="kutch" xfId="14989"/>
    <cellStyle name="L" xfId="14990"/>
    <cellStyle name="L 2" xfId="14991"/>
    <cellStyle name="L_004 - May' 08 - Reconcilation" xfId="14992"/>
    <cellStyle name="L_005- June '08- Reconciliation" xfId="14993"/>
    <cellStyle name="L_006- July '08- Reconciliation" xfId="14994"/>
    <cellStyle name="L_22nd RA Bill- March-10 @ Magnolia B L Gupta" xfId="14995"/>
    <cellStyle name="L_adj 15acre Jun08" xfId="14996"/>
    <cellStyle name="L_Adj 7B Report June 07- Feb 08" xfId="14997"/>
    <cellStyle name="L_adjustment 7A Apr-Oct08" xfId="14998"/>
    <cellStyle name="L_Billing New Formet" xfId="14999"/>
    <cellStyle name="L_Blank formats annexures -  Cost plus" xfId="15000"/>
    <cellStyle name="L_Book1" xfId="15001"/>
    <cellStyle name="L_Book1 (39)" xfId="15002"/>
    <cellStyle name="L_Book3" xfId="15003"/>
    <cellStyle name="L_BOQ" xfId="15004"/>
    <cellStyle name="L_Budget &amp; Costing - MICO" xfId="15005"/>
    <cellStyle name="L_CONTRACT REVIEW- JASOLA TOWERS-FEB07" xfId="15006"/>
    <cellStyle name="L_Copy of Costing" xfId="15007"/>
    <cellStyle name="L_Copy of Costing_Gurgaon 1 _29.07.04 _ MDS" xfId="15008"/>
    <cellStyle name="L_Copy of Oberoi RA Bill 22 August 0804.09.08 Revised " xfId="15009"/>
    <cellStyle name="L_Copy of Oberoi RA Bill 22 August 0804.09.08 Revised  2" xfId="15010"/>
    <cellStyle name="L_Copy of Oberoi RA Bill 22 August 0804.09.08 Revised  3" xfId="15011"/>
    <cellStyle name="L_Copy of Oberoi RA Bill 22 August 0804.09.08 Revised  4" xfId="15012"/>
    <cellStyle name="L_Copy of Oberoi RA Bill 22 August 0804.09.08 Revised  5" xfId="15013"/>
    <cellStyle name="L_Copy of Oberoi RA Bill 22 August 0804.09.08 Revised  6" xfId="15014"/>
    <cellStyle name="L_Copy of Oberoi RA Bill 22 August 0804.09.08 Revised  7" xfId="15015"/>
    <cellStyle name="L_Copy of Oberoi RA Bill 22 August 0804.09.08 Revised  8" xfId="15016"/>
    <cellStyle name="L_Copy of Plant  eqpt (2)" xfId="15017"/>
    <cellStyle name="L_Copy of Progress tracker Mar Apr 08" xfId="15018"/>
    <cellStyle name="L_Copy of PSE-IT Noida-r 3" xfId="15019"/>
    <cellStyle name="L_Copy of Transferable Material VAT Liablity - SBM Homes (Sep-2010) (2) (2)" xfId="15020"/>
    <cellStyle name="L_Costing - ITC Main Revised Qty- 11.01_ ITC Main" xfId="15021"/>
    <cellStyle name="L_Costing - MBD Books-20.12" xfId="15022"/>
    <cellStyle name="L_Costing_Birla Sugar_9.4.05" xfId="15023"/>
    <cellStyle name="L_Costing_District Court" xfId="15024"/>
    <cellStyle name="L_Costing_Hero Honda_Haridwar" xfId="15025"/>
    <cellStyle name="L_Costing_Indian Chancery_4.06.06" xfId="15026"/>
    <cellStyle name="L_Costing_Inst. Bld-Emirates Group-Noida-13.06.06" xfId="15027"/>
    <cellStyle name="L_Costing_Nicholas_21.12.04" xfId="15028"/>
    <cellStyle name="L_Disallowed Cost 200309" xfId="15029"/>
    <cellStyle name="L_Disallowed cost MOI" xfId="15030"/>
    <cellStyle name="L_DLF Agrrement _ Formats _10A" xfId="15031"/>
    <cellStyle name="L_DLF Capital Greens -Consolidated Finishes BOQ Phase I " xfId="15032"/>
    <cellStyle name="L_DLF Capital Greens -Consolidated Finishes BOQ Phase I  2" xfId="15033"/>
    <cellStyle name="L_DLF Capital Greens -Consolidated Finishes BOQ Phase I  3" xfId="15034"/>
    <cellStyle name="L_DLF Capital Greens -Consolidated Finishes BOQ Phase I  4" xfId="15035"/>
    <cellStyle name="L_DLF Capital Greens -Consolidated Finishes BOQ Phase I  5" xfId="15036"/>
    <cellStyle name="L_DLF Capital Greens -Consolidated Finishes BOQ Phase I  6" xfId="15037"/>
    <cellStyle name="L_DLF Capital Greens -Consolidated Finishes BOQ Phase I  7" xfId="15038"/>
    <cellStyle name="L_DLF Capital Greens -Consolidated Finishes BOQ Phase I  8" xfId="15039"/>
    <cellStyle name="L_DLF Capital Greens -Consolidated Finishes BOQ Phase II " xfId="15040"/>
    <cellStyle name="L_DLF Capital Greens -Consolidated Finishes BOQ Phase II  2" xfId="15041"/>
    <cellStyle name="L_DLF Capital Greens -Consolidated Finishes BOQ Phase II  3" xfId="15042"/>
    <cellStyle name="L_DLF Capital Greens -Consolidated Finishes BOQ Phase II  4" xfId="15043"/>
    <cellStyle name="L_DLF Capital Greens -Consolidated Finishes BOQ Phase II  5" xfId="15044"/>
    <cellStyle name="L_DLF Capital Greens -Consolidated Finishes BOQ Phase II  6" xfId="15045"/>
    <cellStyle name="L_DLF Capital Greens -Consolidated Finishes BOQ Phase II  7" xfId="15046"/>
    <cellStyle name="L_DLF Capital Greens -Consolidated Finishes BOQ Phase II  8" xfId="15047"/>
    <cellStyle name="L_DLF Cyber Tower _02.06.05 l" xfId="15048"/>
    <cellStyle name="L_Drawing Release Schedule" xfId="15049"/>
    <cellStyle name="L_drawings Register" xfId="15050"/>
    <cellStyle name="L_drawings Register as on 01-12-08" xfId="15051"/>
    <cellStyle name="L_drawings Register as on 040409" xfId="15052"/>
    <cellStyle name="L_drawings Register as on 040909" xfId="15053"/>
    <cellStyle name="L_drawings Register as on 240409" xfId="15054"/>
    <cellStyle name="L_drawings Register as on 240909" xfId="15055"/>
    <cellStyle name="L_drawings Register as on 28-1-09" xfId="15056"/>
    <cellStyle name="L_drawings Register as on 300609" xfId="15057"/>
    <cellStyle name="L_drawings Register as on 310709" xfId="15058"/>
    <cellStyle name="L_drawings Register as on02-3-09" xfId="15059"/>
    <cellStyle name="L_Final Report-JUne 07" xfId="15060"/>
    <cellStyle name="L_Final Summary IT HYderabad June 08" xfId="15061"/>
    <cellStyle name="L_form" xfId="15062"/>
    <cellStyle name="L_IRS-Civil" xfId="15063"/>
    <cellStyle name="L_IRS-Civil (4)" xfId="15064"/>
    <cellStyle name="L_it noida_budget_draft_200506" xfId="15065"/>
    <cellStyle name="L_IT PARK GACHIBOWLI_P &amp; M HIRE CHARGES" xfId="15066"/>
    <cellStyle name="L_Item Rate Bill RA-10 March 11 (Homes)" xfId="15067"/>
    <cellStyle name="L_ITN AUG MPR" xfId="15068"/>
    <cellStyle name="L_Jasola Recon April-08" xfId="15069"/>
    <cellStyle name="L_Jasola Recon Feb-07" xfId="15070"/>
    <cellStyle name="L_kks" xfId="15071"/>
    <cellStyle name="L_Major quantities _Inst. Bld-Emirates Group-Noida" xfId="15072"/>
    <cellStyle name="L_Major quantities_Hero Honda_Haridwar" xfId="15073"/>
    <cellStyle name="L_Material Reco (SBM Homes)" xfId="15074"/>
    <cellStyle name="L_Material Reco May-2011 (SBM Homes)" xfId="15075"/>
    <cellStyle name="L_May Photos" xfId="15076"/>
    <cellStyle name="L_medicity_26.09.05 _ MDS" xfId="15077"/>
    <cellStyle name="L_Monthwise Idling cost - Magnolias (rev 2)" xfId="15078"/>
    <cellStyle name="L_MPR Jan 2009" xfId="15079"/>
    <cellStyle name="L_MPR OCT" xfId="15080"/>
    <cellStyle name="L_MPR_July_08" xfId="15081"/>
    <cellStyle name="L_MPR1 as per June'08" xfId="15082"/>
    <cellStyle name="L_Noida Mall Cost Audit Reply Mar 08 090608" xfId="15083"/>
    <cellStyle name="L_Oberoi RA Bill 23 Sept 08 061008" xfId="15084"/>
    <cellStyle name="L_Org Chart" xfId="15085"/>
    <cellStyle name="L_P &amp; M STAFF" xfId="15086"/>
    <cellStyle name="L_P&amp;E Trail_1" xfId="15087"/>
    <cellStyle name="L_Pogress tracker June 08" xfId="15088"/>
    <cellStyle name="L_Pogress tracker May 08" xfId="15089"/>
    <cellStyle name="L_PresentationCONTRACT REVIEW" xfId="15090"/>
    <cellStyle name="L_Programme_Vytilla_DLF Riverside" xfId="15091"/>
    <cellStyle name="L_PSE-IT Noida-r 3" xfId="15092"/>
    <cellStyle name="L_R F I  LOG" xfId="15093"/>
    <cellStyle name="L_Rate Ana " xfId="15094"/>
    <cellStyle name="L_Rate Ana  2" xfId="15095"/>
    <cellStyle name="L_Rate Ana  3" xfId="15096"/>
    <cellStyle name="L_Rate Ana  4" xfId="15097"/>
    <cellStyle name="L_Rate Ana  5" xfId="15098"/>
    <cellStyle name="L_Rate Ana  6" xfId="15099"/>
    <cellStyle name="L_Rate Ana  7" xfId="15100"/>
    <cellStyle name="L_Rate Ana  8" xfId="15101"/>
    <cellStyle name="L_RATE ANALYSIS_Sample" xfId="15102"/>
    <cellStyle name="L_Reconciliation for May '08" xfId="15103"/>
    <cellStyle name="L_reconcillation upto sep-08" xfId="15104"/>
    <cellStyle name="L_Register" xfId="15105"/>
    <cellStyle name="L_Res-Item Rate Analysis-r2_ RAP4" xfId="15106"/>
    <cellStyle name="L_Res-Item Rate Analysis-r2_Tapan" xfId="15107"/>
    <cellStyle name="L_SBM School 6th RA Bill 09 Feb-10 Rev" xfId="15108"/>
    <cellStyle name="L_SBM School 8th RA Bill-April-10" xfId="15109"/>
    <cellStyle name="L_SBM School Final Bill-(10-05 to12-2010)" xfId="15110"/>
    <cellStyle name="L_SCOPE OF WORK STR-FIN-SPCL-CONTRACT" xfId="15111"/>
    <cellStyle name="L_Sheet1" xfId="15112"/>
    <cellStyle name="L_Submitted_27.10.05" xfId="15113"/>
    <cellStyle name="L_Summary 15 acre Final" xfId="15114"/>
    <cellStyle name="L_Transferable Material VAT Liablity - SBM Homes (Sep-2010)" xfId="15115"/>
    <cellStyle name="L_Vytilla-Cochin" xfId="15116"/>
    <cellStyle name="L_Working_Submitted" xfId="15117"/>
    <cellStyle name="L_WPR 21 to 27 Jan '08" xfId="15118"/>
    <cellStyle name="L_WPR 28th Jan 08 to 03rd Feb '08" xfId="15119"/>
    <cellStyle name="L_WPR- DLF INFOCITY CHENNAI - 13.08.07 TO 19.08.07" xfId="15120"/>
    <cellStyle name="L_WPR_25th Aug_to_31st Aug_08" xfId="15121"/>
    <cellStyle name="L_WPR_31st_Mar_to_5th_Apr_08" xfId="15122"/>
    <cellStyle name="L_Z-Labour Camp Detail" xfId="15123"/>
    <cellStyle name="Labels - Style3" xfId="15124"/>
    <cellStyle name="Labels - Style3 2" xfId="15125"/>
    <cellStyle name="Labels - Style3 2 2" xfId="15126"/>
    <cellStyle name="Labels - Style3 2 2 2" xfId="15127"/>
    <cellStyle name="Labels - Style3 2 2 3" xfId="15128"/>
    <cellStyle name="Labels - Style3 2 2 4" xfId="15129"/>
    <cellStyle name="Labels - Style3 2 3" xfId="15130"/>
    <cellStyle name="Labels - Style3 2 4" xfId="15131"/>
    <cellStyle name="Labels - Style3 2 5" xfId="15132"/>
    <cellStyle name="Labels - Style3 3" xfId="15133"/>
    <cellStyle name="Labels - Style3 3 2" xfId="15134"/>
    <cellStyle name="Labels - Style3 3 2 2" xfId="15135"/>
    <cellStyle name="Labels - Style3 3 2 3" xfId="15136"/>
    <cellStyle name="Labels - Style3 3 2 4" xfId="15137"/>
    <cellStyle name="Labels - Style3 3 3" xfId="15138"/>
    <cellStyle name="Labels - Style3 3 4" xfId="15139"/>
    <cellStyle name="Labels - Style3 3 5" xfId="15140"/>
    <cellStyle name="Labels - Style3 4" xfId="15141"/>
    <cellStyle name="Labels - Style3 4 2" xfId="15142"/>
    <cellStyle name="Labels - Style3 4 3" xfId="15143"/>
    <cellStyle name="Labels - Style3 4 4" xfId="15144"/>
    <cellStyle name="Labels - Style3 5" xfId="15145"/>
    <cellStyle name="Labels - Style3 6" xfId="15146"/>
    <cellStyle name="Labels - Style3 7" xfId="15147"/>
    <cellStyle name="Large Page Heading" xfId="15148"/>
    <cellStyle name="Length" xfId="15149"/>
    <cellStyle name="Length 2" xfId="15150"/>
    <cellStyle name="Length_DLF Capital Greens -Consolidated Finishes BOQ Phase II " xfId="15151"/>
    <cellStyle name="Level 2 Total" xfId="15152"/>
    <cellStyle name="Level 2 Total 2" xfId="15153"/>
    <cellStyle name="Level 2 Total 2 2" xfId="15154"/>
    <cellStyle name="Level 2 Total 2 3" xfId="15155"/>
    <cellStyle name="Level 2 Total 2 4" xfId="15156"/>
    <cellStyle name="Level 2 Total 3" xfId="15157"/>
    <cellStyle name="Level 2 Total 4" xfId="15158"/>
    <cellStyle name="Level 2 Total 5" xfId="15159"/>
    <cellStyle name="Level 2 Total 6" xfId="15160"/>
    <cellStyle name="Level 2 Total 7" xfId="15161"/>
    <cellStyle name="level 3" xfId="15162"/>
    <cellStyle name="level3" xfId="15163"/>
    <cellStyle name="level3 2" xfId="15164"/>
    <cellStyle name="Lien hypertexte" xfId="15165"/>
    <cellStyle name="Lien hypertexte visité" xfId="15166"/>
    <cellStyle name="Lien hypertexte_PROJ J1 01 IN AFT 0701 COST FW  0001 C 071207 Sourcing Plan" xfId="15167"/>
    <cellStyle name="ligne_detail" xfId="15168"/>
    <cellStyle name="Line No." xfId="15169"/>
    <cellStyle name="LineItem" xfId="15170"/>
    <cellStyle name="Linie" xfId="15171"/>
    <cellStyle name="Linie-nr" xfId="15172"/>
    <cellStyle name="Linie-nr 2" xfId="15173"/>
    <cellStyle name="Linie-nr 3" xfId="15174"/>
    <cellStyle name="Linie-nr 4" xfId="15175"/>
    <cellStyle name="Linie-nr 5" xfId="15176"/>
    <cellStyle name="Linie-nr 6" xfId="15177"/>
    <cellStyle name="Link" xfId="15178"/>
    <cellStyle name="Link Currency (0)" xfId="15179"/>
    <cellStyle name="Link Currency (0) 10" xfId="15180"/>
    <cellStyle name="Link Currency (0) 11" xfId="15181"/>
    <cellStyle name="Link Currency (0) 2" xfId="15182"/>
    <cellStyle name="Link Currency (0) 2 2" xfId="15183"/>
    <cellStyle name="Link Currency (0) 3" xfId="15184"/>
    <cellStyle name="Link Currency (0) 3 2" xfId="15185"/>
    <cellStyle name="Link Currency (0) 4" xfId="15186"/>
    <cellStyle name="Link Currency (0) 5" xfId="15187"/>
    <cellStyle name="Link Currency (0) 6" xfId="15188"/>
    <cellStyle name="Link Currency (0) 7" xfId="15189"/>
    <cellStyle name="Link Currency (0) 8" xfId="15190"/>
    <cellStyle name="Link Currency (0) 9" xfId="15191"/>
    <cellStyle name="Link Currency (2)" xfId="15192"/>
    <cellStyle name="Link Units (0)" xfId="15193"/>
    <cellStyle name="Link Units (0) 10" xfId="15194"/>
    <cellStyle name="Link Units (0) 11" xfId="15195"/>
    <cellStyle name="Link Units (0) 2" xfId="15196"/>
    <cellStyle name="Link Units (0) 2 2" xfId="15197"/>
    <cellStyle name="Link Units (0) 3" xfId="15198"/>
    <cellStyle name="Link Units (0) 3 2" xfId="15199"/>
    <cellStyle name="Link Units (0) 4" xfId="15200"/>
    <cellStyle name="Link Units (0) 5" xfId="15201"/>
    <cellStyle name="Link Units (0) 6" xfId="15202"/>
    <cellStyle name="Link Units (0) 7" xfId="15203"/>
    <cellStyle name="Link Units (0) 8" xfId="15204"/>
    <cellStyle name="Link Units (0) 9" xfId="15205"/>
    <cellStyle name="Link Units (1)" xfId="15206"/>
    <cellStyle name="Link Units (1) 10" xfId="15207"/>
    <cellStyle name="Link Units (1) 11" xfId="15208"/>
    <cellStyle name="Link Units (1) 2" xfId="15209"/>
    <cellStyle name="Link Units (1) 2 2" xfId="15210"/>
    <cellStyle name="Link Units (1) 3" xfId="15211"/>
    <cellStyle name="Link Units (1) 3 2" xfId="15212"/>
    <cellStyle name="Link Units (1) 4" xfId="15213"/>
    <cellStyle name="Link Units (1) 5" xfId="15214"/>
    <cellStyle name="Link Units (1) 6" xfId="15215"/>
    <cellStyle name="Link Units (1) 7" xfId="15216"/>
    <cellStyle name="Link Units (1) 8" xfId="15217"/>
    <cellStyle name="Link Units (1) 9" xfId="15218"/>
    <cellStyle name="Link Units (2)" xfId="15219"/>
    <cellStyle name="Linked Cell 10" xfId="15220"/>
    <cellStyle name="Linked Cell 10 2" xfId="15221"/>
    <cellStyle name="Linked Cell 10 3" xfId="15222"/>
    <cellStyle name="Linked Cell 10 4" xfId="15223"/>
    <cellStyle name="Linked Cell 10 5" xfId="15224"/>
    <cellStyle name="Linked Cell 10 6" xfId="15225"/>
    <cellStyle name="Linked Cell 10 7" xfId="15226"/>
    <cellStyle name="Linked Cell 10 8" xfId="15227"/>
    <cellStyle name="Linked Cell 10 9" xfId="15228"/>
    <cellStyle name="Linked Cell 11" xfId="15229"/>
    <cellStyle name="Linked Cell 11 2" xfId="15230"/>
    <cellStyle name="Linked Cell 11 3" xfId="15231"/>
    <cellStyle name="Linked Cell 11 4" xfId="15232"/>
    <cellStyle name="Linked Cell 11 5" xfId="15233"/>
    <cellStyle name="Linked Cell 11 6" xfId="15234"/>
    <cellStyle name="Linked Cell 11 7" xfId="15235"/>
    <cellStyle name="Linked Cell 11 8" xfId="15236"/>
    <cellStyle name="Linked Cell 11 9" xfId="15237"/>
    <cellStyle name="Linked Cell 12" xfId="15238"/>
    <cellStyle name="Linked Cell 12 2" xfId="15239"/>
    <cellStyle name="Linked Cell 12 3" xfId="15240"/>
    <cellStyle name="Linked Cell 12 4" xfId="15241"/>
    <cellStyle name="Linked Cell 12 5" xfId="15242"/>
    <cellStyle name="Linked Cell 12 6" xfId="15243"/>
    <cellStyle name="Linked Cell 12 7" xfId="15244"/>
    <cellStyle name="Linked Cell 12 8" xfId="15245"/>
    <cellStyle name="Linked Cell 12 9" xfId="15246"/>
    <cellStyle name="Linked Cell 13" xfId="15247"/>
    <cellStyle name="Linked Cell 13 2" xfId="15248"/>
    <cellStyle name="Linked Cell 13 3" xfId="15249"/>
    <cellStyle name="Linked Cell 13 4" xfId="15250"/>
    <cellStyle name="Linked Cell 13 5" xfId="15251"/>
    <cellStyle name="Linked Cell 13 6" xfId="15252"/>
    <cellStyle name="Linked Cell 13 7" xfId="15253"/>
    <cellStyle name="Linked Cell 13 8" xfId="15254"/>
    <cellStyle name="Linked Cell 13 9" xfId="15255"/>
    <cellStyle name="Linked Cell 14" xfId="15256"/>
    <cellStyle name="Linked Cell 14 2" xfId="15257"/>
    <cellStyle name="Linked Cell 14 3" xfId="15258"/>
    <cellStyle name="Linked Cell 14 4" xfId="15259"/>
    <cellStyle name="Linked Cell 14 5" xfId="15260"/>
    <cellStyle name="Linked Cell 14 6" xfId="15261"/>
    <cellStyle name="Linked Cell 14 7" xfId="15262"/>
    <cellStyle name="Linked Cell 14 8" xfId="15263"/>
    <cellStyle name="Linked Cell 14 9" xfId="15264"/>
    <cellStyle name="Linked Cell 15" xfId="15265"/>
    <cellStyle name="Linked Cell 15 2" xfId="15266"/>
    <cellStyle name="Linked Cell 15 3" xfId="15267"/>
    <cellStyle name="Linked Cell 15 4" xfId="15268"/>
    <cellStyle name="Linked Cell 15 5" xfId="15269"/>
    <cellStyle name="Linked Cell 15 6" xfId="15270"/>
    <cellStyle name="Linked Cell 15 7" xfId="15271"/>
    <cellStyle name="Linked Cell 15 8" xfId="15272"/>
    <cellStyle name="Linked Cell 15 9" xfId="15273"/>
    <cellStyle name="Linked Cell 16" xfId="15274"/>
    <cellStyle name="Linked Cell 16 2" xfId="15275"/>
    <cellStyle name="Linked Cell 16 3" xfId="15276"/>
    <cellStyle name="Linked Cell 16 4" xfId="15277"/>
    <cellStyle name="Linked Cell 16 5" xfId="15278"/>
    <cellStyle name="Linked Cell 16 6" xfId="15279"/>
    <cellStyle name="Linked Cell 16 7" xfId="15280"/>
    <cellStyle name="Linked Cell 16 8" xfId="15281"/>
    <cellStyle name="Linked Cell 16 9" xfId="15282"/>
    <cellStyle name="Linked Cell 17" xfId="15283"/>
    <cellStyle name="Linked Cell 18" xfId="15284"/>
    <cellStyle name="Linked Cell 19" xfId="15285"/>
    <cellStyle name="Linked Cell 2" xfId="15286"/>
    <cellStyle name="Linked Cell 2 2" xfId="15287"/>
    <cellStyle name="Linked Cell 2 2 2" xfId="15288"/>
    <cellStyle name="Linked Cell 2 2 2 2" xfId="15289"/>
    <cellStyle name="Linked Cell 2 2 3" xfId="15290"/>
    <cellStyle name="Linked Cell 2 2 4" xfId="15291"/>
    <cellStyle name="Linked Cell 2 2 5" xfId="15292"/>
    <cellStyle name="Linked Cell 2 2 6" xfId="15293"/>
    <cellStyle name="Linked Cell 2 2 7" xfId="15294"/>
    <cellStyle name="Linked Cell 2 2 8" xfId="15295"/>
    <cellStyle name="Linked Cell 2 2 9" xfId="15296"/>
    <cellStyle name="Linked Cell 2 3" xfId="15297"/>
    <cellStyle name="Linked Cell 2 4" xfId="15298"/>
    <cellStyle name="Linked Cell 2 5" xfId="15299"/>
    <cellStyle name="Linked Cell 2_Block-F LGF POur-II BBS" xfId="15300"/>
    <cellStyle name="Linked Cell 20" xfId="15301"/>
    <cellStyle name="Linked Cell 21" xfId="15302"/>
    <cellStyle name="Linked Cell 22" xfId="15303"/>
    <cellStyle name="Linked Cell 23" xfId="15304"/>
    <cellStyle name="Linked Cell 24" xfId="15305"/>
    <cellStyle name="Linked Cell 25" xfId="15306"/>
    <cellStyle name="Linked Cell 26" xfId="15307"/>
    <cellStyle name="Linked Cell 27" xfId="15308"/>
    <cellStyle name="Linked Cell 28" xfId="15309"/>
    <cellStyle name="Linked Cell 29" xfId="15310"/>
    <cellStyle name="Linked Cell 3" xfId="15311"/>
    <cellStyle name="Linked Cell 3 2" xfId="15312"/>
    <cellStyle name="Linked Cell 3 2 2" xfId="15313"/>
    <cellStyle name="Linked Cell 3 2 3" xfId="15314"/>
    <cellStyle name="Linked Cell 3 2 4" xfId="15315"/>
    <cellStyle name="Linked Cell 3 2 5" xfId="15316"/>
    <cellStyle name="Linked Cell 3 2 6" xfId="15317"/>
    <cellStyle name="Linked Cell 3 2 7" xfId="15318"/>
    <cellStyle name="Linked Cell 3 2 8" xfId="15319"/>
    <cellStyle name="Linked Cell 3 2 9" xfId="15320"/>
    <cellStyle name="Linked Cell 3 3" xfId="15321"/>
    <cellStyle name="Linked Cell 3 4" xfId="15322"/>
    <cellStyle name="Linked Cell 3_Ramadugu_ SWGH" xfId="15323"/>
    <cellStyle name="Linked Cell 30" xfId="15324"/>
    <cellStyle name="Linked Cell 31" xfId="15325"/>
    <cellStyle name="Linked Cell 32" xfId="15326"/>
    <cellStyle name="Linked Cell 33" xfId="15327"/>
    <cellStyle name="Linked Cell 34" xfId="15328"/>
    <cellStyle name="Linked Cell 35" xfId="15329"/>
    <cellStyle name="Linked Cell 36" xfId="15330"/>
    <cellStyle name="Linked Cell 37" xfId="15331"/>
    <cellStyle name="Linked Cell 38" xfId="15332"/>
    <cellStyle name="Linked Cell 4" xfId="15333"/>
    <cellStyle name="Linked Cell 4 10" xfId="15334"/>
    <cellStyle name="Linked Cell 4 11" xfId="15335"/>
    <cellStyle name="Linked Cell 4 12" xfId="15336"/>
    <cellStyle name="Linked Cell 4 2" xfId="15337"/>
    <cellStyle name="Linked Cell 4 2 2" xfId="15338"/>
    <cellStyle name="Linked Cell 4 3" xfId="15339"/>
    <cellStyle name="Linked Cell 4 4" xfId="15340"/>
    <cellStyle name="Linked Cell 4 5" xfId="15341"/>
    <cellStyle name="Linked Cell 4 6" xfId="15342"/>
    <cellStyle name="Linked Cell 4 7" xfId="15343"/>
    <cellStyle name="Linked Cell 4 8" xfId="15344"/>
    <cellStyle name="Linked Cell 4 9" xfId="15345"/>
    <cellStyle name="Linked Cell 5" xfId="15346"/>
    <cellStyle name="Linked Cell 5 10" xfId="15347"/>
    <cellStyle name="Linked Cell 5 11" xfId="15348"/>
    <cellStyle name="Linked Cell 5 12" xfId="15349"/>
    <cellStyle name="Linked Cell 5 2" xfId="15350"/>
    <cellStyle name="Linked Cell 5 2 2" xfId="15351"/>
    <cellStyle name="Linked Cell 5 3" xfId="15352"/>
    <cellStyle name="Linked Cell 5 4" xfId="15353"/>
    <cellStyle name="Linked Cell 5 5" xfId="15354"/>
    <cellStyle name="Linked Cell 5 6" xfId="15355"/>
    <cellStyle name="Linked Cell 5 7" xfId="15356"/>
    <cellStyle name="Linked Cell 5 8" xfId="15357"/>
    <cellStyle name="Linked Cell 5 9" xfId="15358"/>
    <cellStyle name="Linked Cell 6" xfId="15359"/>
    <cellStyle name="Linked Cell 6 10" xfId="15360"/>
    <cellStyle name="Linked Cell 6 11" xfId="15361"/>
    <cellStyle name="Linked Cell 6 12" xfId="15362"/>
    <cellStyle name="Linked Cell 6 2" xfId="15363"/>
    <cellStyle name="Linked Cell 6 3" xfId="15364"/>
    <cellStyle name="Linked Cell 6 4" xfId="15365"/>
    <cellStyle name="Linked Cell 6 5" xfId="15366"/>
    <cellStyle name="Linked Cell 6 6" xfId="15367"/>
    <cellStyle name="Linked Cell 6 7" xfId="15368"/>
    <cellStyle name="Linked Cell 6 8" xfId="15369"/>
    <cellStyle name="Linked Cell 6 9" xfId="15370"/>
    <cellStyle name="Linked Cell 7" xfId="15371"/>
    <cellStyle name="Linked Cell 7 10" xfId="15372"/>
    <cellStyle name="Linked Cell 7 11" xfId="15373"/>
    <cellStyle name="Linked Cell 7 12" xfId="15374"/>
    <cellStyle name="Linked Cell 7 2" xfId="15375"/>
    <cellStyle name="Linked Cell 7 3" xfId="15376"/>
    <cellStyle name="Linked Cell 7 4" xfId="15377"/>
    <cellStyle name="Linked Cell 7 5" xfId="15378"/>
    <cellStyle name="Linked Cell 7 6" xfId="15379"/>
    <cellStyle name="Linked Cell 7 7" xfId="15380"/>
    <cellStyle name="Linked Cell 7 8" xfId="15381"/>
    <cellStyle name="Linked Cell 7 9" xfId="15382"/>
    <cellStyle name="Linked Cell 8" xfId="15383"/>
    <cellStyle name="Linked Cell 8 2" xfId="15384"/>
    <cellStyle name="Linked Cell 8 3" xfId="15385"/>
    <cellStyle name="Linked Cell 8 4" xfId="15386"/>
    <cellStyle name="Linked Cell 8 5" xfId="15387"/>
    <cellStyle name="Linked Cell 8 6" xfId="15388"/>
    <cellStyle name="Linked Cell 8 7" xfId="15389"/>
    <cellStyle name="Linked Cell 8 8" xfId="15390"/>
    <cellStyle name="Linked Cell 8 9" xfId="15391"/>
    <cellStyle name="Linked Cell 9" xfId="15392"/>
    <cellStyle name="Linked Cell 9 2" xfId="15393"/>
    <cellStyle name="Linked Cell 9 3" xfId="15394"/>
    <cellStyle name="Linked Cell 9 4" xfId="15395"/>
    <cellStyle name="Linked Cell 9 5" xfId="15396"/>
    <cellStyle name="Linked Cell 9 6" xfId="15397"/>
    <cellStyle name="Linked Cell 9 7" xfId="15398"/>
    <cellStyle name="Linked Cell 9 8" xfId="15399"/>
    <cellStyle name="Linked Cell 9 9" xfId="15400"/>
    <cellStyle name="Linked Cells" xfId="15401"/>
    <cellStyle name="Locked" xfId="15402"/>
    <cellStyle name="M" xfId="15403"/>
    <cellStyle name="M 2" xfId="15404"/>
    <cellStyle name="M head" xfId="15405"/>
    <cellStyle name="M head 2" xfId="15406"/>
    <cellStyle name="M head_Raipole to Polkampally" xfId="15407"/>
    <cellStyle name="m/d/yy" xfId="15408"/>
    <cellStyle name="m/d/yy 2" xfId="15409"/>
    <cellStyle name="m/d/yy 3" xfId="15410"/>
    <cellStyle name="m/d/yy 4" xfId="15411"/>
    <cellStyle name="m/d/yy 5" xfId="15412"/>
    <cellStyle name="m/d/yy 6" xfId="15413"/>
    <cellStyle name="m/d/yy 7" xfId="15414"/>
    <cellStyle name="M_004 - May' 08 - Reconcilation" xfId="15415"/>
    <cellStyle name="M_005- June '08- Reconciliation" xfId="15416"/>
    <cellStyle name="M_006- July '08- Reconciliation" xfId="15417"/>
    <cellStyle name="M_22nd RA Bill- March-10 @ Magnolia B L Gupta" xfId="15418"/>
    <cellStyle name="M_adj 15acre Jun08" xfId="15419"/>
    <cellStyle name="M_Adj 7B Report June 07- Feb 08" xfId="15420"/>
    <cellStyle name="M_adjustment 7A Apr-Oct08" xfId="15421"/>
    <cellStyle name="M_Billing New Formet" xfId="15422"/>
    <cellStyle name="M_Blank formats annexures -  Cost plus" xfId="15423"/>
    <cellStyle name="M_Book1" xfId="15424"/>
    <cellStyle name="M_Book1 (39)" xfId="15425"/>
    <cellStyle name="M_Book3" xfId="15426"/>
    <cellStyle name="M_BOQ" xfId="15427"/>
    <cellStyle name="M_Budget &amp; Costing - MICO" xfId="15428"/>
    <cellStyle name="M_CONTRACT REVIEW- JASOLA TOWERS-FEB07" xfId="15429"/>
    <cellStyle name="M_Copy of Costing" xfId="15430"/>
    <cellStyle name="M_Copy of Costing_Gurgaon 1 _29.07.04 _ MDS" xfId="15431"/>
    <cellStyle name="M_Copy of Oberoi RA Bill 22 August 0804.09.08 Revised " xfId="15432"/>
    <cellStyle name="M_Copy of Oberoi RA Bill 22 August 0804.09.08 Revised  2" xfId="15433"/>
    <cellStyle name="M_Copy of Oberoi RA Bill 22 August 0804.09.08 Revised  3" xfId="15434"/>
    <cellStyle name="M_Copy of Oberoi RA Bill 22 August 0804.09.08 Revised  4" xfId="15435"/>
    <cellStyle name="M_Copy of Oberoi RA Bill 22 August 0804.09.08 Revised  5" xfId="15436"/>
    <cellStyle name="M_Copy of Oberoi RA Bill 22 August 0804.09.08 Revised  6" xfId="15437"/>
    <cellStyle name="M_Copy of Oberoi RA Bill 22 August 0804.09.08 Revised  7" xfId="15438"/>
    <cellStyle name="M_Copy of Oberoi RA Bill 22 August 0804.09.08 Revised  8" xfId="15439"/>
    <cellStyle name="M_Copy of Plant  eqpt (2)" xfId="15440"/>
    <cellStyle name="M_Copy of Progress tracker Mar Apr 08" xfId="15441"/>
    <cellStyle name="M_Copy of PSE-IT Noida-r 3" xfId="15442"/>
    <cellStyle name="M_Copy of Transferable Material VAT Liablity - SBM Homes (Sep-2010) (2) (2)" xfId="15443"/>
    <cellStyle name="M_Costing - ITC Main Revised Qty- 11.01_ ITC Main" xfId="15444"/>
    <cellStyle name="M_Costing - MBD Books-20.12" xfId="15445"/>
    <cellStyle name="M_Costing_Birla Sugar_9.4.05" xfId="15446"/>
    <cellStyle name="M_Costing_District Court" xfId="15447"/>
    <cellStyle name="M_Costing_Hero Honda_Haridwar" xfId="15448"/>
    <cellStyle name="M_Costing_Indian Chancery_4.06.06" xfId="15449"/>
    <cellStyle name="M_Costing_Inst. Bld-Emirates Group-Noida-13.06.06" xfId="15450"/>
    <cellStyle name="M_Costing_Nicholas_21.12.04" xfId="15451"/>
    <cellStyle name="M_Disallowed Cost 200309" xfId="15452"/>
    <cellStyle name="M_Disallowed cost MOI" xfId="15453"/>
    <cellStyle name="M_DLF Agrrement _ Formats _10A" xfId="15454"/>
    <cellStyle name="M_DLF Capital Greens -Consolidated Finishes BOQ Phase I " xfId="15455"/>
    <cellStyle name="M_DLF Capital Greens -Consolidated Finishes BOQ Phase I  2" xfId="15456"/>
    <cellStyle name="M_DLF Capital Greens -Consolidated Finishes BOQ Phase I  3" xfId="15457"/>
    <cellStyle name="M_DLF Capital Greens -Consolidated Finishes BOQ Phase I  4" xfId="15458"/>
    <cellStyle name="M_DLF Capital Greens -Consolidated Finishes BOQ Phase I  5" xfId="15459"/>
    <cellStyle name="M_DLF Capital Greens -Consolidated Finishes BOQ Phase I  6" xfId="15460"/>
    <cellStyle name="M_DLF Capital Greens -Consolidated Finishes BOQ Phase I  7" xfId="15461"/>
    <cellStyle name="M_DLF Capital Greens -Consolidated Finishes BOQ Phase I  8" xfId="15462"/>
    <cellStyle name="M_DLF Capital Greens -Consolidated Finishes BOQ Phase II " xfId="15463"/>
    <cellStyle name="M_DLF Capital Greens -Consolidated Finishes BOQ Phase II  2" xfId="15464"/>
    <cellStyle name="M_DLF Capital Greens -Consolidated Finishes BOQ Phase II  3" xfId="15465"/>
    <cellStyle name="M_DLF Capital Greens -Consolidated Finishes BOQ Phase II  4" xfId="15466"/>
    <cellStyle name="M_DLF Capital Greens -Consolidated Finishes BOQ Phase II  5" xfId="15467"/>
    <cellStyle name="M_DLF Capital Greens -Consolidated Finishes BOQ Phase II  6" xfId="15468"/>
    <cellStyle name="M_DLF Capital Greens -Consolidated Finishes BOQ Phase II  7" xfId="15469"/>
    <cellStyle name="M_DLF Capital Greens -Consolidated Finishes BOQ Phase II  8" xfId="15470"/>
    <cellStyle name="M_DLF Cyber Tower _02.06.05 l" xfId="15471"/>
    <cellStyle name="M_Drawing Release Schedule" xfId="15472"/>
    <cellStyle name="M_drawings Register" xfId="15473"/>
    <cellStyle name="M_drawings Register as on 01-12-08" xfId="15474"/>
    <cellStyle name="M_drawings Register as on 040409" xfId="15475"/>
    <cellStyle name="M_drawings Register as on 040909" xfId="15476"/>
    <cellStyle name="M_drawings Register as on 240409" xfId="15477"/>
    <cellStyle name="M_drawings Register as on 240909" xfId="15478"/>
    <cellStyle name="M_drawings Register as on 28-1-09" xfId="15479"/>
    <cellStyle name="M_drawings Register as on 300609" xfId="15480"/>
    <cellStyle name="M_drawings Register as on 310709" xfId="15481"/>
    <cellStyle name="M_drawings Register as on02-3-09" xfId="15482"/>
    <cellStyle name="M_Final Report-JUne 07" xfId="15483"/>
    <cellStyle name="M_Final Summary IT HYderabad June 08" xfId="15484"/>
    <cellStyle name="M_form" xfId="15485"/>
    <cellStyle name="M_IRS-Civil" xfId="15486"/>
    <cellStyle name="M_IRS-Civil (4)" xfId="15487"/>
    <cellStyle name="M_it noida_budget_draft_200506" xfId="15488"/>
    <cellStyle name="M_IT PARK GACHIBOWLI_P &amp; M HIRE CHARGES" xfId="15489"/>
    <cellStyle name="M_Item Rate Bill RA-10 March 11 (Homes)" xfId="15490"/>
    <cellStyle name="M_ITN AUG MPR" xfId="15491"/>
    <cellStyle name="M_Jasola Recon April-08" xfId="15492"/>
    <cellStyle name="M_Jasola Recon Feb-07" xfId="15493"/>
    <cellStyle name="M_kks" xfId="15494"/>
    <cellStyle name="m_Macros" xfId="15495"/>
    <cellStyle name="M_Major quantities _Inst. Bld-Emirates Group-Noida" xfId="15496"/>
    <cellStyle name="M_Major quantities_Hero Honda_Haridwar" xfId="15497"/>
    <cellStyle name="m_Manager" xfId="15498"/>
    <cellStyle name="M_Material Reco (SBM Homes)" xfId="15499"/>
    <cellStyle name="M_Material Reco May-2011 (SBM Homes)" xfId="15500"/>
    <cellStyle name="M_May Photos" xfId="15501"/>
    <cellStyle name="M_medicity_26.09.05 _ MDS" xfId="15502"/>
    <cellStyle name="M_Monthwise Idling cost - Magnolias (rev 2)" xfId="15503"/>
    <cellStyle name="M_MPR Jan 2009" xfId="15504"/>
    <cellStyle name="M_MPR OCT" xfId="15505"/>
    <cellStyle name="M_MPR_July_08" xfId="15506"/>
    <cellStyle name="M_MPR1 as per June'08" xfId="15507"/>
    <cellStyle name="M_Noida Mall Cost Audit Reply Mar 08 090608" xfId="15508"/>
    <cellStyle name="M_Oberoi RA Bill 23 Sept 08 061008" xfId="15509"/>
    <cellStyle name="M_Org Chart" xfId="15510"/>
    <cellStyle name="M_P &amp; M STAFF" xfId="15511"/>
    <cellStyle name="M_P&amp;E Trail_1" xfId="15512"/>
    <cellStyle name="M_Pogress tracker June 08" xfId="15513"/>
    <cellStyle name="M_Pogress tracker May 08" xfId="15514"/>
    <cellStyle name="M_PresentationCONTRACT REVIEW" xfId="15515"/>
    <cellStyle name="M_Programme_Vytilla_DLF Riverside" xfId="15516"/>
    <cellStyle name="M_PSE-IT Noida-r 3" xfId="15517"/>
    <cellStyle name="M_R F I  LOG" xfId="15518"/>
    <cellStyle name="M_Rate Ana " xfId="15519"/>
    <cellStyle name="M_Rate Ana  2" xfId="15520"/>
    <cellStyle name="M_Rate Ana  3" xfId="15521"/>
    <cellStyle name="M_Rate Ana  4" xfId="15522"/>
    <cellStyle name="M_Rate Ana  5" xfId="15523"/>
    <cellStyle name="M_Rate Ana  6" xfId="15524"/>
    <cellStyle name="M_Rate Ana  7" xfId="15525"/>
    <cellStyle name="M_Rate Ana  8" xfId="15526"/>
    <cellStyle name="M_RATE ANALYSIS_Sample" xfId="15527"/>
    <cellStyle name="M_Reconciliation for May '08" xfId="15528"/>
    <cellStyle name="M_reconcillation upto sep-08" xfId="15529"/>
    <cellStyle name="M_Register" xfId="15530"/>
    <cellStyle name="M_Res-Item Rate Analysis-r2_ RAP4" xfId="15531"/>
    <cellStyle name="M_Res-Item Rate Analysis-r2_Tapan" xfId="15532"/>
    <cellStyle name="M_SBM School 6th RA Bill 09 Feb-10 Rev" xfId="15533"/>
    <cellStyle name="M_SBM School 8th RA Bill-April-10" xfId="15534"/>
    <cellStyle name="M_SBM School Final Bill-(10-05 to12-2010)" xfId="15535"/>
    <cellStyle name="M_SCOPE OF WORK STR-FIN-SPCL-CONTRACT" xfId="15536"/>
    <cellStyle name="M_Sheet1" xfId="15537"/>
    <cellStyle name="M_Submitted_27.10.05" xfId="15538"/>
    <cellStyle name="M_Summary 15 acre Final" xfId="15539"/>
    <cellStyle name="M_Transferable Material VAT Liablity - SBM Homes (Sep-2010)" xfId="15540"/>
    <cellStyle name="M_Vytilla-Cochin" xfId="15541"/>
    <cellStyle name="M_Working_Submitted" xfId="15542"/>
    <cellStyle name="M_WPR 21 to 27 Jan '08" xfId="15543"/>
    <cellStyle name="M_WPR 28th Jan 08 to 03rd Feb '08" xfId="15544"/>
    <cellStyle name="M_WPR- DLF INFOCITY CHENNAI - 13.08.07 TO 19.08.07" xfId="15545"/>
    <cellStyle name="M_WPR_25th Aug_to_31st Aug_08" xfId="15546"/>
    <cellStyle name="M_WPR_31st_Mar_to_5th_Apr_08" xfId="15547"/>
    <cellStyle name="M_Z-Labour Camp Detail" xfId="15548"/>
    <cellStyle name="M-0" xfId="15549"/>
    <cellStyle name="M-0 2" xfId="15550"/>
    <cellStyle name="M-0_DLF Capital Greens -Consolidated Finishes BOQ Phase II " xfId="15551"/>
    <cellStyle name="MacroCode" xfId="15552"/>
    <cellStyle name="MacroCode 2" xfId="15553"/>
    <cellStyle name="MacroCode 3" xfId="15554"/>
    <cellStyle name="MacroCode 4" xfId="15555"/>
    <cellStyle name="MacroCode 5" xfId="15556"/>
    <cellStyle name="Main Heading" xfId="15557"/>
    <cellStyle name="MainDescription" xfId="15558"/>
    <cellStyle name="Major Total" xfId="15559"/>
    <cellStyle name="Major Total 2" xfId="15560"/>
    <cellStyle name="Major Total 2 2" xfId="15561"/>
    <cellStyle name="Major Total 2 3" xfId="15562"/>
    <cellStyle name="Major Total 2 4" xfId="15563"/>
    <cellStyle name="Major Total 3" xfId="15564"/>
    <cellStyle name="Major Total 4" xfId="15565"/>
    <cellStyle name="MANKAD" xfId="15566"/>
    <cellStyle name="MANKAD 2" xfId="15567"/>
    <cellStyle name="MANKAD 3" xfId="15568"/>
    <cellStyle name="MANKAD_AH Mancherial Estimate" xfId="15569"/>
    <cellStyle name="Marge" xfId="15570"/>
    <cellStyle name="Measure" xfId="15571"/>
    <cellStyle name="Measure 2" xfId="15572"/>
    <cellStyle name="Microsoft Excel found an error in the formula you entered. Do you want to accept the correction proposed below?_x000a__x000a_|_x000a__x000a_• To accept the correction, click Yes._x000a_• To close this message and correct the formula yourself, click No." xfId="15573"/>
    <cellStyle name="MidTotal" xfId="15574"/>
    <cellStyle name="MidTotal 2" xfId="15575"/>
    <cellStyle name="MidTotal 2 2" xfId="15576"/>
    <cellStyle name="MidTotal 2 2 2" xfId="15577"/>
    <cellStyle name="MidTotal 2 2 3" xfId="15578"/>
    <cellStyle name="MidTotal 2 2 4" xfId="15579"/>
    <cellStyle name="MidTotal 2 3" xfId="15580"/>
    <cellStyle name="MidTotal 2 4" xfId="15581"/>
    <cellStyle name="MidTotal 2 5" xfId="15582"/>
    <cellStyle name="MidTotal 2 6" xfId="15583"/>
    <cellStyle name="MidTotal 2 7" xfId="15584"/>
    <cellStyle name="MidTotal 3" xfId="15585"/>
    <cellStyle name="MidTotal 3 2" xfId="15586"/>
    <cellStyle name="MidTotal 3 3" xfId="15587"/>
    <cellStyle name="MidTotal 3 4" xfId="15588"/>
    <cellStyle name="MidTotal 4" xfId="15589"/>
    <cellStyle name="MidTotal 5" xfId="15590"/>
    <cellStyle name="MidTotal 6" xfId="15591"/>
    <cellStyle name="MidTotal 7" xfId="15592"/>
    <cellStyle name="MidTotal 8" xfId="15593"/>
    <cellStyle name="Migliaia (0)_Camera matrimoniale (3) megaros" xfId="15594"/>
    <cellStyle name="Migliaia_cross border" xfId="15595"/>
    <cellStyle name="Mike" xfId="15596"/>
    <cellStyle name="mike1" xfId="15597"/>
    <cellStyle name="mike2" xfId="15598"/>
    <cellStyle name="mil" xfId="15599"/>
    <cellStyle name="Millares [0]_2AV_M_M " xfId="15600"/>
    <cellStyle name="Millares_2AV_M_M " xfId="15601"/>
    <cellStyle name="Milliers [0]_!!!GO" xfId="15602"/>
    <cellStyle name="Milliers_!!!GO" xfId="15603"/>
    <cellStyle name="Minor Head" xfId="15604"/>
    <cellStyle name="Minor Head 2" xfId="15605"/>
    <cellStyle name="Minor Head 2 2" xfId="15606"/>
    <cellStyle name="Minor Head 2 3" xfId="15607"/>
    <cellStyle name="Minor Head 2 4" xfId="15608"/>
    <cellStyle name="Minor Head 3" xfId="15609"/>
    <cellStyle name="Minor Head 4" xfId="15610"/>
    <cellStyle name="Minor Head 5" xfId="15611"/>
    <cellStyle name="m-o" xfId="15612"/>
    <cellStyle name="m-o 2" xfId="15613"/>
    <cellStyle name="m-o_DLF Capital Greens -Consolidated Finishes BOQ Phase II " xfId="15614"/>
    <cellStyle name="Model" xfId="15615"/>
    <cellStyle name="Moeda [0]_Bow_Acq" xfId="15616"/>
    <cellStyle name="Moeda_Bow_Acq" xfId="15617"/>
    <cellStyle name="Moneda [0]_2AV_M_M" xfId="15618"/>
    <cellStyle name="Moneda_2AV_M_M " xfId="15619"/>
    <cellStyle name="Monétaire [0]_!!!GO" xfId="15620"/>
    <cellStyle name="Monétaire_!!!GO" xfId="15621"/>
    <cellStyle name="Monétaire0" xfId="15622"/>
    <cellStyle name="MS_Arabic" xfId="15623"/>
    <cellStyle name="mult" xfId="15624"/>
    <cellStyle name="Multiple" xfId="15625"/>
    <cellStyle name="Multiple [0]" xfId="15626"/>
    <cellStyle name="Multiple [0] 2" xfId="15627"/>
    <cellStyle name="Multiple [1]" xfId="15628"/>
    <cellStyle name="Multiple_~0205992" xfId="15629"/>
    <cellStyle name="MultipleBelow" xfId="15630"/>
    <cellStyle name="multiples" xfId="15631"/>
    <cellStyle name="multipoles" xfId="15632"/>
    <cellStyle name="n" xfId="15633"/>
    <cellStyle name="n 2" xfId="15634"/>
    <cellStyle name="n2" xfId="15635"/>
    <cellStyle name="NA is zero" xfId="15636"/>
    <cellStyle name="Neutral 1" xfId="15637"/>
    <cellStyle name="Neutral 10" xfId="15638"/>
    <cellStyle name="Neutral 10 2" xfId="15639"/>
    <cellStyle name="Neutral 10 3" xfId="15640"/>
    <cellStyle name="Neutral 10 4" xfId="15641"/>
    <cellStyle name="Neutral 10 5" xfId="15642"/>
    <cellStyle name="Neutral 10 6" xfId="15643"/>
    <cellStyle name="Neutral 10 7" xfId="15644"/>
    <cellStyle name="Neutral 10 8" xfId="15645"/>
    <cellStyle name="Neutral 10 9" xfId="15646"/>
    <cellStyle name="Neutral 11" xfId="15647"/>
    <cellStyle name="Neutral 11 2" xfId="15648"/>
    <cellStyle name="Neutral 11 3" xfId="15649"/>
    <cellStyle name="Neutral 11 4" xfId="15650"/>
    <cellStyle name="Neutral 11 5" xfId="15651"/>
    <cellStyle name="Neutral 11 6" xfId="15652"/>
    <cellStyle name="Neutral 11 7" xfId="15653"/>
    <cellStyle name="Neutral 11 8" xfId="15654"/>
    <cellStyle name="Neutral 11 9" xfId="15655"/>
    <cellStyle name="Neutral 12" xfId="15656"/>
    <cellStyle name="Neutral 12 2" xfId="15657"/>
    <cellStyle name="Neutral 12 3" xfId="15658"/>
    <cellStyle name="Neutral 12 4" xfId="15659"/>
    <cellStyle name="Neutral 12 5" xfId="15660"/>
    <cellStyle name="Neutral 12 6" xfId="15661"/>
    <cellStyle name="Neutral 12 7" xfId="15662"/>
    <cellStyle name="Neutral 12 8" xfId="15663"/>
    <cellStyle name="Neutral 12 9" xfId="15664"/>
    <cellStyle name="Neutral 13" xfId="15665"/>
    <cellStyle name="Neutral 13 2" xfId="15666"/>
    <cellStyle name="Neutral 13 3" xfId="15667"/>
    <cellStyle name="Neutral 13 4" xfId="15668"/>
    <cellStyle name="Neutral 13 5" xfId="15669"/>
    <cellStyle name="Neutral 13 6" xfId="15670"/>
    <cellStyle name="Neutral 13 7" xfId="15671"/>
    <cellStyle name="Neutral 13 8" xfId="15672"/>
    <cellStyle name="Neutral 13 9" xfId="15673"/>
    <cellStyle name="Neutral 14" xfId="15674"/>
    <cellStyle name="Neutral 14 2" xfId="15675"/>
    <cellStyle name="Neutral 14 3" xfId="15676"/>
    <cellStyle name="Neutral 14 4" xfId="15677"/>
    <cellStyle name="Neutral 14 5" xfId="15678"/>
    <cellStyle name="Neutral 14 6" xfId="15679"/>
    <cellStyle name="Neutral 14 7" xfId="15680"/>
    <cellStyle name="Neutral 14 8" xfId="15681"/>
    <cellStyle name="Neutral 14 9" xfId="15682"/>
    <cellStyle name="Neutral 15" xfId="15683"/>
    <cellStyle name="Neutral 15 2" xfId="15684"/>
    <cellStyle name="Neutral 15 3" xfId="15685"/>
    <cellStyle name="Neutral 15 4" xfId="15686"/>
    <cellStyle name="Neutral 15 5" xfId="15687"/>
    <cellStyle name="Neutral 15 6" xfId="15688"/>
    <cellStyle name="Neutral 15 7" xfId="15689"/>
    <cellStyle name="Neutral 15 8" xfId="15690"/>
    <cellStyle name="Neutral 15 9" xfId="15691"/>
    <cellStyle name="Neutral 16" xfId="15692"/>
    <cellStyle name="Neutral 16 2" xfId="15693"/>
    <cellStyle name="Neutral 16 3" xfId="15694"/>
    <cellStyle name="Neutral 16 4" xfId="15695"/>
    <cellStyle name="Neutral 16 5" xfId="15696"/>
    <cellStyle name="Neutral 16 6" xfId="15697"/>
    <cellStyle name="Neutral 16 7" xfId="15698"/>
    <cellStyle name="Neutral 16 8" xfId="15699"/>
    <cellStyle name="Neutral 16 9" xfId="15700"/>
    <cellStyle name="Neutral 17" xfId="15701"/>
    <cellStyle name="Neutral 18" xfId="15702"/>
    <cellStyle name="Neutral 19" xfId="15703"/>
    <cellStyle name="Neutral 2" xfId="15704"/>
    <cellStyle name="Neutral 2 2" xfId="15705"/>
    <cellStyle name="Neutral 2 2 2" xfId="15706"/>
    <cellStyle name="Neutral 2 2 2 2" xfId="15707"/>
    <cellStyle name="Neutral 2 2 3" xfId="15708"/>
    <cellStyle name="Neutral 2 2 4" xfId="15709"/>
    <cellStyle name="Neutral 2 2 5" xfId="15710"/>
    <cellStyle name="Neutral 2 2 6" xfId="15711"/>
    <cellStyle name="Neutral 2 2 7" xfId="15712"/>
    <cellStyle name="Neutral 2 2 8" xfId="15713"/>
    <cellStyle name="Neutral 2 2 9" xfId="15714"/>
    <cellStyle name="Neutral 2 3" xfId="15715"/>
    <cellStyle name="Neutral 2 4" xfId="15716"/>
    <cellStyle name="Neutral 2 5" xfId="15717"/>
    <cellStyle name="Neutral 2 6" xfId="15718"/>
    <cellStyle name="Neutral 2_Block-F LGF POur-II BBS" xfId="15719"/>
    <cellStyle name="Neutral 20" xfId="15720"/>
    <cellStyle name="Neutral 21" xfId="15721"/>
    <cellStyle name="Neutral 22" xfId="15722"/>
    <cellStyle name="Neutral 23" xfId="15723"/>
    <cellStyle name="Neutral 24" xfId="15724"/>
    <cellStyle name="Neutral 25" xfId="15725"/>
    <cellStyle name="Neutral 26" xfId="15726"/>
    <cellStyle name="Neutral 27" xfId="15727"/>
    <cellStyle name="Neutral 28" xfId="15728"/>
    <cellStyle name="Neutral 29" xfId="15729"/>
    <cellStyle name="Neutral 3" xfId="15730"/>
    <cellStyle name="Neutral 3 2" xfId="15731"/>
    <cellStyle name="Neutral 3 2 2" xfId="15732"/>
    <cellStyle name="Neutral 3 2 3" xfId="15733"/>
    <cellStyle name="Neutral 3 2 4" xfId="15734"/>
    <cellStyle name="Neutral 3 2 5" xfId="15735"/>
    <cellStyle name="Neutral 3 2 6" xfId="15736"/>
    <cellStyle name="Neutral 3 2 7" xfId="15737"/>
    <cellStyle name="Neutral 3 2 8" xfId="15738"/>
    <cellStyle name="Neutral 3 2 9" xfId="15739"/>
    <cellStyle name="Neutral 3 3" xfId="15740"/>
    <cellStyle name="Neutral 3 4" xfId="15741"/>
    <cellStyle name="Neutral 3_Ramadugu_ SWGH" xfId="15742"/>
    <cellStyle name="Neutral 30" xfId="15743"/>
    <cellStyle name="Neutral 31" xfId="15744"/>
    <cellStyle name="Neutral 32" xfId="15745"/>
    <cellStyle name="Neutral 33" xfId="15746"/>
    <cellStyle name="Neutral 34" xfId="15747"/>
    <cellStyle name="Neutral 35" xfId="15748"/>
    <cellStyle name="Neutral 36" xfId="15749"/>
    <cellStyle name="Neutral 37" xfId="15750"/>
    <cellStyle name="Neutral 38" xfId="15751"/>
    <cellStyle name="Neutral 39" xfId="15752"/>
    <cellStyle name="Neutral 4" xfId="15753"/>
    <cellStyle name="Neutral 4 10" xfId="15754"/>
    <cellStyle name="Neutral 4 11" xfId="15755"/>
    <cellStyle name="Neutral 4 12" xfId="15756"/>
    <cellStyle name="Neutral 4 2" xfId="15757"/>
    <cellStyle name="Neutral 4 2 2" xfId="15758"/>
    <cellStyle name="Neutral 4 3" xfId="15759"/>
    <cellStyle name="Neutral 4 4" xfId="15760"/>
    <cellStyle name="Neutral 4 5" xfId="15761"/>
    <cellStyle name="Neutral 4 6" xfId="15762"/>
    <cellStyle name="Neutral 4 7" xfId="15763"/>
    <cellStyle name="Neutral 4 8" xfId="15764"/>
    <cellStyle name="Neutral 4 9" xfId="15765"/>
    <cellStyle name="Neutral 4_Sheet2" xfId="15766"/>
    <cellStyle name="Neutral 5" xfId="15767"/>
    <cellStyle name="Neutral 5 10" xfId="15768"/>
    <cellStyle name="Neutral 5 11" xfId="15769"/>
    <cellStyle name="Neutral 5 12" xfId="15770"/>
    <cellStyle name="Neutral 5 2" xfId="15771"/>
    <cellStyle name="Neutral 5 2 2" xfId="15772"/>
    <cellStyle name="Neutral 5 3" xfId="15773"/>
    <cellStyle name="Neutral 5 4" xfId="15774"/>
    <cellStyle name="Neutral 5 5" xfId="15775"/>
    <cellStyle name="Neutral 5 6" xfId="15776"/>
    <cellStyle name="Neutral 5 7" xfId="15777"/>
    <cellStyle name="Neutral 5 8" xfId="15778"/>
    <cellStyle name="Neutral 5 9" xfId="15779"/>
    <cellStyle name="Neutral 5_Sheet2" xfId="15780"/>
    <cellStyle name="Neutral 6" xfId="15781"/>
    <cellStyle name="Neutral 6 10" xfId="15782"/>
    <cellStyle name="Neutral 6 11" xfId="15783"/>
    <cellStyle name="Neutral 6 12" xfId="15784"/>
    <cellStyle name="Neutral 6 2" xfId="15785"/>
    <cellStyle name="Neutral 6 3" xfId="15786"/>
    <cellStyle name="Neutral 6 4" xfId="15787"/>
    <cellStyle name="Neutral 6 5" xfId="15788"/>
    <cellStyle name="Neutral 6 6" xfId="15789"/>
    <cellStyle name="Neutral 6 7" xfId="15790"/>
    <cellStyle name="Neutral 6 8" xfId="15791"/>
    <cellStyle name="Neutral 6 9" xfId="15792"/>
    <cellStyle name="Neutral 6_Sheet2" xfId="15793"/>
    <cellStyle name="Neutral 7" xfId="15794"/>
    <cellStyle name="Neutral 7 10" xfId="15795"/>
    <cellStyle name="Neutral 7 11" xfId="15796"/>
    <cellStyle name="Neutral 7 12" xfId="15797"/>
    <cellStyle name="Neutral 7 2" xfId="15798"/>
    <cellStyle name="Neutral 7 3" xfId="15799"/>
    <cellStyle name="Neutral 7 4" xfId="15800"/>
    <cellStyle name="Neutral 7 5" xfId="15801"/>
    <cellStyle name="Neutral 7 6" xfId="15802"/>
    <cellStyle name="Neutral 7 7" xfId="15803"/>
    <cellStyle name="Neutral 7 8" xfId="15804"/>
    <cellStyle name="Neutral 7 9" xfId="15805"/>
    <cellStyle name="Neutral 7_Sheet2" xfId="15806"/>
    <cellStyle name="Neutral 8" xfId="15807"/>
    <cellStyle name="Neutral 8 10" xfId="15808"/>
    <cellStyle name="Neutral 8 11" xfId="15809"/>
    <cellStyle name="Neutral 8 2" xfId="15810"/>
    <cellStyle name="Neutral 8 3" xfId="15811"/>
    <cellStyle name="Neutral 8 4" xfId="15812"/>
    <cellStyle name="Neutral 8 5" xfId="15813"/>
    <cellStyle name="Neutral 8 6" xfId="15814"/>
    <cellStyle name="Neutral 8 7" xfId="15815"/>
    <cellStyle name="Neutral 8 8" xfId="15816"/>
    <cellStyle name="Neutral 8 9" xfId="15817"/>
    <cellStyle name="Neutral 8_Sheet2" xfId="15818"/>
    <cellStyle name="Neutral 9" xfId="15819"/>
    <cellStyle name="Neutral 9 2" xfId="15820"/>
    <cellStyle name="Neutral 9 3" xfId="15821"/>
    <cellStyle name="Neutral 9 4" xfId="15822"/>
    <cellStyle name="Neutral 9 5" xfId="15823"/>
    <cellStyle name="Neutral 9 6" xfId="15824"/>
    <cellStyle name="Neutral 9 7" xfId="15825"/>
    <cellStyle name="Neutral 9 8" xfId="15826"/>
    <cellStyle name="Neutral 9 9" xfId="15827"/>
    <cellStyle name="NEW" xfId="15828"/>
    <cellStyle name="New Times Roman" xfId="15829"/>
    <cellStyle name="NewPeso" xfId="15830"/>
    <cellStyle name="nf" xfId="15831"/>
    <cellStyle name="no dec" xfId="15832"/>
    <cellStyle name="no dec 2" xfId="15833"/>
    <cellStyle name="no dec 3" xfId="15834"/>
    <cellStyle name="no dec_COMPOUND WALL TO IWHB - CHANDRAGIRI" xfId="15835"/>
    <cellStyle name="No-definido" xfId="15836"/>
    <cellStyle name="Non défini" xfId="15837"/>
    <cellStyle name="norma" xfId="15838"/>
    <cellStyle name="Normal" xfId="0" builtinId="0"/>
    <cellStyle name="Normal--" xfId="15839"/>
    <cellStyle name="Normal - Style1" xfId="15840"/>
    <cellStyle name="Normal - Style1 10" xfId="15841"/>
    <cellStyle name="Normal - Style1 11" xfId="15842"/>
    <cellStyle name="Normal - Style1 12" xfId="15843"/>
    <cellStyle name="Normal - Style1 2" xfId="15844"/>
    <cellStyle name="Normal - Style1 2 10" xfId="15845"/>
    <cellStyle name="Normal - Style1 2 2" xfId="15846"/>
    <cellStyle name="Normal - Style1 2 2 2" xfId="15847"/>
    <cellStyle name="Normal - Style1 2 3" xfId="15848"/>
    <cellStyle name="Normal - Style1 2 4" xfId="15849"/>
    <cellStyle name="Normal - Style1 2 5" xfId="15850"/>
    <cellStyle name="Normal - Style1 2 6" xfId="15851"/>
    <cellStyle name="Normal - Style1 2 7" xfId="15852"/>
    <cellStyle name="Normal - Style1 2 8" xfId="15853"/>
    <cellStyle name="Normal - Style1 2 9" xfId="15854"/>
    <cellStyle name="Normal - Style1 2_1) NREGS  Report Uppudi" xfId="15855"/>
    <cellStyle name="Normal - Style1 3" xfId="15856"/>
    <cellStyle name="Normal - Style1 3 2" xfId="15857"/>
    <cellStyle name="Normal - Style1 4" xfId="15858"/>
    <cellStyle name="Normal - Style1 5" xfId="15859"/>
    <cellStyle name="Normal - Style1 6" xfId="15860"/>
    <cellStyle name="Normal - Style1 7" xfId="15861"/>
    <cellStyle name="Normal - Style1 8" xfId="15862"/>
    <cellStyle name="Normal - Style1 9" xfId="15863"/>
    <cellStyle name="Normal - Style1_1_Pattapupalem_road estt-NCRMP" xfId="15864"/>
    <cellStyle name="Normal [0]" xfId="15865"/>
    <cellStyle name="Normal [1]" xfId="15866"/>
    <cellStyle name="Normal [2]" xfId="15867"/>
    <cellStyle name="Normal [3]" xfId="15868"/>
    <cellStyle name="Normal 10" xfId="15869"/>
    <cellStyle name="Normal 10 10" xfId="15870"/>
    <cellStyle name="Normal 10 11" xfId="15871"/>
    <cellStyle name="Normal 10 12" xfId="15872"/>
    <cellStyle name="Normal 10 13" xfId="15873"/>
    <cellStyle name="Normal 10 14" xfId="15874"/>
    <cellStyle name="Normal 10 14 2" xfId="15875"/>
    <cellStyle name="Normal 10 14 2 2" xfId="15876"/>
    <cellStyle name="Normal 10 14 2 2 2" xfId="15877"/>
    <cellStyle name="Normal 10 14 2 2 3" xfId="15878"/>
    <cellStyle name="Normal 10 14 2 3" xfId="15879"/>
    <cellStyle name="Normal 10 14 2 4" xfId="15880"/>
    <cellStyle name="Normal 10 14 3" xfId="15881"/>
    <cellStyle name="Normal 10 14 4" xfId="15882"/>
    <cellStyle name="Normal 10 14 4 2" xfId="15883"/>
    <cellStyle name="Normal 10 14 4 3" xfId="15884"/>
    <cellStyle name="Normal 10 14 5" xfId="15885"/>
    <cellStyle name="Normal 10 14 6" xfId="15886"/>
    <cellStyle name="Normal 10 15" xfId="15887"/>
    <cellStyle name="Normal 10 16" xfId="15888"/>
    <cellStyle name="Normal 10 17" xfId="15889"/>
    <cellStyle name="Normal 10 2" xfId="15890"/>
    <cellStyle name="Normal 10 2 2" xfId="15891"/>
    <cellStyle name="Normal 10 2 2 10" xfId="15892"/>
    <cellStyle name="Normal 10 2 2 2" xfId="15893"/>
    <cellStyle name="Normal 10 2 2 3" xfId="15894"/>
    <cellStyle name="Normal 10 2 2 4" xfId="15895"/>
    <cellStyle name="Normal 10 2 2 5" xfId="15896"/>
    <cellStyle name="Normal 10 2 2 6" xfId="15897"/>
    <cellStyle name="Normal 10 2 2 7" xfId="15898"/>
    <cellStyle name="Normal 10 2 2 8" xfId="15899"/>
    <cellStyle name="Normal 10 2 2 9" xfId="15900"/>
    <cellStyle name="Normal 10 2 3" xfId="15901"/>
    <cellStyle name="Normal 10 2 3 2" xfId="15902"/>
    <cellStyle name="Normal 10 2 3 2 2" xfId="15903"/>
    <cellStyle name="Normal 10 2 3 2 2 2" xfId="15904"/>
    <cellStyle name="Normal 10 2 3 2 2 3" xfId="15905"/>
    <cellStyle name="Normal 10 2 3 2 3" xfId="15906"/>
    <cellStyle name="Normal 10 2 3 2 4" xfId="15907"/>
    <cellStyle name="Normal 10 2 4" xfId="15908"/>
    <cellStyle name="Normal 10 2_NERELLA ADDITIONAL CLASS ROOMS IN FF" xfId="15909"/>
    <cellStyle name="Normal 10 3" xfId="15910"/>
    <cellStyle name="Normal 10 3 2" xfId="15911"/>
    <cellStyle name="Normal 10 3 3" xfId="15912"/>
    <cellStyle name="Normal 10 4" xfId="15913"/>
    <cellStyle name="Normal 10 4 2" xfId="15914"/>
    <cellStyle name="Normal 10 4 3" xfId="15915"/>
    <cellStyle name="Normal 10 5" xfId="15916"/>
    <cellStyle name="Normal 10 6" xfId="15917"/>
    <cellStyle name="Normal 10 7" xfId="15918"/>
    <cellStyle name="Normal 10 8" xfId="15919"/>
    <cellStyle name="Normal 10 9" xfId="15920"/>
    <cellStyle name="Normal 10_B-Internal Peinting Qtys." xfId="15921"/>
    <cellStyle name="Normal 100" xfId="15922"/>
    <cellStyle name="Normal 100 2" xfId="15923"/>
    <cellStyle name="Normal 100 3" xfId="15924"/>
    <cellStyle name="Normal 101" xfId="15925"/>
    <cellStyle name="Normal 101 2" xfId="15926"/>
    <cellStyle name="Normal 101 3" xfId="15927"/>
    <cellStyle name="Normal 102" xfId="15928"/>
    <cellStyle name="Normal 102 2" xfId="15929"/>
    <cellStyle name="Normal 102 3" xfId="15930"/>
    <cellStyle name="Normal 103" xfId="15931"/>
    <cellStyle name="Normal 103 2" xfId="15932"/>
    <cellStyle name="Normal 103 3" xfId="15933"/>
    <cellStyle name="Normal 103 4" xfId="15934"/>
    <cellStyle name="Normal 103 4 2" xfId="15935"/>
    <cellStyle name="Normal 103 4 3" xfId="15936"/>
    <cellStyle name="Normal 103 5" xfId="15937"/>
    <cellStyle name="Normal 103 6" xfId="15938"/>
    <cellStyle name="Normal 104" xfId="15939"/>
    <cellStyle name="Normal 104 2" xfId="15940"/>
    <cellStyle name="Normal 104 2 2" xfId="15941"/>
    <cellStyle name="Normal 104 2 2 2" xfId="15942"/>
    <cellStyle name="Normal 104 2 2 3" xfId="15943"/>
    <cellStyle name="Normal 104 2 3" xfId="15944"/>
    <cellStyle name="Normal 104 2 4" xfId="15945"/>
    <cellStyle name="Normal 104 3" xfId="15946"/>
    <cellStyle name="Normal 104 4" xfId="15947"/>
    <cellStyle name="Normal 104 4 2" xfId="15948"/>
    <cellStyle name="Normal 104 4 3" xfId="15949"/>
    <cellStyle name="Normal 104 5" xfId="15950"/>
    <cellStyle name="Normal 104 6" xfId="15951"/>
    <cellStyle name="Normal 105" xfId="15952"/>
    <cellStyle name="Normal 105 2" xfId="15953"/>
    <cellStyle name="Normal 105 3" xfId="15954"/>
    <cellStyle name="Normal 105 4" xfId="15955"/>
    <cellStyle name="Normal 105 4 2" xfId="15956"/>
    <cellStyle name="Normal 105 4 3" xfId="15957"/>
    <cellStyle name="Normal 105 5" xfId="15958"/>
    <cellStyle name="Normal 105 6" xfId="15959"/>
    <cellStyle name="Normal 106" xfId="15960"/>
    <cellStyle name="Normal 106 2" xfId="15961"/>
    <cellStyle name="Normal 106 3" xfId="15962"/>
    <cellStyle name="Normal 106 3 2" xfId="15963"/>
    <cellStyle name="Normal 106 3 3" xfId="15964"/>
    <cellStyle name="Normal 106 4" xfId="15965"/>
    <cellStyle name="Normal 106 5" xfId="15966"/>
    <cellStyle name="Normal 107" xfId="15967"/>
    <cellStyle name="Normal 107 2" xfId="15968"/>
    <cellStyle name="Normal 107 3" xfId="15969"/>
    <cellStyle name="Normal 107 3 2" xfId="15970"/>
    <cellStyle name="Normal 107 3 3" xfId="15971"/>
    <cellStyle name="Normal 107 4" xfId="15972"/>
    <cellStyle name="Normal 107 5" xfId="15973"/>
    <cellStyle name="Normal 108" xfId="15974"/>
    <cellStyle name="Normal 108 2" xfId="15975"/>
    <cellStyle name="Normal 108 3" xfId="15976"/>
    <cellStyle name="Normal 108 4" xfId="15977"/>
    <cellStyle name="Normal 108 4 2" xfId="15978"/>
    <cellStyle name="Normal 108 4 3" xfId="15979"/>
    <cellStyle name="Normal 108 5" xfId="15980"/>
    <cellStyle name="Normal 108 6" xfId="15981"/>
    <cellStyle name="Normal 109" xfId="15982"/>
    <cellStyle name="Normal 109 2" xfId="15983"/>
    <cellStyle name="Normal 109 2 2" xfId="15984"/>
    <cellStyle name="Normal 109 2 2 2" xfId="15985"/>
    <cellStyle name="Normal 109 2 2 3" xfId="15986"/>
    <cellStyle name="Normal 109 2 3" xfId="15987"/>
    <cellStyle name="Normal 109 2 4" xfId="15988"/>
    <cellStyle name="Normal 109 3" xfId="15989"/>
    <cellStyle name="Normal 109 3 2" xfId="15990"/>
    <cellStyle name="Normal 109 3 3" xfId="15991"/>
    <cellStyle name="Normal 109 4" xfId="15992"/>
    <cellStyle name="Normal 109 5" xfId="15993"/>
    <cellStyle name="Normal 11" xfId="15994"/>
    <cellStyle name="Normal 11 10" xfId="15995"/>
    <cellStyle name="Normal 11 11" xfId="15996"/>
    <cellStyle name="Normal 11 12" xfId="15997"/>
    <cellStyle name="Normal 11 13" xfId="15998"/>
    <cellStyle name="Normal 11 14" xfId="15999"/>
    <cellStyle name="Normal 11 14 2" xfId="16000"/>
    <cellStyle name="Normal 11 14 2 2" xfId="16001"/>
    <cellStyle name="Normal 11 14 2 2 2" xfId="16002"/>
    <cellStyle name="Normal 11 14 2 2 2 2" xfId="16003"/>
    <cellStyle name="Normal 11 14 2 2 2 3" xfId="16004"/>
    <cellStyle name="Normal 11 14 2 2 3" xfId="16005"/>
    <cellStyle name="Normal 11 14 2 2 4" xfId="16006"/>
    <cellStyle name="Normal 11 14 2 3" xfId="16007"/>
    <cellStyle name="Normal 11 14 2 3 2" xfId="16008"/>
    <cellStyle name="Normal 11 14 2 3 2 2" xfId="16009"/>
    <cellStyle name="Normal 11 14 2 3 2 3" xfId="16010"/>
    <cellStyle name="Normal 11 14 2 3 3" xfId="16011"/>
    <cellStyle name="Normal 11 14 2 3 4" xfId="16012"/>
    <cellStyle name="Normal 11 14 2 4" xfId="16013"/>
    <cellStyle name="Normal 11 14 2 4 2" xfId="16014"/>
    <cellStyle name="Normal 11 14 2 4 3" xfId="16015"/>
    <cellStyle name="Normal 11 14 2 5" xfId="16016"/>
    <cellStyle name="Normal 11 14 2 6" xfId="16017"/>
    <cellStyle name="Normal 11 15" xfId="16018"/>
    <cellStyle name="Normal 11 16" xfId="16019"/>
    <cellStyle name="Normal 11 17" xfId="16020"/>
    <cellStyle name="Normal 11 17 2" xfId="16021"/>
    <cellStyle name="Normal 11 17 2 2" xfId="16022"/>
    <cellStyle name="Normal 11 17 2 3" xfId="16023"/>
    <cellStyle name="Normal 11 17 3" xfId="16024"/>
    <cellStyle name="Normal 11 17 4" xfId="16025"/>
    <cellStyle name="Normal 11 18" xfId="16026"/>
    <cellStyle name="Normal 11 19" xfId="16027"/>
    <cellStyle name="Normal 11 2" xfId="16028"/>
    <cellStyle name="Normal 11 2 10" xfId="16029"/>
    <cellStyle name="Normal 11 2 11" xfId="16030"/>
    <cellStyle name="Normal 11 2 12" xfId="16031"/>
    <cellStyle name="Normal 11 2 13" xfId="16032"/>
    <cellStyle name="Normal 11 2 14" xfId="16033"/>
    <cellStyle name="Normal 11 2 15" xfId="16034"/>
    <cellStyle name="Normal 11 2 16" xfId="16035"/>
    <cellStyle name="Normal 11 2 17" xfId="16036"/>
    <cellStyle name="Normal 11 2 18" xfId="16037"/>
    <cellStyle name="Normal 11 2 2" xfId="16038"/>
    <cellStyle name="Normal 11 2 2 10" xfId="16039"/>
    <cellStyle name="Normal 11 2 2 11" xfId="16040"/>
    <cellStyle name="Normal 11 2 2 12" xfId="16041"/>
    <cellStyle name="Normal 11 2 2 13" xfId="16042"/>
    <cellStyle name="Normal 11 2 2 14" xfId="16043"/>
    <cellStyle name="Normal 11 2 2 15" xfId="16044"/>
    <cellStyle name="Normal 11 2 2 2" xfId="16045"/>
    <cellStyle name="Normal 11 2 2 2 10" xfId="16046"/>
    <cellStyle name="Normal 11 2 2 2 11" xfId="16047"/>
    <cellStyle name="Normal 11 2 2 2 12" xfId="16048"/>
    <cellStyle name="Normal 11 2 2 2 13" xfId="16049"/>
    <cellStyle name="Normal 11 2 2 2 14" xfId="16050"/>
    <cellStyle name="Normal 11 2 2 2 15" xfId="16051"/>
    <cellStyle name="Normal 11 2 2 2 2" xfId="16052"/>
    <cellStyle name="Normal 11 2 2 2 3" xfId="16053"/>
    <cellStyle name="Normal 11 2 2 2 4" xfId="16054"/>
    <cellStyle name="Normal 11 2 2 2 5" xfId="16055"/>
    <cellStyle name="Normal 11 2 2 2 6" xfId="16056"/>
    <cellStyle name="Normal 11 2 2 2 7" xfId="16057"/>
    <cellStyle name="Normal 11 2 2 2 8" xfId="16058"/>
    <cellStyle name="Normal 11 2 2 2 9" xfId="16059"/>
    <cellStyle name="Normal 11 2 2 3" xfId="16060"/>
    <cellStyle name="Normal 11 2 2 4" xfId="16061"/>
    <cellStyle name="Normal 11 2 2 5" xfId="16062"/>
    <cellStyle name="Normal 11 2 2 6" xfId="16063"/>
    <cellStyle name="Normal 11 2 2 7" xfId="16064"/>
    <cellStyle name="Normal 11 2 2 8" xfId="16065"/>
    <cellStyle name="Normal 11 2 2 9" xfId="16066"/>
    <cellStyle name="Normal 11 2 3" xfId="16067"/>
    <cellStyle name="Normal 11 2 3 2" xfId="16068"/>
    <cellStyle name="Normal 11 2 3 2 2" xfId="16069"/>
    <cellStyle name="Normal 11 2 3 2 3" xfId="16070"/>
    <cellStyle name="Normal 11 2 3 3" xfId="16071"/>
    <cellStyle name="Normal 11 2 3 4" xfId="16072"/>
    <cellStyle name="Normal 11 2 4" xfId="16073"/>
    <cellStyle name="Normal 11 2 5" xfId="16074"/>
    <cellStyle name="Normal 11 2 6" xfId="16075"/>
    <cellStyle name="Normal 11 2 7" xfId="16076"/>
    <cellStyle name="Normal 11 2 8" xfId="16077"/>
    <cellStyle name="Normal 11 2 9" xfId="16078"/>
    <cellStyle name="Normal 11 20" xfId="16079"/>
    <cellStyle name="Normal 11 3" xfId="16080"/>
    <cellStyle name="Normal 11 3 2" xfId="16081"/>
    <cellStyle name="Normal 11 3 3" xfId="16082"/>
    <cellStyle name="Normal 11 4" xfId="16083"/>
    <cellStyle name="Normal 11 5" xfId="16084"/>
    <cellStyle name="Normal 11 6" xfId="16085"/>
    <cellStyle name="Normal 11 7" xfId="16086"/>
    <cellStyle name="Normal 11 8" xfId="16087"/>
    <cellStyle name="Normal 11 9" xfId="16088"/>
    <cellStyle name="Normal 11_Block-A-UGF-Pour-1-QTY CORRECTED" xfId="16089"/>
    <cellStyle name="Normal 110" xfId="16090"/>
    <cellStyle name="Normal 110 2" xfId="16091"/>
    <cellStyle name="Normal 110 3" xfId="16092"/>
    <cellStyle name="Normal 110 4" xfId="16093"/>
    <cellStyle name="Normal 110 4 2" xfId="16094"/>
    <cellStyle name="Normal 110 4 3" xfId="16095"/>
    <cellStyle name="Normal 110 5" xfId="16096"/>
    <cellStyle name="Normal 110 6" xfId="16097"/>
    <cellStyle name="Normal 111" xfId="16098"/>
    <cellStyle name="Normal 111 2" xfId="16099"/>
    <cellStyle name="Normal 111 3" xfId="16100"/>
    <cellStyle name="Normal 111 4" xfId="16101"/>
    <cellStyle name="Normal 111 4 2" xfId="16102"/>
    <cellStyle name="Normal 111 4 3" xfId="16103"/>
    <cellStyle name="Normal 111 5" xfId="16104"/>
    <cellStyle name="Normal 111 6" xfId="16105"/>
    <cellStyle name="Normal 112" xfId="16106"/>
    <cellStyle name="Normal 112 2" xfId="16107"/>
    <cellStyle name="Normal 112 3" xfId="16108"/>
    <cellStyle name="Normal 112 4" xfId="16109"/>
    <cellStyle name="Normal 112 4 2" xfId="16110"/>
    <cellStyle name="Normal 112 4 3" xfId="16111"/>
    <cellStyle name="Normal 112 5" xfId="16112"/>
    <cellStyle name="Normal 112 6" xfId="16113"/>
    <cellStyle name="Normal 113" xfId="16114"/>
    <cellStyle name="Normal 113 2" xfId="16115"/>
    <cellStyle name="Normal 113 3" xfId="16116"/>
    <cellStyle name="Normal 113 4" xfId="16117"/>
    <cellStyle name="Normal 113 4 2" xfId="16118"/>
    <cellStyle name="Normal 113 4 3" xfId="16119"/>
    <cellStyle name="Normal 113 5" xfId="16120"/>
    <cellStyle name="Normal 113 6" xfId="16121"/>
    <cellStyle name="Normal 114" xfId="16122"/>
    <cellStyle name="Normal 114 2" xfId="16123"/>
    <cellStyle name="Normal 114 3" xfId="16124"/>
    <cellStyle name="Normal 114 4" xfId="16125"/>
    <cellStyle name="Normal 114 4 2" xfId="16126"/>
    <cellStyle name="Normal 114 4 3" xfId="16127"/>
    <cellStyle name="Normal 114 5" xfId="16128"/>
    <cellStyle name="Normal 114 6" xfId="16129"/>
    <cellStyle name="Normal 115" xfId="16130"/>
    <cellStyle name="Normal 115 2" xfId="16131"/>
    <cellStyle name="Normal 115 3" xfId="16132"/>
    <cellStyle name="Normal 115 4" xfId="16133"/>
    <cellStyle name="Normal 115 5" xfId="16134"/>
    <cellStyle name="Normal 116" xfId="16135"/>
    <cellStyle name="Normal 116 2" xfId="16136"/>
    <cellStyle name="Normal 116 3" xfId="16137"/>
    <cellStyle name="Normal 117" xfId="16138"/>
    <cellStyle name="Normal 117 2" xfId="16139"/>
    <cellStyle name="Normal 117 3" xfId="16140"/>
    <cellStyle name="Normal 117 4" xfId="16141"/>
    <cellStyle name="Normal 117 4 2" xfId="16142"/>
    <cellStyle name="Normal 117 4 3" xfId="16143"/>
    <cellStyle name="Normal 117 5" xfId="16144"/>
    <cellStyle name="Normal 117 6" xfId="16145"/>
    <cellStyle name="Normal 118" xfId="16146"/>
    <cellStyle name="Normal 118 2" xfId="16147"/>
    <cellStyle name="Normal 118 2 2" xfId="16148"/>
    <cellStyle name="Normal 118 2 3" xfId="16149"/>
    <cellStyle name="Normal 118 3" xfId="16150"/>
    <cellStyle name="Normal 118 4" xfId="16151"/>
    <cellStyle name="Normal 119" xfId="16152"/>
    <cellStyle name="Normal 119 2" xfId="16153"/>
    <cellStyle name="Normal 12" xfId="16154"/>
    <cellStyle name="Normal 12 10" xfId="16155"/>
    <cellStyle name="Normal 12 11" xfId="16156"/>
    <cellStyle name="Normal 12 12" xfId="16157"/>
    <cellStyle name="Normal 12 13" xfId="16158"/>
    <cellStyle name="Normal 12 14" xfId="16159"/>
    <cellStyle name="Normal 12 15" xfId="16160"/>
    <cellStyle name="Normal 12 16" xfId="16161"/>
    <cellStyle name="Normal 12 17" xfId="16162"/>
    <cellStyle name="Normal 12 18" xfId="16163"/>
    <cellStyle name="Normal 12 19" xfId="16164"/>
    <cellStyle name="Normal 12 2" xfId="16165"/>
    <cellStyle name="Normal 12 2 2" xfId="16166"/>
    <cellStyle name="Normal 12 2 2 2" xfId="16167"/>
    <cellStyle name="Normal 12 2 2 2 2" xfId="16168"/>
    <cellStyle name="Normal 12 2 2 2 2 2" xfId="16169"/>
    <cellStyle name="Normal 12 2 2 2 2 3" xfId="16170"/>
    <cellStyle name="Normal 12 2 2 2 3" xfId="16171"/>
    <cellStyle name="Normal 12 2 2 2 4" xfId="16172"/>
    <cellStyle name="Normal 12 2 2 3" xfId="16173"/>
    <cellStyle name="Normal 12 2 2 3 2" xfId="16174"/>
    <cellStyle name="Normal 12 2 2 3 3" xfId="16175"/>
    <cellStyle name="Normal 12 2 2 4" xfId="16176"/>
    <cellStyle name="Normal 12 2 2 5" xfId="16177"/>
    <cellStyle name="Normal 12 20" xfId="16178"/>
    <cellStyle name="Normal 12 21" xfId="16179"/>
    <cellStyle name="Normal 12 22" xfId="16180"/>
    <cellStyle name="Normal 12 23" xfId="16181"/>
    <cellStyle name="Normal 12 24" xfId="16182"/>
    <cellStyle name="Normal 12 25" xfId="16183"/>
    <cellStyle name="Normal 12 26" xfId="16184"/>
    <cellStyle name="Normal 12 27" xfId="16185"/>
    <cellStyle name="Normal 12 28" xfId="16186"/>
    <cellStyle name="Normal 12 29" xfId="16187"/>
    <cellStyle name="Normal 12 29 2" xfId="16188"/>
    <cellStyle name="Normal 12 29 2 2" xfId="16189"/>
    <cellStyle name="Normal 12 29 2 2 2" xfId="16190"/>
    <cellStyle name="Normal 12 29 2 2 3" xfId="16191"/>
    <cellStyle name="Normal 12 29 2 3" xfId="16192"/>
    <cellStyle name="Normal 12 29 2 4" xfId="16193"/>
    <cellStyle name="Normal 12 29 3" xfId="16194"/>
    <cellStyle name="Normal 12 29 3 2" xfId="16195"/>
    <cellStyle name="Normal 12 29 3 3" xfId="16196"/>
    <cellStyle name="Normal 12 29 4" xfId="16197"/>
    <cellStyle name="Normal 12 29 5" xfId="16198"/>
    <cellStyle name="Normal 12 3" xfId="16199"/>
    <cellStyle name="Normal 12 3 10" xfId="16200"/>
    <cellStyle name="Normal 12 3 2" xfId="16201"/>
    <cellStyle name="Normal 12 3 3" xfId="16202"/>
    <cellStyle name="Normal 12 3 4" xfId="16203"/>
    <cellStyle name="Normal 12 3 5" xfId="16204"/>
    <cellStyle name="Normal 12 3 6" xfId="16205"/>
    <cellStyle name="Normal 12 3 7" xfId="16206"/>
    <cellStyle name="Normal 12 3 8" xfId="16207"/>
    <cellStyle name="Normal 12 3 9" xfId="16208"/>
    <cellStyle name="Normal 12 30" xfId="16209"/>
    <cellStyle name="Normal 12 30 2" xfId="16210"/>
    <cellStyle name="Normal 12 30 2 2" xfId="16211"/>
    <cellStyle name="Normal 12 30 2 2 2" xfId="16212"/>
    <cellStyle name="Normal 12 30 2 2 2 2" xfId="16213"/>
    <cellStyle name="Normal 12 30 2 2 2 3" xfId="16214"/>
    <cellStyle name="Normal 12 30 2 2 3" xfId="16215"/>
    <cellStyle name="Normal 12 30 2 2 4" xfId="16216"/>
    <cellStyle name="Normal 12 30 2 3" xfId="16217"/>
    <cellStyle name="Normal 12 30 2 3 2" xfId="16218"/>
    <cellStyle name="Normal 12 30 2 3 3" xfId="16219"/>
    <cellStyle name="Normal 12 30 2 4" xfId="16220"/>
    <cellStyle name="Normal 12 30 2 5" xfId="16221"/>
    <cellStyle name="Normal 12 31" xfId="16222"/>
    <cellStyle name="Normal 12 31 2" xfId="16223"/>
    <cellStyle name="Normal 12 4" xfId="16224"/>
    <cellStyle name="Normal 12 4 10" xfId="16225"/>
    <cellStyle name="Normal 12 4 11" xfId="16226"/>
    <cellStyle name="Normal 12 4 12" xfId="16227"/>
    <cellStyle name="Normal 12 4 13" xfId="16228"/>
    <cellStyle name="Normal 12 4 14" xfId="16229"/>
    <cellStyle name="Normal 12 4 15" xfId="16230"/>
    <cellStyle name="Normal 12 4 2" xfId="16231"/>
    <cellStyle name="Normal 12 4 3" xfId="16232"/>
    <cellStyle name="Normal 12 4 4" xfId="16233"/>
    <cellStyle name="Normal 12 4 5" xfId="16234"/>
    <cellStyle name="Normal 12 4 6" xfId="16235"/>
    <cellStyle name="Normal 12 4 7" xfId="16236"/>
    <cellStyle name="Normal 12 4 8" xfId="16237"/>
    <cellStyle name="Normal 12 4 9" xfId="16238"/>
    <cellStyle name="Normal 12 5" xfId="16239"/>
    <cellStyle name="Normal 12 6" xfId="16240"/>
    <cellStyle name="Normal 12 7" xfId="16241"/>
    <cellStyle name="Normal 12 8" xfId="16242"/>
    <cellStyle name="Normal 12 9" xfId="16243"/>
    <cellStyle name="Normal 12_B Block  Column LGF to UGF Lvl" xfId="16244"/>
    <cellStyle name="Normal 120" xfId="16245"/>
    <cellStyle name="Normal 121" xfId="16246"/>
    <cellStyle name="Normal 122" xfId="16247"/>
    <cellStyle name="Normal 122 2" xfId="16248"/>
    <cellStyle name="Normal 122 2 2" xfId="16249"/>
    <cellStyle name="Normal 122 2 3" xfId="16250"/>
    <cellStyle name="Normal 122 3" xfId="16251"/>
    <cellStyle name="Normal 122 4" xfId="16252"/>
    <cellStyle name="Normal 123" xfId="16253"/>
    <cellStyle name="Normal 123 2" xfId="16254"/>
    <cellStyle name="Normal 124" xfId="16255"/>
    <cellStyle name="Normal 124 2" xfId="16256"/>
    <cellStyle name="Normal 124 3" xfId="16257"/>
    <cellStyle name="Normal 124 4" xfId="16258"/>
    <cellStyle name="Normal 124 4 2" xfId="16259"/>
    <cellStyle name="Normal 124 5" xfId="16260"/>
    <cellStyle name="Normal 124 5 2" xfId="16261"/>
    <cellStyle name="Normal 125" xfId="16262"/>
    <cellStyle name="Normal 125 2" xfId="16263"/>
    <cellStyle name="Normal 125 3" xfId="16264"/>
    <cellStyle name="Normal 125 3 2" xfId="16265"/>
    <cellStyle name="Normal 125 3 3" xfId="16266"/>
    <cellStyle name="Normal 125 3 4" xfId="16267"/>
    <cellStyle name="Normal 125 4" xfId="16268"/>
    <cellStyle name="Normal 126" xfId="16269"/>
    <cellStyle name="Normal 126 2" xfId="16270"/>
    <cellStyle name="Normal 126 3" xfId="16271"/>
    <cellStyle name="Normal 127" xfId="16272"/>
    <cellStyle name="Normal 127 2" xfId="16273"/>
    <cellStyle name="Normal 127 3" xfId="16274"/>
    <cellStyle name="Normal 127 3 2" xfId="16275"/>
    <cellStyle name="Normal 127 3 2 2" xfId="16276"/>
    <cellStyle name="Normal 127 3 2 3" xfId="16277"/>
    <cellStyle name="Normal 127 3 3" xfId="16278"/>
    <cellStyle name="Normal 127 3 4" xfId="16279"/>
    <cellStyle name="Normal 127 4" xfId="16280"/>
    <cellStyle name="Normal 128" xfId="16281"/>
    <cellStyle name="Normal 128 2" xfId="16282"/>
    <cellStyle name="Normal 129" xfId="16283"/>
    <cellStyle name="Normal 129 2" xfId="16284"/>
    <cellStyle name="Normal 129 3" xfId="16285"/>
    <cellStyle name="Normal 129 4" xfId="16286"/>
    <cellStyle name="Normal 13" xfId="16287"/>
    <cellStyle name="Normal 13 10" xfId="16288"/>
    <cellStyle name="Normal 13 11" xfId="16289"/>
    <cellStyle name="Normal 13 12" xfId="16290"/>
    <cellStyle name="Normal 13 13" xfId="16291"/>
    <cellStyle name="Normal 13 14" xfId="16292"/>
    <cellStyle name="Normal 13 15" xfId="16293"/>
    <cellStyle name="Normal 13 16" xfId="16294"/>
    <cellStyle name="Normal 13 17" xfId="16295"/>
    <cellStyle name="Normal 13 18" xfId="16296"/>
    <cellStyle name="Normal 13 2" xfId="16297"/>
    <cellStyle name="Normal 13 2 2" xfId="16298"/>
    <cellStyle name="Normal 13 2 2 10" xfId="16299"/>
    <cellStyle name="Normal 13 2 2 10 2" xfId="16300"/>
    <cellStyle name="Normal 13 2 2 10 3" xfId="16301"/>
    <cellStyle name="Normal 13 2 2 11" xfId="16302"/>
    <cellStyle name="Normal 13 2 2 11 2" xfId="16303"/>
    <cellStyle name="Normal 13 2 2 11 3" xfId="16304"/>
    <cellStyle name="Normal 13 2 2 12" xfId="16305"/>
    <cellStyle name="Normal 13 2 2 13" xfId="16306"/>
    <cellStyle name="Normal 13 2 2 2" xfId="16307"/>
    <cellStyle name="Normal 13 2 2 2 2" xfId="16308"/>
    <cellStyle name="Normal 13 2 2 2 2 2" xfId="16309"/>
    <cellStyle name="Normal 13 2 2 2 2 2 2" xfId="16310"/>
    <cellStyle name="Normal 13 2 2 2 2 2 3" xfId="16311"/>
    <cellStyle name="Normal 13 2 2 2 2 3" xfId="16312"/>
    <cellStyle name="Normal 13 2 2 2 2 4" xfId="16313"/>
    <cellStyle name="Normal 13 2 2 2 3" xfId="16314"/>
    <cellStyle name="Normal 13 2 2 2 3 2" xfId="16315"/>
    <cellStyle name="Normal 13 2 2 2 3 2 2" xfId="16316"/>
    <cellStyle name="Normal 13 2 2 2 3 2 3" xfId="16317"/>
    <cellStyle name="Normal 13 2 2 2 3 3" xfId="16318"/>
    <cellStyle name="Normal 13 2 2 2 3 4" xfId="16319"/>
    <cellStyle name="Normal 13 2 2 2 4" xfId="16320"/>
    <cellStyle name="Normal 13 2 2 2 4 2" xfId="16321"/>
    <cellStyle name="Normal 13 2 2 2 4 2 2" xfId="16322"/>
    <cellStyle name="Normal 13 2 2 2 4 2 3" xfId="16323"/>
    <cellStyle name="Normal 13 2 2 2 4 3" xfId="16324"/>
    <cellStyle name="Normal 13 2 2 2 4 4" xfId="16325"/>
    <cellStyle name="Normal 13 2 2 2 5" xfId="16326"/>
    <cellStyle name="Normal 13 2 2 2 5 2" xfId="16327"/>
    <cellStyle name="Normal 13 2 2 2 5 3" xfId="16328"/>
    <cellStyle name="Normal 13 2 2 2 6" xfId="16329"/>
    <cellStyle name="Normal 13 2 2 2 6 2" xfId="16330"/>
    <cellStyle name="Normal 13 2 2 2 6 3" xfId="16331"/>
    <cellStyle name="Normal 13 2 2 2 7" xfId="16332"/>
    <cellStyle name="Normal 13 2 2 2 8" xfId="16333"/>
    <cellStyle name="Normal 13 2 2 3" xfId="16334"/>
    <cellStyle name="Normal 13 2 2 3 2" xfId="16335"/>
    <cellStyle name="Normal 13 2 2 3 2 2" xfId="16336"/>
    <cellStyle name="Normal 13 2 2 3 2 2 2" xfId="16337"/>
    <cellStyle name="Normal 13 2 2 3 2 2 3" xfId="16338"/>
    <cellStyle name="Normal 13 2 2 3 2 3" xfId="16339"/>
    <cellStyle name="Normal 13 2 2 3 2 4" xfId="16340"/>
    <cellStyle name="Normal 13 2 2 3 2 5" xfId="16341"/>
    <cellStyle name="Normal 13 2 2 3 2 6" xfId="16342"/>
    <cellStyle name="Normal 13 2 2 3 2 7" xfId="16343"/>
    <cellStyle name="Normal 13 2 2 3 2 8" xfId="16344"/>
    <cellStyle name="Normal 13 2 2 3 3" xfId="16345"/>
    <cellStyle name="Normal 13 2 2 3 3 2" xfId="16346"/>
    <cellStyle name="Normal 13 2 2 3 3 3" xfId="16347"/>
    <cellStyle name="Normal 13 2 2 3 4" xfId="16348"/>
    <cellStyle name="Normal 13 2 2 3 5" xfId="16349"/>
    <cellStyle name="Normal 13 2 2 4" xfId="16350"/>
    <cellStyle name="Normal 13 2 2 4 2" xfId="16351"/>
    <cellStyle name="Normal 13 2 2 4 2 2" xfId="16352"/>
    <cellStyle name="Normal 13 2 2 4 2 3" xfId="16353"/>
    <cellStyle name="Normal 13 2 2 4 3" xfId="16354"/>
    <cellStyle name="Normal 13 2 2 4 4" xfId="16355"/>
    <cellStyle name="Normal 13 2 2 5" xfId="16356"/>
    <cellStyle name="Normal 13 2 2 5 2" xfId="16357"/>
    <cellStyle name="Normal 13 2 2 5 2 2" xfId="16358"/>
    <cellStyle name="Normal 13 2 2 5 2 3" xfId="16359"/>
    <cellStyle name="Normal 13 2 2 5 3" xfId="16360"/>
    <cellStyle name="Normal 13 2 2 5 4" xfId="16361"/>
    <cellStyle name="Normal 13 2 2 6" xfId="16362"/>
    <cellStyle name="Normal 13 2 2 6 2" xfId="16363"/>
    <cellStyle name="Normal 13 2 2 6 2 2" xfId="16364"/>
    <cellStyle name="Normal 13 2 2 6 2 2 2" xfId="16365"/>
    <cellStyle name="Normal 13 2 2 6 2 2 3" xfId="16366"/>
    <cellStyle name="Normal 13 2 2 6 2 3" xfId="16367"/>
    <cellStyle name="Normal 13 2 2 6 2 4" xfId="16368"/>
    <cellStyle name="Normal 13 2 2 6 3" xfId="16369"/>
    <cellStyle name="Normal 13 2 2 6 3 2" xfId="16370"/>
    <cellStyle name="Normal 13 2 2 6 3 3" xfId="16371"/>
    <cellStyle name="Normal 13 2 2 6 4" xfId="16372"/>
    <cellStyle name="Normal 13 2 2 6 5" xfId="16373"/>
    <cellStyle name="Normal 13 2 2 7" xfId="16374"/>
    <cellStyle name="Normal 13 2 2 7 2" xfId="16375"/>
    <cellStyle name="Normal 13 2 2 7 2 2" xfId="16376"/>
    <cellStyle name="Normal 13 2 2 7 2 2 2" xfId="16377"/>
    <cellStyle name="Normal 13 2 2 7 2 2 3" xfId="16378"/>
    <cellStyle name="Normal 13 2 2 7 2 3" xfId="16379"/>
    <cellStyle name="Normal 13 2 2 7 2 4" xfId="16380"/>
    <cellStyle name="Normal 13 2 2 7 3" xfId="16381"/>
    <cellStyle name="Normal 13 2 2 7 3 2" xfId="16382"/>
    <cellStyle name="Normal 13 2 2 7 3 3" xfId="16383"/>
    <cellStyle name="Normal 13 2 2 7 4" xfId="16384"/>
    <cellStyle name="Normal 13 2 2 7 5" xfId="16385"/>
    <cellStyle name="Normal 13 2 2 8" xfId="16386"/>
    <cellStyle name="Normal 13 2 2 8 2" xfId="16387"/>
    <cellStyle name="Normal 13 2 2 8 2 2" xfId="16388"/>
    <cellStyle name="Normal 13 2 2 8 2 3" xfId="16389"/>
    <cellStyle name="Normal 13 2 2 8 3" xfId="16390"/>
    <cellStyle name="Normal 13 2 2 8 4" xfId="16391"/>
    <cellStyle name="Normal 13 2 2 9" xfId="16392"/>
    <cellStyle name="Normal 13 2 2 9 2" xfId="16393"/>
    <cellStyle name="Normal 13 2 2 9 2 2" xfId="16394"/>
    <cellStyle name="Normal 13 2 2 9 2 3" xfId="16395"/>
    <cellStyle name="Normal 13 2 2 9 3" xfId="16396"/>
    <cellStyle name="Normal 13 2 2 9 4" xfId="16397"/>
    <cellStyle name="Normal 13 2 2_Sheet2" xfId="16398"/>
    <cellStyle name="Normal 13 2 3" xfId="16399"/>
    <cellStyle name="Normal 13 2 3 2" xfId="16400"/>
    <cellStyle name="Normal 13 2 3 2 2" xfId="16401"/>
    <cellStyle name="Normal 13 2 3 2 2 2" xfId="16402"/>
    <cellStyle name="Normal 13 2 3 2 2 3" xfId="16403"/>
    <cellStyle name="Normal 13 2 3 2 3" xfId="16404"/>
    <cellStyle name="Normal 13 2 3 2 4" xfId="16405"/>
    <cellStyle name="Normal 13 2 3 3" xfId="16406"/>
    <cellStyle name="Normal 13 2 3 3 2" xfId="16407"/>
    <cellStyle name="Normal 13 2 3 3 2 2" xfId="16408"/>
    <cellStyle name="Normal 13 2 3 3 2 3" xfId="16409"/>
    <cellStyle name="Normal 13 2 3 3 3" xfId="16410"/>
    <cellStyle name="Normal 13 2 3 3 4" xfId="16411"/>
    <cellStyle name="Normal 13 2 3 4" xfId="16412"/>
    <cellStyle name="Normal 13 2 3 4 2" xfId="16413"/>
    <cellStyle name="Normal 13 2 3 4 3" xfId="16414"/>
    <cellStyle name="Normal 13 2 3 5" xfId="16415"/>
    <cellStyle name="Normal 13 2 3 6" xfId="16416"/>
    <cellStyle name="Normal 13 2 4" xfId="16417"/>
    <cellStyle name="Normal 13 2 4 2" xfId="16418"/>
    <cellStyle name="Normal 13 2 4 2 2" xfId="16419"/>
    <cellStyle name="Normal 13 2 4 2 3" xfId="16420"/>
    <cellStyle name="Normal 13 2 4 3" xfId="16421"/>
    <cellStyle name="Normal 13 2 4 4" xfId="16422"/>
    <cellStyle name="Normal 13 2 5" xfId="16423"/>
    <cellStyle name="Normal 13 2 5 2" xfId="16424"/>
    <cellStyle name="Normal 13 2 5 2 2" xfId="16425"/>
    <cellStyle name="Normal 13 2 5 2 3" xfId="16426"/>
    <cellStyle name="Normal 13 2 5 3" xfId="16427"/>
    <cellStyle name="Normal 13 2 5 4" xfId="16428"/>
    <cellStyle name="Normal 13 2 6" xfId="16429"/>
    <cellStyle name="Normal 13 2 6 2" xfId="16430"/>
    <cellStyle name="Normal 13 2 6 2 2" xfId="16431"/>
    <cellStyle name="Normal 13 2 6 2 3" xfId="16432"/>
    <cellStyle name="Normal 13 2 6 3" xfId="16433"/>
    <cellStyle name="Normal 13 2 6 4" xfId="16434"/>
    <cellStyle name="Normal 13 2 7" xfId="16435"/>
    <cellStyle name="Normal 13 2 8" xfId="16436"/>
    <cellStyle name="Normal 13 2 8 2" xfId="16437"/>
    <cellStyle name="Normal 13 2 8 2 2" xfId="16438"/>
    <cellStyle name="Normal 13 2 8 2 2 2" xfId="16439"/>
    <cellStyle name="Normal 13 2 8 2 2 3" xfId="16440"/>
    <cellStyle name="Normal 13 2 8 2 3" xfId="16441"/>
    <cellStyle name="Normal 13 2 8 2 4" xfId="16442"/>
    <cellStyle name="Normal 13 2 8 3" xfId="16443"/>
    <cellStyle name="Normal 13 2 8 3 2" xfId="16444"/>
    <cellStyle name="Normal 13 2 8 3 3" xfId="16445"/>
    <cellStyle name="Normal 13 2 8 4" xfId="16446"/>
    <cellStyle name="Normal 13 2 8 5" xfId="16447"/>
    <cellStyle name="Normal 13 2 9" xfId="16448"/>
    <cellStyle name="Normal 13 2 9 2" xfId="16449"/>
    <cellStyle name="Normal 13 2 9 2 2" xfId="16450"/>
    <cellStyle name="Normal 13 2 9 2 3" xfId="16451"/>
    <cellStyle name="Normal 13 2 9 3" xfId="16452"/>
    <cellStyle name="Normal 13 2 9 4" xfId="16453"/>
    <cellStyle name="Normal 13 2_Ibrahimnagar SSR 2014-15 (PART A &amp; B)" xfId="16454"/>
    <cellStyle name="Normal 13 3" xfId="16455"/>
    <cellStyle name="Normal 13 3 2" xfId="16456"/>
    <cellStyle name="Normal 13 3 2 2" xfId="16457"/>
    <cellStyle name="Normal 13 3 2 3" xfId="16458"/>
    <cellStyle name="Normal 13 3 2 3 2" xfId="16459"/>
    <cellStyle name="Normal 13 3 2 3 2 2" xfId="16460"/>
    <cellStyle name="Normal 13 3 2 3 2 2 2" xfId="16461"/>
    <cellStyle name="Normal 13 3 2 3 2 2 3" xfId="16462"/>
    <cellStyle name="Normal 13 3 2 3 2 3" xfId="16463"/>
    <cellStyle name="Normal 13 3 2 3 2 4" xfId="16464"/>
    <cellStyle name="Normal 13 3 2 3 3" xfId="16465"/>
    <cellStyle name="Normal 13 3 2 3 3 2" xfId="16466"/>
    <cellStyle name="Normal 13 3 2 3 3 3" xfId="16467"/>
    <cellStyle name="Normal 13 3 2 3 4" xfId="16468"/>
    <cellStyle name="Normal 13 3 2 3 5" xfId="16469"/>
    <cellStyle name="Normal 13 3 2 4" xfId="16470"/>
    <cellStyle name="Normal 13 3 2 4 2" xfId="16471"/>
    <cellStyle name="Normal 13 3 2 4 3" xfId="16472"/>
    <cellStyle name="Normal 13 3 2 5" xfId="16473"/>
    <cellStyle name="Normal 13 3 2 6" xfId="16474"/>
    <cellStyle name="Normal 13 3 3" xfId="16475"/>
    <cellStyle name="Normal 13 3 3 2" xfId="16476"/>
    <cellStyle name="Normal 13 3 3 2 2" xfId="16477"/>
    <cellStyle name="Normal 13 3 3 2 3" xfId="16478"/>
    <cellStyle name="Normal 13 3 3 3" xfId="16479"/>
    <cellStyle name="Normal 13 3 3 4" xfId="16480"/>
    <cellStyle name="Normal 13 3 4" xfId="16481"/>
    <cellStyle name="Normal 13 3 4 2" xfId="16482"/>
    <cellStyle name="Normal 13 3 4 2 2" xfId="16483"/>
    <cellStyle name="Normal 13 3 4 2 3" xfId="16484"/>
    <cellStyle name="Normal 13 3 4 3" xfId="16485"/>
    <cellStyle name="Normal 13 3 4 4" xfId="16486"/>
    <cellStyle name="Normal 13 3 5" xfId="16487"/>
    <cellStyle name="Normal 13 3 5 2" xfId="16488"/>
    <cellStyle name="Normal 13 3 5 2 2" xfId="16489"/>
    <cellStyle name="Normal 13 3 5 2 2 2" xfId="16490"/>
    <cellStyle name="Normal 13 3 5 2 2 3" xfId="16491"/>
    <cellStyle name="Normal 13 3 5 2 3" xfId="16492"/>
    <cellStyle name="Normal 13 3 5 2 4" xfId="16493"/>
    <cellStyle name="Normal 13 3 5 3" xfId="16494"/>
    <cellStyle name="Normal 13 3 5 3 2" xfId="16495"/>
    <cellStyle name="Normal 13 3 5 3 3" xfId="16496"/>
    <cellStyle name="Normal 13 3 5 4" xfId="16497"/>
    <cellStyle name="Normal 13 3 5 5" xfId="16498"/>
    <cellStyle name="Normal 13 3 6" xfId="16499"/>
    <cellStyle name="Normal 13 3 6 2" xfId="16500"/>
    <cellStyle name="Normal 13 3 6 3" xfId="16501"/>
    <cellStyle name="Normal 13 3 7" xfId="16502"/>
    <cellStyle name="Normal 13 3 8" xfId="16503"/>
    <cellStyle name="Normal 13 4" xfId="16504"/>
    <cellStyle name="Normal 13 5" xfId="16505"/>
    <cellStyle name="Normal 13 6" xfId="16506"/>
    <cellStyle name="Normal 13 6 2" xfId="16507"/>
    <cellStyle name="Normal 13 6 2 2" xfId="16508"/>
    <cellStyle name="Normal 13 6 2 2 2" xfId="16509"/>
    <cellStyle name="Normal 13 6 2 2 3" xfId="16510"/>
    <cellStyle name="Normal 13 6 2 3" xfId="16511"/>
    <cellStyle name="Normal 13 6 2 4" xfId="16512"/>
    <cellStyle name="Normal 13 7" xfId="16513"/>
    <cellStyle name="Normal 13 8" xfId="16514"/>
    <cellStyle name="Normal 13 9" xfId="16515"/>
    <cellStyle name="Normal 13_Girls Hostel attached to Model School at Munipally WDE (Final) Modified (05.09.2014)" xfId="16516"/>
    <cellStyle name="Normal 130" xfId="16517"/>
    <cellStyle name="Normal 130 2" xfId="16518"/>
    <cellStyle name="Normal 131" xfId="16519"/>
    <cellStyle name="Normal 131 2" xfId="16520"/>
    <cellStyle name="Normal 132" xfId="16521"/>
    <cellStyle name="Normal 132 2" xfId="16522"/>
    <cellStyle name="Normal 133" xfId="16523"/>
    <cellStyle name="Normal 134" xfId="16524"/>
    <cellStyle name="Normal 135" xfId="16525"/>
    <cellStyle name="Normal 136" xfId="16526"/>
    <cellStyle name="Normal 137" xfId="16527"/>
    <cellStyle name="Normal 138" xfId="16528"/>
    <cellStyle name="Normal 138 2" xfId="16529"/>
    <cellStyle name="Normal 138 2 3" xfId="16530"/>
    <cellStyle name="Normal 138 2 3 2" xfId="16531"/>
    <cellStyle name="Normal 138 2 3 2 2" xfId="16532"/>
    <cellStyle name="Normal 138 2 3 2 3" xfId="16533"/>
    <cellStyle name="Normal 138 2 3 3" xfId="16534"/>
    <cellStyle name="Normal 138 2 3 4" xfId="16535"/>
    <cellStyle name="Normal 139" xfId="16536"/>
    <cellStyle name="Normal 14" xfId="16537"/>
    <cellStyle name="Normal 14 2" xfId="16538"/>
    <cellStyle name="Normal 14 2 2" xfId="16539"/>
    <cellStyle name="Normal 14 2 2 2" xfId="16540"/>
    <cellStyle name="Normal 14 2 3" xfId="16541"/>
    <cellStyle name="Normal 14 2_Sheet2" xfId="16542"/>
    <cellStyle name="Normal 14 3" xfId="16543"/>
    <cellStyle name="Normal 14 3 2" xfId="16544"/>
    <cellStyle name="Normal 14 3 2 2" xfId="16545"/>
    <cellStyle name="Normal 14 3 2 3" xfId="16546"/>
    <cellStyle name="Normal 14 3 3" xfId="16547"/>
    <cellStyle name="Normal 14 3 4" xfId="16548"/>
    <cellStyle name="Normal 14 5" xfId="16549"/>
    <cellStyle name="Normal 14_Sheet2" xfId="16550"/>
    <cellStyle name="Normal 140" xfId="16551"/>
    <cellStyle name="Normal 141" xfId="16552"/>
    <cellStyle name="Normal 142" xfId="16553"/>
    <cellStyle name="Normal 143" xfId="16554"/>
    <cellStyle name="Normal 144" xfId="16555"/>
    <cellStyle name="Normal 145" xfId="16556"/>
    <cellStyle name="Normal 146" xfId="16557"/>
    <cellStyle name="Normal 147" xfId="16558"/>
    <cellStyle name="Normal 148" xfId="16559"/>
    <cellStyle name="Normal 149" xfId="16560"/>
    <cellStyle name="Normal 15" xfId="16561"/>
    <cellStyle name="Normal 15 10" xfId="16562"/>
    <cellStyle name="Normal 15 11" xfId="16563"/>
    <cellStyle name="Normal 15 12" xfId="16564"/>
    <cellStyle name="Normal 15 13" xfId="16565"/>
    <cellStyle name="Normal 15 14" xfId="16566"/>
    <cellStyle name="Normal 15 15" xfId="16567"/>
    <cellStyle name="Normal 15 16" xfId="16568"/>
    <cellStyle name="Normal 15 17" xfId="16569"/>
    <cellStyle name="Normal 15 18" xfId="16570"/>
    <cellStyle name="Normal 15 19" xfId="16571"/>
    <cellStyle name="Normal 15 2" xfId="16572"/>
    <cellStyle name="Normal 15 2 10" xfId="16573"/>
    <cellStyle name="Normal 15 2 11" xfId="16574"/>
    <cellStyle name="Normal 15 2 12" xfId="16575"/>
    <cellStyle name="Normal 15 2 13" xfId="16576"/>
    <cellStyle name="Normal 15 2 14" xfId="16577"/>
    <cellStyle name="Normal 15 2 15" xfId="16578"/>
    <cellStyle name="Normal 15 2 16" xfId="16579"/>
    <cellStyle name="Normal 15 2 17" xfId="16580"/>
    <cellStyle name="Normal 15 2 18" xfId="16581"/>
    <cellStyle name="Normal 15 2 19" xfId="16582"/>
    <cellStyle name="Normal 15 2 2" xfId="16583"/>
    <cellStyle name="Normal 15 2 3" xfId="16584"/>
    <cellStyle name="Normal 15 2 4" xfId="16585"/>
    <cellStyle name="Normal 15 2 5" xfId="16586"/>
    <cellStyle name="Normal 15 2 6" xfId="16587"/>
    <cellStyle name="Normal 15 2 7" xfId="16588"/>
    <cellStyle name="Normal 15 2 8" xfId="16589"/>
    <cellStyle name="Normal 15 2 9" xfId="16590"/>
    <cellStyle name="Normal 15 3" xfId="16591"/>
    <cellStyle name="Normal 15 3 2" xfId="16592"/>
    <cellStyle name="Normal 15 3 2 2" xfId="16593"/>
    <cellStyle name="Normal 15 3 2 3" xfId="16594"/>
    <cellStyle name="Normal 15 3 3" xfId="16595"/>
    <cellStyle name="Normal 15 3 4" xfId="16596"/>
    <cellStyle name="Normal 15 4" xfId="16597"/>
    <cellStyle name="Normal 15 5" xfId="16598"/>
    <cellStyle name="Normal 15 6" xfId="16599"/>
    <cellStyle name="Normal 15 7" xfId="16600"/>
    <cellStyle name="Normal 15 8" xfId="16601"/>
    <cellStyle name="Normal 15 9" xfId="16602"/>
    <cellStyle name="Normal 15_Ramaipally RMSA 2012-13 (Final 07.10.2014)" xfId="16603"/>
    <cellStyle name="Normal 150" xfId="16604"/>
    <cellStyle name="Normal 151" xfId="16605"/>
    <cellStyle name="Normal 152" xfId="16606"/>
    <cellStyle name="Normal 153" xfId="16607"/>
    <cellStyle name="Normal 153 2" xfId="16608"/>
    <cellStyle name="Normal 153 3" xfId="16609"/>
    <cellStyle name="Normal 154" xfId="16610"/>
    <cellStyle name="Normal 154 2" xfId="16611"/>
    <cellStyle name="Normal 154 2 2" xfId="16612"/>
    <cellStyle name="Normal 154 3" xfId="16613"/>
    <cellStyle name="Normal 155" xfId="16614"/>
    <cellStyle name="Normal 155 2" xfId="16615"/>
    <cellStyle name="Normal 155 2 2" xfId="16616"/>
    <cellStyle name="Normal 155 2 3" xfId="16617"/>
    <cellStyle name="Normal 155 3" xfId="16618"/>
    <cellStyle name="Normal 155 4" xfId="16619"/>
    <cellStyle name="Normal 156" xfId="16620"/>
    <cellStyle name="Normal 156 2" xfId="16621"/>
    <cellStyle name="Normal 156 3" xfId="16622"/>
    <cellStyle name="Normal 157" xfId="16623"/>
    <cellStyle name="Normal 157 2" xfId="16624"/>
    <cellStyle name="Normal 157 2 2" xfId="16625"/>
    <cellStyle name="Normal 157 2 3" xfId="16626"/>
    <cellStyle name="Normal 157 3" xfId="16627"/>
    <cellStyle name="Normal 157 4" xfId="16628"/>
    <cellStyle name="Normal 158" xfId="16629"/>
    <cellStyle name="Normal 158 2" xfId="16630"/>
    <cellStyle name="Normal 158 2 2" xfId="16631"/>
    <cellStyle name="Normal 159" xfId="16632"/>
    <cellStyle name="Normal 159 2" xfId="16633"/>
    <cellStyle name="Normal 159 2 2" xfId="16634"/>
    <cellStyle name="Normal 159 2 3" xfId="16635"/>
    <cellStyle name="Normal 159 3" xfId="16636"/>
    <cellStyle name="Normal 159 4" xfId="16637"/>
    <cellStyle name="Normal 16" xfId="16638"/>
    <cellStyle name="Normal 16 10" xfId="16639"/>
    <cellStyle name="Normal 16 11" xfId="16640"/>
    <cellStyle name="Normal 16 12" xfId="16641"/>
    <cellStyle name="Normal 16 13" xfId="16642"/>
    <cellStyle name="Normal 16 14" xfId="16643"/>
    <cellStyle name="Normal 16 15" xfId="16644"/>
    <cellStyle name="Normal 16 16" xfId="16645"/>
    <cellStyle name="Normal 16 17" xfId="16646"/>
    <cellStyle name="Normal 16 18" xfId="16647"/>
    <cellStyle name="Normal 16 19" xfId="16648"/>
    <cellStyle name="Normal 16 2" xfId="16649"/>
    <cellStyle name="Normal 16 2 2" xfId="16650"/>
    <cellStyle name="Normal 16 2 3" xfId="16651"/>
    <cellStyle name="Normal 16 3" xfId="16652"/>
    <cellStyle name="Normal 16 3 2" xfId="16653"/>
    <cellStyle name="Normal 16 3 3" xfId="16654"/>
    <cellStyle name="Normal 16 3 4" xfId="16655"/>
    <cellStyle name="Normal 16 3 5" xfId="16656"/>
    <cellStyle name="Normal 16 3 6" xfId="16657"/>
    <cellStyle name="Normal 16 3 7" xfId="16658"/>
    <cellStyle name="Normal 16 3 8" xfId="16659"/>
    <cellStyle name="Normal 16 3 9" xfId="16660"/>
    <cellStyle name="Normal 16 4" xfId="16661"/>
    <cellStyle name="Normal 16 5" xfId="16662"/>
    <cellStyle name="Normal 16 6" xfId="16663"/>
    <cellStyle name="Normal 16 7" xfId="16664"/>
    <cellStyle name="Normal 16 8" xfId="16665"/>
    <cellStyle name="Normal 16 9" xfId="16666"/>
    <cellStyle name="Normal 16_NERELLA ADDITIONAL CLASS ROOMS IN FF" xfId="16667"/>
    <cellStyle name="Normal 160" xfId="16668"/>
    <cellStyle name="Normal 161" xfId="16669"/>
    <cellStyle name="Normal 162" xfId="16670"/>
    <cellStyle name="Normal 162 2" xfId="16671"/>
    <cellStyle name="Normal 162 2 2" xfId="16672"/>
    <cellStyle name="Normal 162 2 3" xfId="16673"/>
    <cellStyle name="Normal 162 3" xfId="16674"/>
    <cellStyle name="Normal 162 4" xfId="16675"/>
    <cellStyle name="Normal 163" xfId="16676"/>
    <cellStyle name="Normal 163 2" xfId="16677"/>
    <cellStyle name="Normal 163 2 2" xfId="16678"/>
    <cellStyle name="Normal 163 2 3" xfId="16679"/>
    <cellStyle name="Normal 163 3" xfId="16680"/>
    <cellStyle name="Normal 163 4" xfId="16681"/>
    <cellStyle name="Normal 163 5" xfId="16682"/>
    <cellStyle name="Normal 164" xfId="16683"/>
    <cellStyle name="Normal 164 2" xfId="16684"/>
    <cellStyle name="Normal 165" xfId="16685"/>
    <cellStyle name="Normal 166" xfId="16686"/>
    <cellStyle name="Normal 167" xfId="16687"/>
    <cellStyle name="Normal 168" xfId="16688"/>
    <cellStyle name="Normal 169" xfId="16689"/>
    <cellStyle name="Normal 17" xfId="16690"/>
    <cellStyle name="Normal 17 2" xfId="16691"/>
    <cellStyle name="Normal 17 2 10" xfId="16692"/>
    <cellStyle name="Normal 17 2 2" xfId="16693"/>
    <cellStyle name="Normal 17 2 2 2" xfId="16694"/>
    <cellStyle name="Normal 17 2 2 2 2" xfId="16695"/>
    <cellStyle name="Normal 17 2 2 2 2 2" xfId="16696"/>
    <cellStyle name="Normal 17 2 2 2 2 3" xfId="16697"/>
    <cellStyle name="Normal 17 2 2 2 3" xfId="16698"/>
    <cellStyle name="Normal 17 2 2 2 4" xfId="16699"/>
    <cellStyle name="Normal 17 2 2 3" xfId="16700"/>
    <cellStyle name="Normal 17 2 2 3 2" xfId="16701"/>
    <cellStyle name="Normal 17 2 2 3 2 2" xfId="16702"/>
    <cellStyle name="Normal 17 2 2 3 2 3" xfId="16703"/>
    <cellStyle name="Normal 17 2 2 3 3" xfId="16704"/>
    <cellStyle name="Normal 17 2 2 3 4" xfId="16705"/>
    <cellStyle name="Normal 17 2 2 4" xfId="16706"/>
    <cellStyle name="Normal 17 2 2 4 2" xfId="16707"/>
    <cellStyle name="Normal 17 2 2 4 2 2" xfId="16708"/>
    <cellStyle name="Normal 17 2 2 4 2 3" xfId="16709"/>
    <cellStyle name="Normal 17 2 2 4 3" xfId="16710"/>
    <cellStyle name="Normal 17 2 2 4 4" xfId="16711"/>
    <cellStyle name="Normal 17 2 2 5" xfId="16712"/>
    <cellStyle name="Normal 17 2 2 5 2" xfId="16713"/>
    <cellStyle name="Normal 17 2 2 5 2 2" xfId="16714"/>
    <cellStyle name="Normal 17 2 2 5 2 3" xfId="16715"/>
    <cellStyle name="Normal 17 2 2 5 3" xfId="16716"/>
    <cellStyle name="Normal 17 2 2 5 4" xfId="16717"/>
    <cellStyle name="Normal 17 2 2 6" xfId="16718"/>
    <cellStyle name="Normal 17 2 2 6 2" xfId="16719"/>
    <cellStyle name="Normal 17 2 2 6 2 2" xfId="16720"/>
    <cellStyle name="Normal 17 2 2 6 2 3" xfId="16721"/>
    <cellStyle name="Normal 17 2 2 6 3" xfId="16722"/>
    <cellStyle name="Normal 17 2 2 6 4" xfId="16723"/>
    <cellStyle name="Normal 17 2 2 7" xfId="16724"/>
    <cellStyle name="Normal 17 2 2 7 2" xfId="16725"/>
    <cellStyle name="Normal 17 2 2 7 2 2" xfId="16726"/>
    <cellStyle name="Normal 17 2 2 7 2 3" xfId="16727"/>
    <cellStyle name="Normal 17 2 2 7 3" xfId="16728"/>
    <cellStyle name="Normal 17 2 2 7 4" xfId="16729"/>
    <cellStyle name="Normal 17 2 2 8" xfId="16730"/>
    <cellStyle name="Normal 17 2 2 8 2" xfId="16731"/>
    <cellStyle name="Normal 17 2 2 8 2 2" xfId="16732"/>
    <cellStyle name="Normal 17 2 2 8 2 3" xfId="16733"/>
    <cellStyle name="Normal 17 2 2 8 3" xfId="16734"/>
    <cellStyle name="Normal 17 2 2 8 4" xfId="16735"/>
    <cellStyle name="Normal 17 2 2 9" xfId="16736"/>
    <cellStyle name="Normal 17 2 2 9 2" xfId="16737"/>
    <cellStyle name="Normal 17 2 2 9 2 2" xfId="16738"/>
    <cellStyle name="Normal 17 2 2 9 2 3" xfId="16739"/>
    <cellStyle name="Normal 17 2 2 9 3" xfId="16740"/>
    <cellStyle name="Normal 17 2 2 9 4" xfId="16741"/>
    <cellStyle name="Normal 17 2 3" xfId="16742"/>
    <cellStyle name="Normal 17 2 4" xfId="16743"/>
    <cellStyle name="Normal 17 2 5" xfId="16744"/>
    <cellStyle name="Normal 17 2 6" xfId="16745"/>
    <cellStyle name="Normal 17 2 7" xfId="16746"/>
    <cellStyle name="Normal 17 2 8" xfId="16747"/>
    <cellStyle name="Normal 17 2 9" xfId="16748"/>
    <cellStyle name="Normal 17 2_NERELLA ADDITIONAL CLASS ROOMS IN FF" xfId="16749"/>
    <cellStyle name="Normal 17 3" xfId="16750"/>
    <cellStyle name="Normal 17 3 10" xfId="16751"/>
    <cellStyle name="Normal 17 3 2" xfId="16752"/>
    <cellStyle name="Normal 17 3 2 2" xfId="16753"/>
    <cellStyle name="Normal 17 3 2 2 2" xfId="16754"/>
    <cellStyle name="Normal 17 3 2 2 3" xfId="16755"/>
    <cellStyle name="Normal 17 3 2 3" xfId="16756"/>
    <cellStyle name="Normal 17 3 2 4" xfId="16757"/>
    <cellStyle name="Normal 17 3 3" xfId="16758"/>
    <cellStyle name="Normal 17 3 4" xfId="16759"/>
    <cellStyle name="Normal 17 3 5" xfId="16760"/>
    <cellStyle name="Normal 17 3 6" xfId="16761"/>
    <cellStyle name="Normal 17 3 7" xfId="16762"/>
    <cellStyle name="Normal 17 3 8" xfId="16763"/>
    <cellStyle name="Normal 17 3 9" xfId="16764"/>
    <cellStyle name="Normal 17 3_Sheet2" xfId="16765"/>
    <cellStyle name="Normal 17 4" xfId="16766"/>
    <cellStyle name="Normal 17 4 10" xfId="16767"/>
    <cellStyle name="Normal 17 4 2" xfId="16768"/>
    <cellStyle name="Normal 17 4 2 2" xfId="16769"/>
    <cellStyle name="Normal 17 4 2 2 2" xfId="16770"/>
    <cellStyle name="Normal 17 4 2 2 3" xfId="16771"/>
    <cellStyle name="Normal 17 4 2 3" xfId="16772"/>
    <cellStyle name="Normal 17 4 2 4" xfId="16773"/>
    <cellStyle name="Normal 17 4 3" xfId="16774"/>
    <cellStyle name="Normal 17 4 4" xfId="16775"/>
    <cellStyle name="Normal 17 4 5" xfId="16776"/>
    <cellStyle name="Normal 17 4 6" xfId="16777"/>
    <cellStyle name="Normal 17 4 7" xfId="16778"/>
    <cellStyle name="Normal 17 4 8" xfId="16779"/>
    <cellStyle name="Normal 17 4 9" xfId="16780"/>
    <cellStyle name="Normal 17 4_Sheet2" xfId="16781"/>
    <cellStyle name="Normal 17 5" xfId="16782"/>
    <cellStyle name="Normal 17 6" xfId="16783"/>
    <cellStyle name="Normal 17 6 2" xfId="16784"/>
    <cellStyle name="Normal 17 6 2 2" xfId="16785"/>
    <cellStyle name="Normal 17 6 2 3" xfId="16786"/>
    <cellStyle name="Normal 17 6 3" xfId="16787"/>
    <cellStyle name="Normal 17 6 4" xfId="16788"/>
    <cellStyle name="Normal 17 7" xfId="16789"/>
    <cellStyle name="Normal 17 7 2" xfId="16790"/>
    <cellStyle name="Normal 17 7 2 2" xfId="16791"/>
    <cellStyle name="Normal 17 7 2 3" xfId="16792"/>
    <cellStyle name="Normal 17 7 3" xfId="16793"/>
    <cellStyle name="Normal 17 7 4" xfId="16794"/>
    <cellStyle name="Normal 17 8" xfId="16795"/>
    <cellStyle name="Normal 17 8 2" xfId="16796"/>
    <cellStyle name="Normal 17 8 2 2" xfId="16797"/>
    <cellStyle name="Normal 17 8 2 3" xfId="16798"/>
    <cellStyle name="Normal 17 8 3" xfId="16799"/>
    <cellStyle name="Normal 17 8 4" xfId="16800"/>
    <cellStyle name="Normal 17 9" xfId="16801"/>
    <cellStyle name="Normal 17 9 2" xfId="16802"/>
    <cellStyle name="Normal 17 9 2 2" xfId="16803"/>
    <cellStyle name="Normal 17 9 2 3" xfId="16804"/>
    <cellStyle name="Normal 17 9 3" xfId="16805"/>
    <cellStyle name="Normal 17 9 4" xfId="16806"/>
    <cellStyle name="Normal 17_Abst for J.P.nagar" xfId="16807"/>
    <cellStyle name="Normal 170" xfId="16808"/>
    <cellStyle name="Normal 171" xfId="16809"/>
    <cellStyle name="Normal 172" xfId="16810"/>
    <cellStyle name="Normal 172 2" xfId="16811"/>
    <cellStyle name="Normal 172 2 2" xfId="16812"/>
    <cellStyle name="Normal 172 2 3" xfId="16813"/>
    <cellStyle name="Normal 172 3" xfId="16814"/>
    <cellStyle name="Normal 172 4" xfId="16815"/>
    <cellStyle name="Normal 173" xfId="16816"/>
    <cellStyle name="Normal 174" xfId="16817"/>
    <cellStyle name="Normal 175" xfId="16818"/>
    <cellStyle name="Normal 176" xfId="16819"/>
    <cellStyle name="Normal 176 2" xfId="16820"/>
    <cellStyle name="Normal 177" xfId="16821"/>
    <cellStyle name="Normal 178" xfId="16822"/>
    <cellStyle name="Normal 179" xfId="16823"/>
    <cellStyle name="Normal 18" xfId="16824"/>
    <cellStyle name="Normal 18 2" xfId="16825"/>
    <cellStyle name="Normal 18 2 2" xfId="16826"/>
    <cellStyle name="Normal 18 2 2 2" xfId="16827"/>
    <cellStyle name="Normal 18 3" xfId="16828"/>
    <cellStyle name="Normal 18 3 2" xfId="16829"/>
    <cellStyle name="Normal 18 3 3" xfId="16830"/>
    <cellStyle name="Normal 18 3 4" xfId="16831"/>
    <cellStyle name="Normal 18 3 5" xfId="16832"/>
    <cellStyle name="Normal 18 3 6" xfId="16833"/>
    <cellStyle name="Normal 18 3 7" xfId="16834"/>
    <cellStyle name="Normal 18 3 8" xfId="16835"/>
    <cellStyle name="Normal 18 3 9" xfId="16836"/>
    <cellStyle name="Normal 18 4" xfId="16837"/>
    <cellStyle name="Normal 18 5" xfId="16838"/>
    <cellStyle name="Normal 18_CHC Asifabad Estimate" xfId="16839"/>
    <cellStyle name="Normal 180" xfId="16840"/>
    <cellStyle name="Normal 181" xfId="16841"/>
    <cellStyle name="Normal 182" xfId="16842"/>
    <cellStyle name="Normal 183" xfId="16843"/>
    <cellStyle name="Normal 184" xfId="16844"/>
    <cellStyle name="Normal 185" xfId="16845"/>
    <cellStyle name="Normal 186" xfId="16846"/>
    <cellStyle name="Normal 186 2" xfId="16847"/>
    <cellStyle name="Normal 187" xfId="16848"/>
    <cellStyle name="Normal 187 2" xfId="16849"/>
    <cellStyle name="Normal 188" xfId="16850"/>
    <cellStyle name="Normal 189" xfId="16851"/>
    <cellStyle name="Normal 19" xfId="16852"/>
    <cellStyle name="Normal 19 2" xfId="16853"/>
    <cellStyle name="Normal 19 2 2" xfId="16854"/>
    <cellStyle name="Normal 19 2 2 2" xfId="16855"/>
    <cellStyle name="Normal 19 2 2 2 2" xfId="16856"/>
    <cellStyle name="Normal 19 2 2 2 2 2" xfId="16857"/>
    <cellStyle name="Normal 19 2 2 2 2 2 2" xfId="16858"/>
    <cellStyle name="Normal 19 2 2 2 2 2 2 2" xfId="16859"/>
    <cellStyle name="Normal 19 2 2 2 2 2 2 2 2" xfId="16860"/>
    <cellStyle name="Normal 19 2 2 2 2 2 2 2 2 2" xfId="16861"/>
    <cellStyle name="Normal 19 2 2 2 2 2 2 2 2 2 2" xfId="16862"/>
    <cellStyle name="Normal 19 2 2 2 2 2 2 2 2 2 3" xfId="16863"/>
    <cellStyle name="Normal 19 2 2 2 2 2 2 2 2 3" xfId="16864"/>
    <cellStyle name="Normal 19 2 2 2 2 2 2 2 2 4" xfId="16865"/>
    <cellStyle name="Normal 19 2 2 2 2 2 2 2 3" xfId="16866"/>
    <cellStyle name="Normal 19 2 2 2 2 2 2 2 3 2" xfId="16867"/>
    <cellStyle name="Normal 19 2 2 2 2 2 2 2 3 3" xfId="16868"/>
    <cellStyle name="Normal 19 2 2 2 2 2 2 2 4" xfId="16869"/>
    <cellStyle name="Normal 19 2 2 2 2 2 2 2 5" xfId="16870"/>
    <cellStyle name="Normal 19 2 2 2 2 2 2 3" xfId="16871"/>
    <cellStyle name="Normal 19 2 2 2 2 2 2 3 2" xfId="16872"/>
    <cellStyle name="Normal 19 2 2 2 2 2 2 3 3" xfId="16873"/>
    <cellStyle name="Normal 19 2 2 2 2 2 2 4" xfId="16874"/>
    <cellStyle name="Normal 19 2 2 2 2 2 2 5" xfId="16875"/>
    <cellStyle name="Normal 19 2 2 2 2 2 3" xfId="16876"/>
    <cellStyle name="Normal 19 2 2 2 2 2 3 2" xfId="16877"/>
    <cellStyle name="Normal 19 2 2 2 2 2 3 3" xfId="16878"/>
    <cellStyle name="Normal 19 2 2 2 2 2 4" xfId="16879"/>
    <cellStyle name="Normal 19 2 2 2 2 2 5" xfId="16880"/>
    <cellStyle name="Normal 19 2 2 2 2 3" xfId="16881"/>
    <cellStyle name="Normal 19 2 2 2 2 3 2" xfId="16882"/>
    <cellStyle name="Normal 19 2 2 2 2 3 2 2" xfId="16883"/>
    <cellStyle name="Normal 19 2 2 2 2 3 2 2 2" xfId="16884"/>
    <cellStyle name="Normal 19 2 2 2 2 3 2 2 2 2" xfId="16885"/>
    <cellStyle name="Normal 19 2 2 2 2 3 2 2 2 2 2" xfId="16886"/>
    <cellStyle name="Normal 19 2 2 2 2 3 2 2 2 2 3" xfId="16887"/>
    <cellStyle name="Normal 19 2 2 2 2 3 2 2 2 3" xfId="16888"/>
    <cellStyle name="Normal 19 2 2 2 2 3 2 2 2 4" xfId="16889"/>
    <cellStyle name="Normal 19 2 2 2 2 3 2 2 3" xfId="16890"/>
    <cellStyle name="Normal 19 2 2 2 2 3 2 2 3 2" xfId="16891"/>
    <cellStyle name="Normal 19 2 2 2 2 3 2 2 3 3" xfId="16892"/>
    <cellStyle name="Normal 19 2 2 2 2 3 2 2 4" xfId="16893"/>
    <cellStyle name="Normal 19 2 2 2 2 3 2 2 5" xfId="16894"/>
    <cellStyle name="Normal 19 2 2 2 2 3 2 3" xfId="16895"/>
    <cellStyle name="Normal 19 2 2 2 2 3 2 3 2" xfId="16896"/>
    <cellStyle name="Normal 19 2 2 2 2 3 2 3 3" xfId="16897"/>
    <cellStyle name="Normal 19 2 2 2 2 3 2 4" xfId="16898"/>
    <cellStyle name="Normal 19 2 2 2 2 3 2 5" xfId="16899"/>
    <cellStyle name="Normal 19 2 2 2 2 3 3" xfId="16900"/>
    <cellStyle name="Normal 19 2 2 2 2 3 3 2" xfId="16901"/>
    <cellStyle name="Normal 19 2 2 2 2 3 3 2 2" xfId="16902"/>
    <cellStyle name="Normal 19 2 2 2 2 3 3 2 3" xfId="16903"/>
    <cellStyle name="Normal 19 2 2 2 2 3 3 3" xfId="16904"/>
    <cellStyle name="Normal 19 2 2 2 2 3 3 4" xfId="16905"/>
    <cellStyle name="Normal 19 2 2 2 2 3 4" xfId="16906"/>
    <cellStyle name="Normal 19 2 2 2 2 3 4 2" xfId="16907"/>
    <cellStyle name="Normal 19 2 2 2 2 3 4 2 2" xfId="16908"/>
    <cellStyle name="Normal 19 2 2 2 2 3 4 2 3" xfId="16909"/>
    <cellStyle name="Normal 19 2 2 2 2 3 4 3" xfId="16910"/>
    <cellStyle name="Normal 19 2 2 2 2 3 4 4" xfId="16911"/>
    <cellStyle name="Normal 19 2 2 2 2 3 5" xfId="16912"/>
    <cellStyle name="Normal 19 2 2 2 2 3 5 2" xfId="16913"/>
    <cellStyle name="Normal 19 2 2 2 2 3 5 3" xfId="16914"/>
    <cellStyle name="Normal 19 2 2 2 2 3 6" xfId="16915"/>
    <cellStyle name="Normal 19 2 2 2 2 3 7" xfId="16916"/>
    <cellStyle name="Normal 19 2 2 2 2 4" xfId="16917"/>
    <cellStyle name="Normal 19 2 2 2 2 4 2" xfId="16918"/>
    <cellStyle name="Normal 19 2 2 2 2 4 3" xfId="16919"/>
    <cellStyle name="Normal 19 2 2 2 2 5" xfId="16920"/>
    <cellStyle name="Normal 19 2 2 2 2 6" xfId="16921"/>
    <cellStyle name="Normal 19 2 2 2 3" xfId="16922"/>
    <cellStyle name="Normal 19 2 2 2 3 2" xfId="16923"/>
    <cellStyle name="Normal 19 2 2 2 3 2 2" xfId="16924"/>
    <cellStyle name="Normal 19 2 2 2 3 2 3" xfId="16925"/>
    <cellStyle name="Normal 19 2 2 2 3 3" xfId="16926"/>
    <cellStyle name="Normal 19 2 2 2 3 4" xfId="16927"/>
    <cellStyle name="Normal 19 2 2 2 4" xfId="16928"/>
    <cellStyle name="Normal 19 2 2 2 4 2" xfId="16929"/>
    <cellStyle name="Normal 19 2 2 2 4 2 2" xfId="16930"/>
    <cellStyle name="Normal 19 2 2 2 4 2 2 2" xfId="16931"/>
    <cellStyle name="Normal 19 2 2 2 4 2 2 2 2" xfId="16932"/>
    <cellStyle name="Normal 19 2 2 2 4 2 2 2 2 2" xfId="16933"/>
    <cellStyle name="Normal 19 2 2 2 4 2 2 2 2 2 2" xfId="16934"/>
    <cellStyle name="Normal 19 2 2 2 4 2 2 2 2 2 2 2" xfId="16935"/>
    <cellStyle name="Normal 19 2 2 2 4 2 2 2 2 2 2 3" xfId="16936"/>
    <cellStyle name="Normal 19 2 2 2 4 2 2 2 2 2 3" xfId="16937"/>
    <cellStyle name="Normal 19 2 2 2 4 2 2 2 2 2 4" xfId="16938"/>
    <cellStyle name="Normal 19 2 2 2 4 2 2 2 2 3" xfId="16939"/>
    <cellStyle name="Normal 19 2 2 2 4 2 2 2 2 3 2" xfId="16940"/>
    <cellStyle name="Normal 19 2 2 2 4 2 2 2 2 3 2 2" xfId="16941"/>
    <cellStyle name="Normal 19 2 2 2 4 2 2 2 2 3 2 2 2" xfId="16942"/>
    <cellStyle name="Normal 19 2 2 2 4 2 2 2 2 3 2 2 2 2" xfId="16943"/>
    <cellStyle name="Normal 19 2 2 2 4 2 2 2 2 3 2 2 2 2 2" xfId="16944"/>
    <cellStyle name="Normal 19 2 2 2 4 2 2 2 2 3 2 2 2 2 2 2" xfId="16945"/>
    <cellStyle name="Normal 19 2 2 2 4 2 2 2 2 3 2 2 2 2 2 2 2" xfId="16946"/>
    <cellStyle name="Normal 19 2 2 2 4 2 2 2 2 3 2 2 2 2 2 2 2 2" xfId="16947"/>
    <cellStyle name="Normal 19 2 2 2 4 2 2 2 2 3 2 2 2 2 2 2 2 2 2" xfId="16948"/>
    <cellStyle name="Normal 19 2 2 2 4 2 2 2 2 3 2 2 2 2 2 2 2 2 2 2" xfId="16949"/>
    <cellStyle name="Normal 19 2 2 2 4 2 2 2 2 3 2 2 2 2 2 2 2 2 2 2 2" xfId="16950"/>
    <cellStyle name="Normal 19 2 2 2 4 2 2 2 2 3 2 2 2 2 2 2 2 2 2 2 3" xfId="16951"/>
    <cellStyle name="Normal 19 2 2 2 4 2 2 2 2 3 2 2 2 2 2 2 2 2 2 3" xfId="16952"/>
    <cellStyle name="Normal 19 2 2 2 4 2 2 2 2 3 2 2 2 2 2 2 2 2 2 3 2" xfId="16953"/>
    <cellStyle name="Normal 19 2 2 2 4 2 2 2 2 3 2 2 2 2 2 2 2 2 2 3 2 2" xfId="16954"/>
    <cellStyle name="Normal 19 2 2 2 4 2 2 2 2 3 2 2 2 2 2 2 2 2 2 3 2 3" xfId="16955"/>
    <cellStyle name="Normal 19 2 2 2 4 2 2 2 2 3 2 2 2 2 2 2 2 2 2 3 3" xfId="16956"/>
    <cellStyle name="Normal 19 2 2 2 4 2 2 2 2 3 2 2 2 2 2 2 2 2 2 3 4" xfId="16957"/>
    <cellStyle name="Normal 19 2 2 2 4 2 2 2 2 3 2 2 2 2 2 2 2 2 2 4" xfId="16958"/>
    <cellStyle name="Normal 19 2 2 2 4 2 2 2 2 3 2 2 2 2 2 2 2 2 2 4 2" xfId="16959"/>
    <cellStyle name="Normal 19 2 2 2 4 2 2 2 2 3 2 2 2 2 2 2 2 2 2 4 2 2" xfId="16960"/>
    <cellStyle name="Normal 19 2 2 2 4 2 2 2 2 3 2 2 2 2 2 2 2 2 2 4 2 2 2" xfId="16961"/>
    <cellStyle name="Normal 19 2 2 2 4 2 2 2 2 3 2 2 2 2 2 2 2 2 2 4 2 2 3" xfId="16962"/>
    <cellStyle name="Normal 19 2 2 2 4 2 2 2 2 3 2 2 2 2 2 2 2 2 2 4 2 3" xfId="16963"/>
    <cellStyle name="Normal 19 2 2 2 4 2 2 2 2 3 2 2 2 2 2 2 2 2 2 4 2 4" xfId="16964"/>
    <cellStyle name="Normal 19 2 2 2 4 2 2 2 2 3 2 2 2 2 2 2 2 2 2 4 3" xfId="16965"/>
    <cellStyle name="Normal 19 2 2 2 4 2 2 2 2 3 2 2 2 2 2 2 2 2 2 4 3 2" xfId="16966"/>
    <cellStyle name="Normal 19 2 2 2 4 2 2 2 2 3 2 2 2 2 2 2 2 2 2 4 3 3" xfId="16967"/>
    <cellStyle name="Normal 19 2 2 2 4 2 2 2 2 3 2 2 2 2 2 2 2 2 2 4 4" xfId="16968"/>
    <cellStyle name="Normal 19 2 2 2 4 2 2 2 2 3 2 2 2 2 2 2 2 2 2 4 5" xfId="16969"/>
    <cellStyle name="Normal 19 2 2 2 4 2 2 2 2 3 2 2 2 2 2 2 2 2 2 5" xfId="16970"/>
    <cellStyle name="Normal 19 2 2 2 4 2 2 2 2 3 2 2 2 2 2 2 2 2 2 6" xfId="16971"/>
    <cellStyle name="Normal 19 2 2 2 4 2 2 2 2 3 2 2 2 2 2 2 2 2 3" xfId="16972"/>
    <cellStyle name="Normal 19 2 2 2 4 2 2 2 2 3 2 2 2 2 2 2 2 2 3 2" xfId="16973"/>
    <cellStyle name="Normal 19 2 2 2 4 2 2 2 2 3 2 2 2 2 2 2 2 2 3 3" xfId="16974"/>
    <cellStyle name="Normal 19 2 2 2 4 2 2 2 2 3 2 2 2 2 2 2 2 2 4" xfId="16975"/>
    <cellStyle name="Normal 19 2 2 2 4 2 2 2 2 3 2 2 2 2 2 2 2 2 5" xfId="16976"/>
    <cellStyle name="Normal 19 2 2 2 4 2 2 2 2 3 2 2 2 2 2 2 2 3" xfId="16977"/>
    <cellStyle name="Normal 19 2 2 2 4 2 2 2 2 3 2 2 2 2 2 2 2 3 2" xfId="16978"/>
    <cellStyle name="Normal 19 2 2 2 4 2 2 2 2 3 2 2 2 2 2 2 2 3 2 2" xfId="16979"/>
    <cellStyle name="Normal 19 2 2 2 4 2 2 2 2 3 2 2 2 2 2 2 2 3 2 3" xfId="16980"/>
    <cellStyle name="Normal 19 2 2 2 4 2 2 2 2 3 2 2 2 2 2 2 2 3 3" xfId="16981"/>
    <cellStyle name="Normal 19 2 2 2 4 2 2 2 2 3 2 2 2 2 2 2 2 3 4" xfId="16982"/>
    <cellStyle name="Normal 19 2 2 2 4 2 2 2 2 3 2 2 2 2 2 2 2 4" xfId="16983"/>
    <cellStyle name="Normal 19 2 2 2 4 2 2 2 2 3 2 2 2 2 2 2 2 4 2" xfId="16984"/>
    <cellStyle name="Normal 19 2 2 2 4 2 2 2 2 3 2 2 2 2 2 2 2 4 3" xfId="16985"/>
    <cellStyle name="Normal 19 2 2 2 4 2 2 2 2 3 2 2 2 2 2 2 2 5" xfId="16986"/>
    <cellStyle name="Normal 19 2 2 2 4 2 2 2 2 3 2 2 2 2 2 2 2 6" xfId="16987"/>
    <cellStyle name="Normal 19 2 2 2 4 2 2 2 2 3 2 2 2 2 2 2 3" xfId="16988"/>
    <cellStyle name="Normal 19 2 2 2 4 2 2 2 2 3 2 2 2 2 2 2 3 2" xfId="16989"/>
    <cellStyle name="Normal 19 2 2 2 4 2 2 2 2 3 2 2 2 2 2 2 3 3" xfId="16990"/>
    <cellStyle name="Normal 19 2 2 2 4 2 2 2 2 3 2 2 2 2 2 2 4" xfId="16991"/>
    <cellStyle name="Normal 19 2 2 2 4 2 2 2 2 3 2 2 2 2 2 2 5" xfId="16992"/>
    <cellStyle name="Normal 19 2 2 2 4 2 2 2 2 3 2 2 2 2 2 3" xfId="16993"/>
    <cellStyle name="Normal 19 2 2 2 4 2 2 2 2 3 2 2 2 2 2 3 2" xfId="16994"/>
    <cellStyle name="Normal 19 2 2 2 4 2 2 2 2 3 2 2 2 2 2 3 3" xfId="16995"/>
    <cellStyle name="Normal 19 2 2 2 4 2 2 2 2 3 2 2 2 2 2 4" xfId="16996"/>
    <cellStyle name="Normal 19 2 2 2 4 2 2 2 2 3 2 2 2 2 2 5" xfId="16997"/>
    <cellStyle name="Normal 19 2 2 2 4 2 2 2 2 3 2 2 2 2 3" xfId="16998"/>
    <cellStyle name="Normal 19 2 2 2 4 2 2 2 2 3 2 2 2 2 3 2" xfId="16999"/>
    <cellStyle name="Normal 19 2 2 2 4 2 2 2 2 3 2 2 2 2 3 3" xfId="17000"/>
    <cellStyle name="Normal 19 2 2 2 4 2 2 2 2 3 2 2 2 2 4" xfId="17001"/>
    <cellStyle name="Normal 19 2 2 2 4 2 2 2 2 3 2 2 2 2 5" xfId="17002"/>
    <cellStyle name="Normal 19 2 2 2 4 2 2 2 2 3 2 2 2 3" xfId="17003"/>
    <cellStyle name="Normal 19 2 2 2 4 2 2 2 2 3 2 2 2 3 2" xfId="17004"/>
    <cellStyle name="Normal 19 2 2 2 4 2 2 2 2 3 2 2 2 3 3" xfId="17005"/>
    <cellStyle name="Normal 19 2 2 2 4 2 2 2 2 3 2 2 2 4" xfId="17006"/>
    <cellStyle name="Normal 19 2 2 2 4 2 2 2 2 3 2 2 2 5" xfId="17007"/>
    <cellStyle name="Normal 19 2 2 2 4 2 2 2 2 3 2 2 2 5 2" xfId="17008"/>
    <cellStyle name="Normal 19 2 2 2 4 2 2 2 2 3 2 2 2 5 2 2" xfId="17009"/>
    <cellStyle name="Normal 19 2 2 2 4 2 2 2 2 3 2 2 2 5 2 3" xfId="17010"/>
    <cellStyle name="Normal 19 2 2 2 4 2 2 2 2 3 2 2 2 5 3" xfId="17011"/>
    <cellStyle name="Normal 19 2 2 2 4 2 2 2 2 3 2 2 2 5 4" xfId="17012"/>
    <cellStyle name="Normal 19 2 2 2 4 2 2 2 2 3 2 2 2 6" xfId="17013"/>
    <cellStyle name="Normal 19 2 2 2 4 2 2 2 2 3 2 2 3" xfId="17014"/>
    <cellStyle name="Normal 19 2 2 2 4 2 2 2 2 3 2 2 3 2" xfId="17015"/>
    <cellStyle name="Normal 19 2 2 2 4 2 2 2 2 3 2 2 3 2 2" xfId="17016"/>
    <cellStyle name="Normal 19 2 2 2 4 2 2 2 2 3 2 2 3 2 3" xfId="17017"/>
    <cellStyle name="Normal 19 2 2 2 4 2 2 2 2 3 2 2 3 3" xfId="17018"/>
    <cellStyle name="Normal 19 2 2 2 4 2 2 2 2 3 2 2 3 3 2" xfId="17019"/>
    <cellStyle name="Normal 19 2 2 2 4 2 2 2 2 3 2 2 3 3 2 2" xfId="17020"/>
    <cellStyle name="Normal 19 2 2 2 4 2 2 2 2 3 2 2 3 3 2 3" xfId="17021"/>
    <cellStyle name="Normal 19 2 2 2 4 2 2 2 2 3 2 2 3 3 3" xfId="17022"/>
    <cellStyle name="Normal 19 2 2 2 4 2 2 2 2 3 2 2 3 3 3 2" xfId="17023"/>
    <cellStyle name="Normal 19 2 2 2 4 2 2 2 2 3 2 2 3 3 3 2 2" xfId="17024"/>
    <cellStyle name="Normal 19 2 2 2 4 2 2 2 2 3 2 2 3 3 3 2 3" xfId="17025"/>
    <cellStyle name="Normal 19 2 2 2 4 2 2 2 2 3 2 2 3 3 3 3" xfId="17026"/>
    <cellStyle name="Normal 19 2 2 2 4 2 2 2 2 3 2 2 3 3 3 4" xfId="17027"/>
    <cellStyle name="Normal 19 2 2 2 4 2 2 2 2 3 2 2 3 3 4" xfId="17028"/>
    <cellStyle name="Normal 19 2 2 2 4 2 2 2 2 3 2 2 3 3 5" xfId="17029"/>
    <cellStyle name="Normal 19 2 2 2 4 2 2 2 2 3 2 2 3 4" xfId="17030"/>
    <cellStyle name="Normal 19 2 2 2 4 2 2 2 2 3 2 2 3 4 2" xfId="17031"/>
    <cellStyle name="Normal 19 2 2 2 4 2 2 2 2 3 2 2 3 4 2 2" xfId="17032"/>
    <cellStyle name="Normal 19 2 2 2 4 2 2 2 2 3 2 2 3 4 2 3" xfId="17033"/>
    <cellStyle name="Normal 19 2 2 2 4 2 2 2 2 3 2 2 3 4 3" xfId="17034"/>
    <cellStyle name="Normal 19 2 2 2 4 2 2 2 2 3 2 2 3 4 3 2" xfId="17035"/>
    <cellStyle name="Normal 19 2 2 2 4 2 2 2 2 3 2 2 3 4 3 2 2" xfId="17036"/>
    <cellStyle name="Normal 19 2 2 2 4 2 2 2 2 3 2 2 3 4 3 2 3" xfId="17037"/>
    <cellStyle name="Normal 19 2 2 2 4 2 2 2 2 3 2 2 3 4 3 3" xfId="17038"/>
    <cellStyle name="Normal 19 2 2 2 4 2 2 2 2 3 2 2 3 4 3 4" xfId="17039"/>
    <cellStyle name="Normal 19 2 2 2 4 2 2 2 2 3 2 2 3 4 4" xfId="17040"/>
    <cellStyle name="Normal 19 2 2 2 4 2 2 2 2 3 2 2 3 4 5" xfId="17041"/>
    <cellStyle name="Normal 19 2 2 2 4 2 2 2 2 3 2 2 3 5" xfId="17042"/>
    <cellStyle name="Normal 19 2 2 2 4 2 2 2 2 3 2 2 3 5 2" xfId="17043"/>
    <cellStyle name="Normal 19 2 2 2 4 2 2 2 2 3 2 2 3 5 2 2" xfId="17044"/>
    <cellStyle name="Normal 19 2 2 2 4 2 2 2 2 3 2 2 3 5 2 2 2" xfId="17045"/>
    <cellStyle name="Normal 19 2 2 2 4 2 2 2 2 3 2 2 3 5 2 2 3" xfId="17046"/>
    <cellStyle name="Normal 19 2 2 2 4 2 2 2 2 3 2 2 3 5 2 3" xfId="17047"/>
    <cellStyle name="Normal 19 2 2 2 4 2 2 2 2 3 2 2 3 5 2 4" xfId="17048"/>
    <cellStyle name="Normal 19 2 2 2 4 2 2 2 2 3 2 2 3 5 3" xfId="17049"/>
    <cellStyle name="Normal 19 2 2 2 4 2 2 2 2 3 2 2 3 5 3 2" xfId="17050"/>
    <cellStyle name="Normal 19 2 2 2 4 2 2 2 2 3 2 2 3 5 3 2 2" xfId="17051"/>
    <cellStyle name="Normal 19 2 2 2 4 2 2 2 2 3 2 2 3 5 3 2 2 2" xfId="17052"/>
    <cellStyle name="Normal 19 2 2 2 4 2 2 2 2 3 2 2 3 5 3 2 2 3" xfId="17053"/>
    <cellStyle name="Normal 19 2 2 2 4 2 2 2 2 3 2 2 3 5 3 2 3" xfId="17054"/>
    <cellStyle name="Normal 19 2 2 2 4 2 2 2 2 3 2 2 3 5 3 2 4" xfId="17055"/>
    <cellStyle name="Normal 19 2 2 2 4 2 2 2 2 3 2 2 3 5 3 3" xfId="17056"/>
    <cellStyle name="Normal 19 2 2 2 4 2 2 2 2 3 2 2 3 5 3 3 2" xfId="17057"/>
    <cellStyle name="Normal 19 2 2 2 4 2 2 2 2 3 2 2 3 5 3 3 3" xfId="17058"/>
    <cellStyle name="Normal 19 2 2 2 4 2 2 2 2 3 2 2 3 5 3 4" xfId="17059"/>
    <cellStyle name="Normal 19 2 2 2 4 2 2 2 2 3 2 2 3 5 3 5" xfId="17060"/>
    <cellStyle name="Normal 19 2 2 2 4 2 2 2 2 3 2 2 3 5 4" xfId="17061"/>
    <cellStyle name="Normal 19 2 2 2 4 2 2 2 2 3 2 2 3 5 4 2" xfId="17062"/>
    <cellStyle name="Normal 19 2 2 2 4 2 2 2 2 3 2 2 3 5 4 3" xfId="17063"/>
    <cellStyle name="Normal 19 2 2 2 4 2 2 2 2 3 2 2 3 5 5" xfId="17064"/>
    <cellStyle name="Normal 19 2 2 2 4 2 2 2 2 3 2 2 3 5 6" xfId="17065"/>
    <cellStyle name="Normal 19 2 2 2 4 2 2 2 2 3 2 2 3 6" xfId="17066"/>
    <cellStyle name="Normal 19 2 2 2 4 2 2 2 2 3 2 2 3 7" xfId="17067"/>
    <cellStyle name="Normal 19 2 2 2 4 2 2 2 2 3 2 2 4" xfId="17068"/>
    <cellStyle name="Normal 19 2 2 2 4 2 2 2 2 3 2 2 4 2" xfId="17069"/>
    <cellStyle name="Normal 19 2 2 2 4 2 2 2 2 3 2 2 4 3" xfId="17070"/>
    <cellStyle name="Normal 19 2 2 2 4 2 2 2 2 3 2 2 5" xfId="17071"/>
    <cellStyle name="Normal 19 2 2 2 4 2 2 2 2 3 2 2 6" xfId="17072"/>
    <cellStyle name="Normal 19 2 2 2 4 2 2 2 2 3 2 3" xfId="17073"/>
    <cellStyle name="Normal 19 2 2 2 4 2 2 2 2 3 2 3 2" xfId="17074"/>
    <cellStyle name="Normal 19 2 2 2 4 2 2 2 2 3 2 3 2 2" xfId="17075"/>
    <cellStyle name="Normal 19 2 2 2 4 2 2 2 2 3 2 3 2 2 2" xfId="17076"/>
    <cellStyle name="Normal 19 2 2 2 4 2 2 2 2 3 2 3 2 2 2 2" xfId="17077"/>
    <cellStyle name="Normal 19 2 2 2 4 2 2 2 2 3 2 3 2 2 2 3" xfId="17078"/>
    <cellStyle name="Normal 19 2 2 2 4 2 2 2 2 3 2 3 2 2 3" xfId="17079"/>
    <cellStyle name="Normal 19 2 2 2 4 2 2 2 2 3 2 3 2 2 4" xfId="17080"/>
    <cellStyle name="Normal 19 2 2 2 4 2 2 2 2 3 2 3 2 3" xfId="17081"/>
    <cellStyle name="Normal 19 2 2 2 4 2 2 2 2 3 2 3 2 3 2" xfId="17082"/>
    <cellStyle name="Normal 19 2 2 2 4 2 2 2 2 3 2 3 2 3 3" xfId="17083"/>
    <cellStyle name="Normal 19 2 2 2 4 2 2 2 2 3 2 3 2 4" xfId="17084"/>
    <cellStyle name="Normal 19 2 2 2 4 2 2 2 2 3 2 3 2 5" xfId="17085"/>
    <cellStyle name="Normal 19 2 2 2 4 2 2 2 2 3 2 3 3" xfId="17086"/>
    <cellStyle name="Normal 19 2 2 2 4 2 2 2 2 3 2 3 3 2" xfId="17087"/>
    <cellStyle name="Normal 19 2 2 2 4 2 2 2 2 3 2 3 3 2 2" xfId="17088"/>
    <cellStyle name="Normal 19 2 2 2 4 2 2 2 2 3 2 3 3 2 3" xfId="17089"/>
    <cellStyle name="Normal 19 2 2 2 4 2 2 2 2 3 2 3 3 3" xfId="17090"/>
    <cellStyle name="Normal 19 2 2 2 4 2 2 2 2 3 2 3 3 4" xfId="17091"/>
    <cellStyle name="Normal 19 2 2 2 4 2 2 2 2 3 2 3 4" xfId="17092"/>
    <cellStyle name="Normal 19 2 2 2 4 2 2 2 2 3 2 3 4 2" xfId="17093"/>
    <cellStyle name="Normal 19 2 2 2 4 2 2 2 2 3 2 3 4 3" xfId="17094"/>
    <cellStyle name="Normal 19 2 2 2 4 2 2 2 2 3 2 3 5" xfId="17095"/>
    <cellStyle name="Normal 19 2 2 2 4 2 2 2 2 3 2 3 6" xfId="17096"/>
    <cellStyle name="Normal 19 2 2 2 4 2 2 2 2 3 2 4" xfId="17097"/>
    <cellStyle name="Normal 19 2 2 2 4 2 2 2 2 3 2 4 2" xfId="17098"/>
    <cellStyle name="Normal 19 2 2 2 4 2 2 2 2 3 2 4 2 2" xfId="17099"/>
    <cellStyle name="Normal 19 2 2 2 4 2 2 2 2 3 2 4 2 2 2" xfId="17100"/>
    <cellStyle name="Normal 19 2 2 2 4 2 2 2 2 3 2 4 2 2 2 2" xfId="17101"/>
    <cellStyle name="Normal 19 2 2 2 4 2 2 2 2 3 2 4 2 2 2 3" xfId="17102"/>
    <cellStyle name="Normal 19 2 2 2 4 2 2 2 2 3 2 4 2 2 3" xfId="17103"/>
    <cellStyle name="Normal 19 2 2 2 4 2 2 2 2 3 2 4 2 2 4" xfId="17104"/>
    <cellStyle name="Normal 19 2 2 2 4 2 2 2 2 3 2 4 2 3" xfId="17105"/>
    <cellStyle name="Normal 19 2 2 2 4 2 2 2 2 3 2 4 2 3 2" xfId="17106"/>
    <cellStyle name="Normal 19 2 2 2 4 2 2 2 2 3 2 4 2 3 2 2" xfId="17107"/>
    <cellStyle name="Normal 19 2 2 2 4 2 2 2 2 3 2 4 2 3 2 3" xfId="17108"/>
    <cellStyle name="Normal 19 2 2 2 4 2 2 2 2 3 2 4 2 3 3" xfId="17109"/>
    <cellStyle name="Normal 19 2 2 2 4 2 2 2 2 3 2 4 2 3 4" xfId="17110"/>
    <cellStyle name="Normal 19 2 2 2 4 2 2 2 2 3 2 4 2 4" xfId="17111"/>
    <cellStyle name="Normal 19 2 2 2 4 2 2 2 2 3 2 4 2 4 2" xfId="17112"/>
    <cellStyle name="Normal 19 2 2 2 4 2 2 2 2 3 2 4 2 4 2 2" xfId="17113"/>
    <cellStyle name="Normal 19 2 2 2 4 2 2 2 2 3 2 4 2 4 2 2 2" xfId="17114"/>
    <cellStyle name="Normal 19 2 2 2 4 2 2 2 2 3 2 4 2 4 2 2 3" xfId="17115"/>
    <cellStyle name="Normal 19 2 2 2 4 2 2 2 2 3 2 4 2 4 2 3" xfId="17116"/>
    <cellStyle name="Normal 19 2 2 2 4 2 2 2 2 3 2 4 2 4 2 4" xfId="17117"/>
    <cellStyle name="Normal 19 2 2 2 4 2 2 2 2 3 2 4 2 4 3" xfId="17118"/>
    <cellStyle name="Normal 19 2 2 2 4 2 2 2 2 3 2 4 2 4 3 2" xfId="17119"/>
    <cellStyle name="Normal 19 2 2 2 4 2 2 2 2 3 2 4 2 4 3 2 2" xfId="17120"/>
    <cellStyle name="Normal 19 2 2 2 4 2 2 2 2 3 2 4 2 4 3 2 3" xfId="17121"/>
    <cellStyle name="Normal 19 2 2 2 4 2 2 2 2 3 2 4 2 4 3 3" xfId="17122"/>
    <cellStyle name="Normal 19 2 2 2 4 2 2 2 2 3 2 4 2 4 3 3 2" xfId="17123"/>
    <cellStyle name="Normal 19 2 2 2 4 2 2 2 2 3 2 4 2 4 3 3 2 2" xfId="17124"/>
    <cellStyle name="Normal 19 2 2 2 4 2 2 2 2 3 2 4 2 4 3 3 2 3" xfId="17125"/>
    <cellStyle name="Normal 19 2 2 2 4 2 2 2 2 3 2 4 2 4 3 3 3" xfId="17126"/>
    <cellStyle name="Normal 19 2 2 2 4 2 2 2 2 3 2 4 2 4 3 3 4" xfId="17127"/>
    <cellStyle name="Normal 19 2 2 2 4 2 2 2 2 3 2 4 2 4 3 4" xfId="17128"/>
    <cellStyle name="Normal 19 2 2 2 4 2 2 2 2 3 2 4 2 4 3 5" xfId="17129"/>
    <cellStyle name="Normal 19 2 2 2 4 2 2 2 2 3 2 4 2 4 4" xfId="17130"/>
    <cellStyle name="Normal 19 2 2 2 4 2 2 2 2 3 2 4 2 4 4 2" xfId="17131"/>
    <cellStyle name="Normal 19 2 2 2 4 2 2 2 2 3 2 4 2 4 4 2 2" xfId="17132"/>
    <cellStyle name="Normal 19 2 2 2 4 2 2 2 2 3 2 4 2 4 4 2 3" xfId="17133"/>
    <cellStyle name="Normal 19 2 2 2 4 2 2 2 2 3 2 4 2 4 4 3" xfId="17134"/>
    <cellStyle name="Normal 19 2 2 2 4 2 2 2 2 3 2 4 2 4 4 4" xfId="17135"/>
    <cellStyle name="Normal 19 2 2 2 4 2 2 2 2 3 2 4 2 4 5" xfId="17136"/>
    <cellStyle name="Normal 19 2 2 2 4 2 2 2 2 3 2 4 2 4 5 2" xfId="17137"/>
    <cellStyle name="Normal 19 2 2 2 4 2 2 2 2 3 2 4 2 4 5 3" xfId="17138"/>
    <cellStyle name="Normal 19 2 2 2 4 2 2 2 2 3 2 4 2 4 6" xfId="17139"/>
    <cellStyle name="Normal 19 2 2 2 4 2 2 2 2 3 2 4 2 4 7" xfId="17140"/>
    <cellStyle name="Normal 19 2 2 2 4 2 2 2 2 3 2 4 2 5" xfId="17141"/>
    <cellStyle name="Normal 19 2 2 2 4 2 2 2 2 3 2 4 2 5 2" xfId="17142"/>
    <cellStyle name="Normal 19 2 2 2 4 2 2 2 2 3 2 4 2 5 3" xfId="17143"/>
    <cellStyle name="Normal 19 2 2 2 4 2 2 2 2 3 2 4 2 6" xfId="17144"/>
    <cellStyle name="Normal 19 2 2 2 4 2 2 2 2 3 2 4 2 7" xfId="17145"/>
    <cellStyle name="Normal 19 2 2 2 4 2 2 2 2 3 2 4 3" xfId="17146"/>
    <cellStyle name="Normal 19 2 2 2 4 2 2 2 2 3 2 4 3 2" xfId="17147"/>
    <cellStyle name="Normal 19 2 2 2 4 2 2 2 2 3 2 4 3 3" xfId="17148"/>
    <cellStyle name="Normal 19 2 2 2 4 2 2 2 2 3 2 4 4" xfId="17149"/>
    <cellStyle name="Normal 19 2 2 2 4 2 2 2 2 3 2 4 5" xfId="17150"/>
    <cellStyle name="Normal 19 2 2 2 4 2 2 2 2 3 2 5" xfId="17151"/>
    <cellStyle name="Normal 19 2 2 2 4 2 2 2 2 3 2 5 2" xfId="17152"/>
    <cellStyle name="Normal 19 2 2 2 4 2 2 2 2 3 2 5 3" xfId="17153"/>
    <cellStyle name="Normal 19 2 2 2 4 2 2 2 2 3 2 6" xfId="17154"/>
    <cellStyle name="Normal 19 2 2 2 4 2 2 2 2 3 2 7" xfId="17155"/>
    <cellStyle name="Normal 19 2 2 2 4 2 2 2 2 3 3" xfId="17156"/>
    <cellStyle name="Normal 19 2 2 2 4 2 2 2 2 3 3 2" xfId="17157"/>
    <cellStyle name="Normal 19 2 2 2 4 2 2 2 2 3 3 2 2" xfId="17158"/>
    <cellStyle name="Normal 19 2 2 2 4 2 2 2 2 3 3 2 2 4" xfId="17159"/>
    <cellStyle name="Normal 19 2 2 2 4 2 2 2 2 3 3 2 2 4 2" xfId="17160"/>
    <cellStyle name="Normal 19 2 2 2 4 2 2 2 2 3 3 2 2 4 2 2" xfId="17161"/>
    <cellStyle name="Normal 19 2 2 2 4 2 2 2 2 3 3 2 2 4 2 3" xfId="17162"/>
    <cellStyle name="Normal 19 2 2 2 4 2 2 2 2 3 3 2 2 4 3" xfId="17163"/>
    <cellStyle name="Normal 19 2 2 2 4 2 2 2 2 3 3 2 2 4 4" xfId="17164"/>
    <cellStyle name="Normal 19 2 2 2 4 2 2 2 2 3 3 2 3" xfId="17165"/>
    <cellStyle name="Normal 19 2 2 2 4 2 2 2 2 3 3 3" xfId="17166"/>
    <cellStyle name="Normal 19 2 2 2 4 2 2 2 2 3 3 4" xfId="17167"/>
    <cellStyle name="Normal 19 2 2 2 4 2 2 2 2 3 4" xfId="17168"/>
    <cellStyle name="Normal 19 2 2 2 4 2 2 2 2 3 4 2" xfId="17169"/>
    <cellStyle name="Normal 19 2 2 2 4 2 2 2 2 3 4 3" xfId="17170"/>
    <cellStyle name="Normal 19 2 2 2 4 2 2 2 2 3 5" xfId="17171"/>
    <cellStyle name="Normal 19 2 2 2 4 2 2 2 2 3 6" xfId="17172"/>
    <cellStyle name="Normal 19 2 2 2 4 2 2 2 2 4" xfId="17173"/>
    <cellStyle name="Normal 19 2 2 2 4 2 2 2 2 4 2" xfId="17174"/>
    <cellStyle name="Normal 19 2 2 2 4 2 2 2 2 4 2 2" xfId="17175"/>
    <cellStyle name="Normal 19 2 2 2 4 2 2 2 2 4 2 2 2" xfId="17176"/>
    <cellStyle name="Normal 19 2 2 2 4 2 2 2 2 4 2 2 3" xfId="17177"/>
    <cellStyle name="Normal 19 2 2 2 4 2 2 2 2 4 2 3" xfId="17178"/>
    <cellStyle name="Normal 19 2 2 2 4 2 2 2 2 4 2 4" xfId="17179"/>
    <cellStyle name="Normal 19 2 2 2 4 2 2 2 2 4 3" xfId="17180"/>
    <cellStyle name="Normal 19 2 2 2 4 2 2 2 2 4 3 2" xfId="17181"/>
    <cellStyle name="Normal 19 2 2 2 4 2 2 2 2 4 3 3" xfId="17182"/>
    <cellStyle name="Normal 19 2 2 2 4 2 2 2 2 4 4" xfId="17183"/>
    <cellStyle name="Normal 19 2 2 2 4 2 2 2 2 4 5" xfId="17184"/>
    <cellStyle name="Normal 19 2 2 2 4 2 2 2 2 5" xfId="17185"/>
    <cellStyle name="Normal 19 2 2 2 4 2 2 2 2 5 2" xfId="17186"/>
    <cellStyle name="Normal 19 2 2 2 4 2 2 2 2 5 2 2" xfId="17187"/>
    <cellStyle name="Normal 19 2 2 2 4 2 2 2 2 5 2 3" xfId="17188"/>
    <cellStyle name="Normal 19 2 2 2 4 2 2 2 2 5 3" xfId="17189"/>
    <cellStyle name="Normal 19 2 2 2 4 2 2 2 2 5 4" xfId="17190"/>
    <cellStyle name="Normal 19 2 2 2 4 2 2 2 2 6" xfId="17191"/>
    <cellStyle name="Normal 19 2 2 2 4 2 2 2 2 6 2" xfId="17192"/>
    <cellStyle name="Normal 19 2 2 2 4 2 2 2 2 6 3" xfId="17193"/>
    <cellStyle name="Normal 19 2 2 2 4 2 2 2 2 7" xfId="17194"/>
    <cellStyle name="Normal 19 2 2 2 4 2 2 2 2 8" xfId="17195"/>
    <cellStyle name="Normal 19 2 2 2 4 2 2 2 3" xfId="17196"/>
    <cellStyle name="Normal 19 2 2 2 4 2 2 2 3 2" xfId="17197"/>
    <cellStyle name="Normal 19 2 2 2 4 2 2 2 3 2 2" xfId="17198"/>
    <cellStyle name="Normal 19 2 2 2 4 2 2 2 3 2 3" xfId="17199"/>
    <cellStyle name="Normal 19 2 2 2 4 2 2 2 3 3" xfId="17200"/>
    <cellStyle name="Normal 19 2 2 2 4 2 2 2 3 4" xfId="17201"/>
    <cellStyle name="Normal 19 2 2 2 4 2 2 2 4" xfId="17202"/>
    <cellStyle name="Normal 19 2 2 2 4 2 2 2 4 2" xfId="17203"/>
    <cellStyle name="Normal 19 2 2 2 4 2 2 2 4 3" xfId="17204"/>
    <cellStyle name="Normal 19 2 2 2 4 2 2 2 5" xfId="17205"/>
    <cellStyle name="Normal 19 2 2 2 4 2 2 2 6" xfId="17206"/>
    <cellStyle name="Normal 19 2 2 2 4 2 2 3" xfId="17207"/>
    <cellStyle name="Normal 19 2 2 2 4 2 2 3 2" xfId="17208"/>
    <cellStyle name="Normal 19 2 2 2 4 2 2 3 3" xfId="17209"/>
    <cellStyle name="Normal 19 2 2 2 4 2 2 4" xfId="17210"/>
    <cellStyle name="Normal 19 2 2 2 4 2 2 5" xfId="17211"/>
    <cellStyle name="Normal 19 2 2 2 4 2 3" xfId="17212"/>
    <cellStyle name="Normal 19 2 2 2 4 2 3 2" xfId="17213"/>
    <cellStyle name="Normal 19 2 2 2 4 2 3 3" xfId="17214"/>
    <cellStyle name="Normal 19 2 2 2 4 2 4" xfId="17215"/>
    <cellStyle name="Normal 19 2 2 2 4 2 5" xfId="17216"/>
    <cellStyle name="Normal 19 2 2 2 4 3" xfId="17217"/>
    <cellStyle name="Normal 19 2 2 2 4 3 2" xfId="17218"/>
    <cellStyle name="Normal 19 2 2 2 4 3 2 2" xfId="17219"/>
    <cellStyle name="Normal 19 2 2 2 4 3 2 2 2" xfId="17220"/>
    <cellStyle name="Normal 19 2 2 2 4 3 2 2 2 2" xfId="17221"/>
    <cellStyle name="Normal 19 2 2 2 4 3 2 2 2 2 2" xfId="17222"/>
    <cellStyle name="Normal 19 2 2 2 4 3 2 2 2 2 2 2" xfId="17223"/>
    <cellStyle name="Normal 19 2 2 2 4 3 2 2 2 2 2 3" xfId="17224"/>
    <cellStyle name="Normal 19 2 2 2 4 3 2 2 2 2 3" xfId="17225"/>
    <cellStyle name="Normal 19 2 2 2 4 3 2 2 2 2 4" xfId="17226"/>
    <cellStyle name="Normal 19 2 2 2 4 3 2 2 2 3" xfId="17227"/>
    <cellStyle name="Normal 19 2 2 2 4 3 2 2 2 3 2" xfId="17228"/>
    <cellStyle name="Normal 19 2 2 2 4 3 2 2 2 3 3" xfId="17229"/>
    <cellStyle name="Normal 19 2 2 2 4 3 2 2 2 4" xfId="17230"/>
    <cellStyle name="Normal 19 2 2 2 4 3 2 2 2 5" xfId="17231"/>
    <cellStyle name="Normal 19 2 2 2 4 3 2 2 3" xfId="17232"/>
    <cellStyle name="Normal 19 2 2 2 4 3 2 2 3 2" xfId="17233"/>
    <cellStyle name="Normal 19 2 2 2 4 3 2 2 3 2 2" xfId="17234"/>
    <cellStyle name="Normal 19 2 2 2 4 3 2 2 3 2 2 2" xfId="17235"/>
    <cellStyle name="Normal 19 2 2 2 4 3 2 2 3 2 2 3" xfId="17236"/>
    <cellStyle name="Normal 19 2 2 2 4 3 2 2 3 2 3" xfId="17237"/>
    <cellStyle name="Normal 19 2 2 2 4 3 2 2 3 2 4" xfId="17238"/>
    <cellStyle name="Normal 19 2 2 2 4 3 2 2 3 3" xfId="17239"/>
    <cellStyle name="Normal 19 2 2 2 4 3 2 2 3 3 2" xfId="17240"/>
    <cellStyle name="Normal 19 2 2 2 4 3 2 2 3 3 3" xfId="17241"/>
    <cellStyle name="Normal 19 2 2 2 4 3 2 2 3 4" xfId="17242"/>
    <cellStyle name="Normal 19 2 2 2 4 3 2 2 3 5" xfId="17243"/>
    <cellStyle name="Normal 19 2 2 2 4 3 2 2 4" xfId="17244"/>
    <cellStyle name="Normal 19 2 2 2 4 3 2 2 4 2" xfId="17245"/>
    <cellStyle name="Normal 19 2 2 2 4 3 2 2 4 2 2" xfId="17246"/>
    <cellStyle name="Normal 19 2 2 2 4 3 2 2 4 2 2 2" xfId="17247"/>
    <cellStyle name="Normal 19 2 2 2 4 3 2 2 4 2 2 2 2" xfId="17248"/>
    <cellStyle name="Normal 19 2 2 2 4 3 2 2 4 2 2 2 2 2" xfId="17249"/>
    <cellStyle name="Normal 19 2 2 2 4 3 2 2 4 2 2 2 2 2 2" xfId="17250"/>
    <cellStyle name="Normal 19 2 2 2 4 3 2 2 4 2 2 2 2 2 2 2" xfId="17251"/>
    <cellStyle name="Normal 19 2 2 2 4 3 2 2 4 2 2 2 2 2 2 2 2" xfId="17252"/>
    <cellStyle name="Normal 19 2 2 2 4 3 2 2 4 2 2 2 2 2 2 2 3" xfId="17253"/>
    <cellStyle name="Normal 19 2 2 2 4 3 2 2 4 2 2 2 2 2 2 3" xfId="17254"/>
    <cellStyle name="Normal 19 2 2 2 4 3 2 2 4 2 2 2 2 2 2 4" xfId="17255"/>
    <cellStyle name="Normal 19 2 2 2 4 3 2 2 4 2 2 2 2 2 3" xfId="17256"/>
    <cellStyle name="Normal 19 2 2 2 4 3 2 2 4 2 2 2 2 2 3 2" xfId="17257"/>
    <cellStyle name="Normal 19 2 2 2 4 3 2 2 4 2 2 2 2 2 3 3" xfId="17258"/>
    <cellStyle name="Normal 19 2 2 2 4 3 2 2 4 2 2 2 2 2 4" xfId="17259"/>
    <cellStyle name="Normal 19 2 2 2 4 3 2 2 4 2 2 2 2 2 5" xfId="17260"/>
    <cellStyle name="Normal 19 2 2 2 4 3 2 2 4 2 2 2 2 3" xfId="17261"/>
    <cellStyle name="Normal 19 2 2 2 4 3 2 2 4 2 2 2 2 3 2" xfId="17262"/>
    <cellStyle name="Normal 19 2 2 2 4 3 2 2 4 2 2 2 2 3 3" xfId="17263"/>
    <cellStyle name="Normal 19 2 2 2 4 3 2 2 4 2 2 2 2 4" xfId="17264"/>
    <cellStyle name="Normal 19 2 2 2 4 3 2 2 4 2 2 2 2 5" xfId="17265"/>
    <cellStyle name="Normal 19 2 2 2 4 3 2 2 4 2 2 2 3" xfId="17266"/>
    <cellStyle name="Normal 19 2 2 2 4 3 2 2 4 2 2 2 3 2" xfId="17267"/>
    <cellStyle name="Normal 19 2 2 2 4 3 2 2 4 2 2 2 3 2 2" xfId="17268"/>
    <cellStyle name="Normal 19 2 2 2 4 3 2 2 4 2 2 2 3 2 3" xfId="17269"/>
    <cellStyle name="Normal 19 2 2 2 4 3 2 2 4 2 2 2 3 3" xfId="17270"/>
    <cellStyle name="Normal 19 2 2 2 4 3 2 2 4 2 2 2 3 4" xfId="17271"/>
    <cellStyle name="Normal 19 2 2 2 4 3 2 2 4 2 2 2 4" xfId="17272"/>
    <cellStyle name="Normal 19 2 2 2 4 3 2 2 4 2 2 2 4 2" xfId="17273"/>
    <cellStyle name="Normal 19 2 2 2 4 3 2 2 4 2 2 2 4 3" xfId="17274"/>
    <cellStyle name="Normal 19 2 2 2 4 3 2 2 4 2 2 2 4 3 2" xfId="17275"/>
    <cellStyle name="Normal 19 2 2 2 4 3 2 2 4 2 2 2 4 3 2 2" xfId="17276"/>
    <cellStyle name="Normal 19 2 2 2 4 3 2 2 4 2 2 2 4 3 2 3" xfId="17277"/>
    <cellStyle name="Normal 19 2 2 2 4 3 2 2 4 2 2 2 4 3 3" xfId="17278"/>
    <cellStyle name="Normal 19 2 2 2 4 3 2 2 4 2 2 2 4 3 4" xfId="17279"/>
    <cellStyle name="Normal 19 2 2 2 4 3 2 2 4 2 2 2 4 4" xfId="17280"/>
    <cellStyle name="Normal 19 2 2 2 4 3 2 2 4 2 2 2 5" xfId="17281"/>
    <cellStyle name="Normal 19 2 2 2 4 3 2 2 4 2 2 2 6" xfId="17282"/>
    <cellStyle name="Normal 19 2 2 2 4 3 2 2 4 2 2 3" xfId="17283"/>
    <cellStyle name="Normal 19 2 2 2 4 3 2 2 4 2 2 3 2" xfId="17284"/>
    <cellStyle name="Normal 19 2 2 2 4 3 2 2 4 2 2 3 3" xfId="17285"/>
    <cellStyle name="Normal 19 2 2 2 4 3 2 2 4 2 2 4" xfId="17286"/>
    <cellStyle name="Normal 19 2 2 2 4 3 2 2 4 2 2 5" xfId="17287"/>
    <cellStyle name="Normal 19 2 2 2 4 3 2 2 4 2 2 6" xfId="17288"/>
    <cellStyle name="Normal 19 2 2 2 4 3 2 2 4 2 2 6 2" xfId="17289"/>
    <cellStyle name="Normal 19 2 2 2 4 3 2 2 4 2 2 6 2 2" xfId="17290"/>
    <cellStyle name="Normal 19 2 2 2 4 3 2 2 4 2 2 6 2 3" xfId="17291"/>
    <cellStyle name="Normal 19 2 2 2 4 3 2 2 4 2 2 6 3" xfId="17292"/>
    <cellStyle name="Normal 19 2 2 2 4 3 2 2 4 2 2 6 4" xfId="17293"/>
    <cellStyle name="Normal 19 2 2 2 4 3 2 2 4 2 3" xfId="17294"/>
    <cellStyle name="Normal 19 2 2 2 4 3 2 2 4 2 3 2" xfId="17295"/>
    <cellStyle name="Normal 19 2 2 2 4 3 2 2 4 2 3 3" xfId="17296"/>
    <cellStyle name="Normal 19 2 2 2 4 3 2 2 4 2 4" xfId="17297"/>
    <cellStyle name="Normal 19 2 2 2 4 3 2 2 4 2 5" xfId="17298"/>
    <cellStyle name="Normal 19 2 2 2 4 3 2 2 4 3" xfId="17299"/>
    <cellStyle name="Normal 19 2 2 2 4 3 2 2 4 3 2" xfId="17300"/>
    <cellStyle name="Normal 19 2 2 2 4 3 2 2 4 3 3" xfId="17301"/>
    <cellStyle name="Normal 19 2 2 2 4 3 2 2 4 4" xfId="17302"/>
    <cellStyle name="Normal 19 2 2 2 4 3 2 2 4 5" xfId="17303"/>
    <cellStyle name="Normal 19 2 2 2 4 3 2 2 5" xfId="17304"/>
    <cellStyle name="Normal 19 2 2 2 4 3 2 2 5 2" xfId="17305"/>
    <cellStyle name="Normal 19 2 2 2 4 3 2 2 5 2 2" xfId="17306"/>
    <cellStyle name="Normal 19 2 2 2 4 3 2 2 5 2 3" xfId="17307"/>
    <cellStyle name="Normal 19 2 2 2 4 3 2 2 5 3" xfId="17308"/>
    <cellStyle name="Normal 19 2 2 2 4 3 2 2 5 4" xfId="17309"/>
    <cellStyle name="Normal 19 2 2 2 4 3 2 2 6" xfId="17310"/>
    <cellStyle name="Normal 19 2 2 2 4 3 2 2 6 2" xfId="17311"/>
    <cellStyle name="Normal 19 2 2 2 4 3 2 2 6 3" xfId="17312"/>
    <cellStyle name="Normal 19 2 2 2 4 3 2 2 7" xfId="17313"/>
    <cellStyle name="Normal 19 2 2 2 4 3 2 2 8" xfId="17314"/>
    <cellStyle name="Normal 19 2 2 2 4 3 2 3" xfId="17315"/>
    <cellStyle name="Normal 19 2 2 2 4 3 2 3 2" xfId="17316"/>
    <cellStyle name="Normal 19 2 2 2 4 3 2 3 3" xfId="17317"/>
    <cellStyle name="Normal 19 2 2 2 4 3 2 4" xfId="17318"/>
    <cellStyle name="Normal 19 2 2 2 4 3 2 5" xfId="17319"/>
    <cellStyle name="Normal 19 2 2 2 4 3 3" xfId="17320"/>
    <cellStyle name="Normal 19 2 2 2 4 3 3 2" xfId="17321"/>
    <cellStyle name="Normal 19 2 2 2 4 3 3 3" xfId="17322"/>
    <cellStyle name="Normal 19 2 2 2 4 3 4" xfId="17323"/>
    <cellStyle name="Normal 19 2 2 2 4 3 5" xfId="17324"/>
    <cellStyle name="Normal 19 2 2 2 4 4" xfId="17325"/>
    <cellStyle name="Normal 19 2 2 2 4 4 2" xfId="17326"/>
    <cellStyle name="Normal 19 2 2 2 4 4 2 2" xfId="17327"/>
    <cellStyle name="Normal 19 2 2 2 4 4 2 2 2" xfId="17328"/>
    <cellStyle name="Normal 19 2 2 2 4 4 2 2 3" xfId="17329"/>
    <cellStyle name="Normal 19 2 2 2 4 4 2 3" xfId="17330"/>
    <cellStyle name="Normal 19 2 2 2 4 4 2 4" xfId="17331"/>
    <cellStyle name="Normal 19 2 2 2 4 4 3" xfId="17332"/>
    <cellStyle name="Normal 19 2 2 2 4 4 3 2" xfId="17333"/>
    <cellStyle name="Normal 19 2 2 2 4 4 3 3" xfId="17334"/>
    <cellStyle name="Normal 19 2 2 2 4 4 4" xfId="17335"/>
    <cellStyle name="Normal 19 2 2 2 4 4 5" xfId="17336"/>
    <cellStyle name="Normal 19 2 2 2 4 5" xfId="17337"/>
    <cellStyle name="Normal 19 2 2 2 4 5 2" xfId="17338"/>
    <cellStyle name="Normal 19 2 2 2 4 5 2 2" xfId="17339"/>
    <cellStyle name="Normal 19 2 2 2 4 5 2 3" xfId="17340"/>
    <cellStyle name="Normal 19 2 2 2 4 5 3" xfId="17341"/>
    <cellStyle name="Normal 19 2 2 2 4 5 4" xfId="17342"/>
    <cellStyle name="Normal 19 2 2 2 4 6" xfId="17343"/>
    <cellStyle name="Normal 19 2 2 2 4 6 2" xfId="17344"/>
    <cellStyle name="Normal 19 2 2 2 4 6 2 2" xfId="17345"/>
    <cellStyle name="Normal 19 2 2 2 4 6 2 2 2" xfId="17346"/>
    <cellStyle name="Normal 19 2 2 2 4 6 2 2 3" xfId="17347"/>
    <cellStyle name="Normal 19 2 2 2 4 6 2 3" xfId="17348"/>
    <cellStyle name="Normal 19 2 2 2 4 6 2 4" xfId="17349"/>
    <cellStyle name="Normal 19 2 2 2 4 6 3" xfId="17350"/>
    <cellStyle name="Normal 19 2 2 2 4 6 3 2" xfId="17351"/>
    <cellStyle name="Normal 19 2 2 2 4 6 3 3" xfId="17352"/>
    <cellStyle name="Normal 19 2 2 2 4 6 4" xfId="17353"/>
    <cellStyle name="Normal 19 2 2 2 4 6 5" xfId="17354"/>
    <cellStyle name="Normal 19 2 2 2 4 7" xfId="17355"/>
    <cellStyle name="Normal 19 2 2 2 4 7 2" xfId="17356"/>
    <cellStyle name="Normal 19 2 2 2 4 7 3" xfId="17357"/>
    <cellStyle name="Normal 19 2 2 2 4 8" xfId="17358"/>
    <cellStyle name="Normal 19 2 2 2 4 9" xfId="17359"/>
    <cellStyle name="Normal 19 2 2 2 5" xfId="17360"/>
    <cellStyle name="Normal 19 2 2 2 5 2" xfId="17361"/>
    <cellStyle name="Normal 19 2 2 2 5 2 2" xfId="17362"/>
    <cellStyle name="Normal 19 2 2 2 5 2 2 2" xfId="17363"/>
    <cellStyle name="Normal 19 2 2 2 5 2 2 2 2" xfId="17364"/>
    <cellStyle name="Normal 19 2 2 2 5 2 2 2 2 2" xfId="17365"/>
    <cellStyle name="Normal 19 2 2 2 5 2 2 2 2 2 2" xfId="17366"/>
    <cellStyle name="Normal 19 2 2 2 5 2 2 2 2 2 2 2" xfId="17367"/>
    <cellStyle name="Normal 19 2 2 2 5 2 2 2 2 2 2 3" xfId="17368"/>
    <cellStyle name="Normal 19 2 2 2 5 2 2 2 2 2 3" xfId="17369"/>
    <cellStyle name="Normal 19 2 2 2 5 2 2 2 2 2 4" xfId="17370"/>
    <cellStyle name="Normal 19 2 2 2 5 2 2 2 2 3" xfId="17371"/>
    <cellStyle name="Normal 19 2 2 2 5 2 2 2 2 3 2" xfId="17372"/>
    <cellStyle name="Normal 19 2 2 2 5 2 2 2 2 3 3" xfId="17373"/>
    <cellStyle name="Normal 19 2 2 2 5 2 2 2 2 4" xfId="17374"/>
    <cellStyle name="Normal 19 2 2 2 5 2 2 2 2 5" xfId="17375"/>
    <cellStyle name="Normal 19 2 2 2 5 2 2 2 3" xfId="17376"/>
    <cellStyle name="Normal 19 2 2 2 5 2 2 2 3 2" xfId="17377"/>
    <cellStyle name="Normal 19 2 2 2 5 2 2 2 3 2 2" xfId="17378"/>
    <cellStyle name="Normal 19 2 2 2 5 2 2 2 3 2 2 2" xfId="17379"/>
    <cellStyle name="Normal 19 2 2 2 5 2 2 2 3 2 2 3" xfId="17380"/>
    <cellStyle name="Normal 19 2 2 2 5 2 2 2 3 2 3" xfId="17381"/>
    <cellStyle name="Normal 19 2 2 2 5 2 2 2 3 2 3 2" xfId="17382"/>
    <cellStyle name="Normal 19 2 2 2 5 2 2 2 3 2 3 2 2" xfId="17383"/>
    <cellStyle name="Normal 19 2 2 2 5 2 2 2 3 2 3 2 3" xfId="17384"/>
    <cellStyle name="Normal 19 2 2 2 5 2 2 2 3 2 3 3" xfId="17385"/>
    <cellStyle name="Normal 19 2 2 2 5 2 2 2 3 2 3 4" xfId="17386"/>
    <cellStyle name="Normal 19 2 2 2 5 2 2 2 3 2 4" xfId="17387"/>
    <cellStyle name="Normal 19 2 2 2 5 2 2 2 3 2 5" xfId="17388"/>
    <cellStyle name="Normal 19 2 2 2 5 2 2 2 3 3" xfId="17389"/>
    <cellStyle name="Normal 19 2 2 2 5 2 2 2 3 3 2" xfId="17390"/>
    <cellStyle name="Normal 19 2 2 2 5 2 2 2 3 3 3" xfId="17391"/>
    <cellStyle name="Normal 19 2 2 2 5 2 2 2 3 4" xfId="17392"/>
    <cellStyle name="Normal 19 2 2 2 5 2 2 2 3 5" xfId="17393"/>
    <cellStyle name="Normal 19 2 2 2 5 2 2 2 4" xfId="17394"/>
    <cellStyle name="Normal 19 2 2 2 5 2 2 2 4 2" xfId="17395"/>
    <cellStyle name="Normal 19 2 2 2 5 2 2 2 4 3" xfId="17396"/>
    <cellStyle name="Normal 19 2 2 2 5 2 2 2 5" xfId="17397"/>
    <cellStyle name="Normal 19 2 2 2 5 2 2 2 6" xfId="17398"/>
    <cellStyle name="Normal 19 2 2 2 5 2 2 3" xfId="17399"/>
    <cellStyle name="Normal 19 2 2 2 5 2 2 3 2" xfId="17400"/>
    <cellStyle name="Normal 19 2 2 2 5 2 2 3 2 2" xfId="17401"/>
    <cellStyle name="Normal 19 2 2 2 5 2 2 3 2 2 2" xfId="17402"/>
    <cellStyle name="Normal 19 2 2 2 5 2 2 3 2 2 2 2" xfId="17403"/>
    <cellStyle name="Normal 19 2 2 2 5 2 2 3 2 2 2 3" xfId="17404"/>
    <cellStyle name="Normal 19 2 2 2 5 2 2 3 2 2 3" xfId="17405"/>
    <cellStyle name="Normal 19 2 2 2 5 2 2 3 2 2 4" xfId="17406"/>
    <cellStyle name="Normal 19 2 2 2 5 2 2 3 2 3" xfId="17407"/>
    <cellStyle name="Normal 19 2 2 2 5 2 2 3 2 3 2" xfId="17408"/>
    <cellStyle name="Normal 19 2 2 2 5 2 2 3 2 3 3" xfId="17409"/>
    <cellStyle name="Normal 19 2 2 2 5 2 2 3 2 4" xfId="17410"/>
    <cellStyle name="Normal 19 2 2 2 5 2 2 3 2 5" xfId="17411"/>
    <cellStyle name="Normal 19 2 2 2 5 2 2 3 3" xfId="17412"/>
    <cellStyle name="Normal 19 2 2 2 5 2 2 3 3 2" xfId="17413"/>
    <cellStyle name="Normal 19 2 2 2 5 2 2 3 3 3" xfId="17414"/>
    <cellStyle name="Normal 19 2 2 2 5 2 2 3 4" xfId="17415"/>
    <cellStyle name="Normal 19 2 2 2 5 2 2 3 5" xfId="17416"/>
    <cellStyle name="Normal 19 2 2 2 5 2 2 4" xfId="17417"/>
    <cellStyle name="Normal 19 2 2 2 5 2 2 4 2" xfId="17418"/>
    <cellStyle name="Normal 19 2 2 2 5 2 2 4 3" xfId="17419"/>
    <cellStyle name="Normal 19 2 2 2 5 2 2 5" xfId="17420"/>
    <cellStyle name="Normal 19 2 2 2 5 2 2 6" xfId="17421"/>
    <cellStyle name="Normal 19 2 2 2 5 2 3" xfId="17422"/>
    <cellStyle name="Normal 19 2 2 2 5 2 3 2" xfId="17423"/>
    <cellStyle name="Normal 19 2 2 2 5 2 3 2 2" xfId="17424"/>
    <cellStyle name="Normal 19 2 2 2 5 2 3 2 2 2" xfId="17425"/>
    <cellStyle name="Normal 19 2 2 2 5 2 3 2 2 3" xfId="17426"/>
    <cellStyle name="Normal 19 2 2 2 5 2 3 2 3" xfId="17427"/>
    <cellStyle name="Normal 19 2 2 2 5 2 3 2 4" xfId="17428"/>
    <cellStyle name="Normal 19 2 2 2 5 2 3 3" xfId="17429"/>
    <cellStyle name="Normal 19 2 2 2 5 2 3 3 2" xfId="17430"/>
    <cellStyle name="Normal 19 2 2 2 5 2 3 3 2 2" xfId="17431"/>
    <cellStyle name="Normal 19 2 2 2 5 2 3 3 2 3" xfId="17432"/>
    <cellStyle name="Normal 19 2 2 2 5 2 3 3 3" xfId="17433"/>
    <cellStyle name="Normal 19 2 2 2 5 2 3 3 4" xfId="17434"/>
    <cellStyle name="Normal 19 2 2 2 5 2 3 4" xfId="17435"/>
    <cellStyle name="Normal 19 2 2 2 5 2 3 4 2" xfId="17436"/>
    <cellStyle name="Normal 19 2 2 2 5 2 3 4 2 2" xfId="17437"/>
    <cellStyle name="Normal 19 2 2 2 5 2 3 4 2 3" xfId="17438"/>
    <cellStyle name="Normal 19 2 2 2 5 2 3 4 3" xfId="17439"/>
    <cellStyle name="Normal 19 2 2 2 5 2 3 4 4" xfId="17440"/>
    <cellStyle name="Normal 19 2 2 2 5 2 3 5" xfId="17441"/>
    <cellStyle name="Normal 19 2 2 2 5 2 3 5 2" xfId="17442"/>
    <cellStyle name="Normal 19 2 2 2 5 2 3 5 2 2" xfId="17443"/>
    <cellStyle name="Normal 19 2 2 2 5 2 3 5 2 3" xfId="17444"/>
    <cellStyle name="Normal 19 2 2 2 5 2 3 5 3" xfId="17445"/>
    <cellStyle name="Normal 19 2 2 2 5 2 3 5 4" xfId="17446"/>
    <cellStyle name="Normal 19 2 2 2 5 2 3 6" xfId="17447"/>
    <cellStyle name="Normal 19 2 2 2 5 2 3 6 2" xfId="17448"/>
    <cellStyle name="Normal 19 2 2 2 5 2 3 6 3" xfId="17449"/>
    <cellStyle name="Normal 19 2 2 2 5 2 3 7" xfId="17450"/>
    <cellStyle name="Normal 19 2 2 2 5 2 3 8" xfId="17451"/>
    <cellStyle name="Normal 19 2 2 2 5 2 4" xfId="17452"/>
    <cellStyle name="Normal 19 2 2 2 5 2 4 2" xfId="17453"/>
    <cellStyle name="Normal 19 2 2 2 5 2 4 2 2" xfId="17454"/>
    <cellStyle name="Normal 19 2 2 2 5 2 4 2 2 2" xfId="17455"/>
    <cellStyle name="Normal 19 2 2 2 5 2 4 2 2 3" xfId="17456"/>
    <cellStyle name="Normal 19 2 2 2 5 2 4 2 3" xfId="17457"/>
    <cellStyle name="Normal 19 2 2 2 5 2 4 2 4" xfId="17458"/>
    <cellStyle name="Normal 19 2 2 2 5 2 4 3" xfId="17459"/>
    <cellStyle name="Normal 19 2 2 2 5 2 4 3 2" xfId="17460"/>
    <cellStyle name="Normal 19 2 2 2 5 2 4 3 3" xfId="17461"/>
    <cellStyle name="Normal 19 2 2 2 5 2 4 4" xfId="17462"/>
    <cellStyle name="Normal 19 2 2 2 5 2 4 5" xfId="17463"/>
    <cellStyle name="Normal 19 2 2 2 5 2 5" xfId="17464"/>
    <cellStyle name="Normal 19 2 2 2 5 2 5 2" xfId="17465"/>
    <cellStyle name="Normal 19 2 2 2 5 2 5 2 2" xfId="17466"/>
    <cellStyle name="Normal 19 2 2 2 5 2 5 2 3" xfId="17467"/>
    <cellStyle name="Normal 19 2 2 2 5 2 5 3" xfId="17468"/>
    <cellStyle name="Normal 19 2 2 2 5 2 5 4" xfId="17469"/>
    <cellStyle name="Normal 19 2 2 2 5 2 6" xfId="17470"/>
    <cellStyle name="Normal 19 2 2 2 5 2 6 2" xfId="17471"/>
    <cellStyle name="Normal 19 2 2 2 5 2 6 3" xfId="17472"/>
    <cellStyle name="Normal 19 2 2 2 5 2 7" xfId="17473"/>
    <cellStyle name="Normal 19 2 2 2 5 2 8" xfId="17474"/>
    <cellStyle name="Normal 19 2 2 2 5 3" xfId="17475"/>
    <cellStyle name="Normal 19 2 2 2 5 3 2" xfId="17476"/>
    <cellStyle name="Normal 19 2 2 2 5 3 3" xfId="17477"/>
    <cellStyle name="Normal 19 2 2 2 5 4" xfId="17478"/>
    <cellStyle name="Normal 19 2 2 2 5 5" xfId="17479"/>
    <cellStyle name="Normal 19 2 2 2 6" xfId="17480"/>
    <cellStyle name="Normal 19 2 2 2 6 2" xfId="17481"/>
    <cellStyle name="Normal 19 2 2 2 6 2 2" xfId="17482"/>
    <cellStyle name="Normal 19 2 2 2 6 2 2 2" xfId="17483"/>
    <cellStyle name="Normal 19 2 2 2 6 2 2 2 2" xfId="17484"/>
    <cellStyle name="Normal 19 2 2 2 6 2 2 2 3" xfId="17485"/>
    <cellStyle name="Normal 19 2 2 2 6 2 2 3" xfId="17486"/>
    <cellStyle name="Normal 19 2 2 2 6 2 2 4" xfId="17487"/>
    <cellStyle name="Normal 19 2 2 2 6 2 3" xfId="17488"/>
    <cellStyle name="Normal 19 2 2 2 6 2 3 2" xfId="17489"/>
    <cellStyle name="Normal 19 2 2 2 6 2 3 3" xfId="17490"/>
    <cellStyle name="Normal 19 2 2 2 6 2 4" xfId="17491"/>
    <cellStyle name="Normal 19 2 2 2 6 2 5" xfId="17492"/>
    <cellStyle name="Normal 19 2 2 2 6 3" xfId="17493"/>
    <cellStyle name="Normal 19 2 2 2 6 3 2" xfId="17494"/>
    <cellStyle name="Normal 19 2 2 2 6 3 3" xfId="17495"/>
    <cellStyle name="Normal 19 2 2 2 6 4" xfId="17496"/>
    <cellStyle name="Normal 19 2 2 2 6 5" xfId="17497"/>
    <cellStyle name="Normal 19 2 2 2 7" xfId="17498"/>
    <cellStyle name="Normal 19 2 2 2 7 2" xfId="17499"/>
    <cellStyle name="Normal 19 2 2 2 7 3" xfId="17500"/>
    <cellStyle name="Normal 19 2 2 2 8" xfId="17501"/>
    <cellStyle name="Normal 19 2 2 2 9" xfId="17502"/>
    <cellStyle name="Normal 19 2 2 3" xfId="17503"/>
    <cellStyle name="Normal 19 2 2 3 2" xfId="17504"/>
    <cellStyle name="Normal 19 2 2 3 2 2" xfId="17505"/>
    <cellStyle name="Normal 19 2 2 3 2 3" xfId="17506"/>
    <cellStyle name="Normal 19 2 2 3 3" xfId="17507"/>
    <cellStyle name="Normal 19 2 2 3 4" xfId="17508"/>
    <cellStyle name="Normal 19 2 2 4" xfId="17509"/>
    <cellStyle name="Normal 19 2 2 4 2" xfId="17510"/>
    <cellStyle name="Normal 19 2 2 4 2 2" xfId="17511"/>
    <cellStyle name="Normal 19 2 2 4 2 2 2" xfId="17512"/>
    <cellStyle name="Normal 19 2 2 4 2 2 2 2" xfId="17513"/>
    <cellStyle name="Normal 19 2 2 4 2 2 2 3" xfId="17514"/>
    <cellStyle name="Normal 19 2 2 4 2 2 3" xfId="17515"/>
    <cellStyle name="Normal 19 2 2 4 2 2 4" xfId="17516"/>
    <cellStyle name="Normal 19 2 2 4 2 3" xfId="17517"/>
    <cellStyle name="Normal 19 2 2 4 2 3 2" xfId="17518"/>
    <cellStyle name="Normal 19 2 2 4 2 3 3" xfId="17519"/>
    <cellStyle name="Normal 19 2 2 4 2 4" xfId="17520"/>
    <cellStyle name="Normal 19 2 2 4 2 5" xfId="17521"/>
    <cellStyle name="Normal 19 2 2 4 3" xfId="17522"/>
    <cellStyle name="Normal 19 2 2 4 3 2" xfId="17523"/>
    <cellStyle name="Normal 19 2 2 4 3 3" xfId="17524"/>
    <cellStyle name="Normal 19 2 2 4 4" xfId="17525"/>
    <cellStyle name="Normal 19 2 2 4 5" xfId="17526"/>
    <cellStyle name="Normal 19 2 2 5" xfId="17527"/>
    <cellStyle name="Normal 19 2 2 5 2" xfId="17528"/>
    <cellStyle name="Normal 19 2 2 5 3" xfId="17529"/>
    <cellStyle name="Normal 19 2 2 6" xfId="17530"/>
    <cellStyle name="Normal 19 2 2 7" xfId="17531"/>
    <cellStyle name="Normal 19 2 3" xfId="17532"/>
    <cellStyle name="Normal 19 2 3 2" xfId="17533"/>
    <cellStyle name="Normal 19 2 3 2 2" xfId="17534"/>
    <cellStyle name="Normal 19 2 3 2 3" xfId="17535"/>
    <cellStyle name="Normal 19 2 3 3" xfId="17536"/>
    <cellStyle name="Normal 19 2 3 4" xfId="17537"/>
    <cellStyle name="Normal 19 2 4" xfId="17538"/>
    <cellStyle name="Normal 19 2 4 2" xfId="17539"/>
    <cellStyle name="Normal 19 2 4 2 2" xfId="17540"/>
    <cellStyle name="Normal 19 2 4 2 3" xfId="17541"/>
    <cellStyle name="Normal 19 2 4 3" xfId="17542"/>
    <cellStyle name="Normal 19 2 4 4" xfId="17543"/>
    <cellStyle name="Normal 19 2_Sheet2" xfId="17544"/>
    <cellStyle name="Normal 19 3" xfId="17545"/>
    <cellStyle name="Normal 19 3 2" xfId="17546"/>
    <cellStyle name="Normal 19 3 2 2" xfId="17547"/>
    <cellStyle name="Normal 19 3 2 2 2" xfId="17548"/>
    <cellStyle name="Normal 19 3 2 2 2 2" xfId="17549"/>
    <cellStyle name="Normal 19 3 2 2 2 3" xfId="17550"/>
    <cellStyle name="Normal 19 3 2 2 3" xfId="17551"/>
    <cellStyle name="Normal 19 3 2 2 4" xfId="17552"/>
    <cellStyle name="Normal 19 3 2 3" xfId="17553"/>
    <cellStyle name="Normal 19 3 2 3 2" xfId="17554"/>
    <cellStyle name="Normal 19 3 2 3 3" xfId="17555"/>
    <cellStyle name="Normal 19 3 2 4" xfId="17556"/>
    <cellStyle name="Normal 19 3 2 5" xfId="17557"/>
    <cellStyle name="Normal 19 3 3" xfId="17558"/>
    <cellStyle name="Normal 19 3 3 2" xfId="17559"/>
    <cellStyle name="Normal 19 3 3 2 2" xfId="17560"/>
    <cellStyle name="Normal 19 3 3 2 2 2" xfId="17561"/>
    <cellStyle name="Normal 19 3 3 2 2 2 2" xfId="17562"/>
    <cellStyle name="Normal 19 3 3 2 2 2 3" xfId="17563"/>
    <cellStyle name="Normal 19 3 3 2 2 3" xfId="17564"/>
    <cellStyle name="Normal 19 3 3 2 2 4" xfId="17565"/>
    <cellStyle name="Normal 19 3 3 2 3" xfId="17566"/>
    <cellStyle name="Normal 19 3 3 2 3 2" xfId="17567"/>
    <cellStyle name="Normal 19 3 3 2 3 3" xfId="17568"/>
    <cellStyle name="Normal 19 3 3 2 4" xfId="17569"/>
    <cellStyle name="Normal 19 3 3 2 5" xfId="17570"/>
    <cellStyle name="Normal 19 3 3 3" xfId="17571"/>
    <cellStyle name="Normal 19 3 3 3 2" xfId="17572"/>
    <cellStyle name="Normal 19 3 3 3 2 2" xfId="17573"/>
    <cellStyle name="Normal 19 3 3 3 2 2 2" xfId="17574"/>
    <cellStyle name="Normal 19 3 3 3 2 2 3" xfId="17575"/>
    <cellStyle name="Normal 19 3 3 3 2 3" xfId="17576"/>
    <cellStyle name="Normal 19 3 3 3 2 4" xfId="17577"/>
    <cellStyle name="Normal 19 3 3 3 3" xfId="17578"/>
    <cellStyle name="Normal 19 3 3 3 3 2" xfId="17579"/>
    <cellStyle name="Normal 19 3 3 3 3 2 2" xfId="17580"/>
    <cellStyle name="Normal 19 3 3 3 3 2 3" xfId="17581"/>
    <cellStyle name="Normal 19 3 3 3 3 3" xfId="17582"/>
    <cellStyle name="Normal 19 3 3 3 3 4" xfId="17583"/>
    <cellStyle name="Normal 19 3 3 3 4" xfId="17584"/>
    <cellStyle name="Normal 19 3 3 3 4 2" xfId="17585"/>
    <cellStyle name="Normal 19 3 3 3 4 3" xfId="17586"/>
    <cellStyle name="Normal 19 3 3 3 5" xfId="17587"/>
    <cellStyle name="Normal 19 3 3 3 6" xfId="17588"/>
    <cellStyle name="Normal 19 3 3 4" xfId="17589"/>
    <cellStyle name="Normal 19 3 3 4 2" xfId="17590"/>
    <cellStyle name="Normal 19 3 3 4 2 2" xfId="17591"/>
    <cellStyle name="Normal 19 3 3 4 2 3" xfId="17592"/>
    <cellStyle name="Normal 19 3 3 4 3" xfId="17593"/>
    <cellStyle name="Normal 19 3 3 4 4" xfId="17594"/>
    <cellStyle name="Normal 19 3 3 5" xfId="17595"/>
    <cellStyle name="Normal 19 3 3 5 2" xfId="17596"/>
    <cellStyle name="Normal 19 3 3 5 3" xfId="17597"/>
    <cellStyle name="Normal 19 3 3 6" xfId="17598"/>
    <cellStyle name="Normal 19 3 3 7" xfId="17599"/>
    <cellStyle name="Normal 19 3 4" xfId="17600"/>
    <cellStyle name="Normal 19 3 4 2" xfId="17601"/>
    <cellStyle name="Normal 19 3 4 2 2" xfId="17602"/>
    <cellStyle name="Normal 19 3 4 2 3" xfId="17603"/>
    <cellStyle name="Normal 19 3 4 3" xfId="17604"/>
    <cellStyle name="Normal 19 3 4 4" xfId="17605"/>
    <cellStyle name="Normal 19 3 5" xfId="17606"/>
    <cellStyle name="Normal 19 3 5 2" xfId="17607"/>
    <cellStyle name="Normal 19 3 5 2 2" xfId="17608"/>
    <cellStyle name="Normal 19 3 5 2 3" xfId="17609"/>
    <cellStyle name="Normal 19 3 5 3" xfId="17610"/>
    <cellStyle name="Normal 19 3 5 4" xfId="17611"/>
    <cellStyle name="Normal 19 3 6" xfId="17612"/>
    <cellStyle name="Normal 19 3 6 2" xfId="17613"/>
    <cellStyle name="Normal 19 3 6 2 2" xfId="17614"/>
    <cellStyle name="Normal 19 3 6 2 3" xfId="17615"/>
    <cellStyle name="Normal 19 3 6 3" xfId="17616"/>
    <cellStyle name="Normal 19 3 6 4" xfId="17617"/>
    <cellStyle name="Normal 19 3 7" xfId="17618"/>
    <cellStyle name="Normal 19 3 7 2" xfId="17619"/>
    <cellStyle name="Normal 19 3 7 2 2" xfId="17620"/>
    <cellStyle name="Normal 19 3 7 2 3" xfId="17621"/>
    <cellStyle name="Normal 19 3 7 3" xfId="17622"/>
    <cellStyle name="Normal 19 3 7 4" xfId="17623"/>
    <cellStyle name="Normal 19 3 8" xfId="17624"/>
    <cellStyle name="Normal 19 3 8 2" xfId="17625"/>
    <cellStyle name="Normal 19 3 8 2 2" xfId="17626"/>
    <cellStyle name="Normal 19 3 8 2 3" xfId="17627"/>
    <cellStyle name="Normal 19 3 8 3" xfId="17628"/>
    <cellStyle name="Normal 19 3 8 4" xfId="17629"/>
    <cellStyle name="Normal 19 3 9" xfId="17630"/>
    <cellStyle name="Normal 19 3 9 2" xfId="17631"/>
    <cellStyle name="Normal 19 3 9 2 2" xfId="17632"/>
    <cellStyle name="Normal 19 3 9 2 3" xfId="17633"/>
    <cellStyle name="Normal 19 3 9 3" xfId="17634"/>
    <cellStyle name="Normal 19 3 9 4" xfId="17635"/>
    <cellStyle name="Normal 19 4" xfId="17636"/>
    <cellStyle name="Normal 19 4 2" xfId="17637"/>
    <cellStyle name="Normal 19 4 2 2" xfId="17638"/>
    <cellStyle name="Normal 19 4 2 2 2" xfId="17639"/>
    <cellStyle name="Normal 19 4 2 2 3" xfId="17640"/>
    <cellStyle name="Normal 19 4 2 3" xfId="17641"/>
    <cellStyle name="Normal 19 4 2 4" xfId="17642"/>
    <cellStyle name="Normal 19 5" xfId="17643"/>
    <cellStyle name="Normal 19 5 2" xfId="17644"/>
    <cellStyle name="Normal 19 5 2 2" xfId="17645"/>
    <cellStyle name="Normal 19 5 2 3" xfId="17646"/>
    <cellStyle name="Normal 19 5 3" xfId="17647"/>
    <cellStyle name="Normal 19 5 4" xfId="17648"/>
    <cellStyle name="Normal 19 6" xfId="17649"/>
    <cellStyle name="Normal 19 6 2" xfId="17650"/>
    <cellStyle name="Normal 19 6 2 2" xfId="17651"/>
    <cellStyle name="Normal 19 6 2 3" xfId="17652"/>
    <cellStyle name="Normal 19 6 3" xfId="17653"/>
    <cellStyle name="Normal 19 6 4" xfId="17654"/>
    <cellStyle name="Normal 19 7" xfId="17655"/>
    <cellStyle name="Normal 19 7 2" xfId="17656"/>
    <cellStyle name="Normal 19 7 2 2" xfId="17657"/>
    <cellStyle name="Normal 19 7 2 3" xfId="17658"/>
    <cellStyle name="Normal 19 7 3" xfId="17659"/>
    <cellStyle name="Normal 19 7 4" xfId="17660"/>
    <cellStyle name="Normal 19_CHC Asifabad Estimate" xfId="17661"/>
    <cellStyle name="Normal 190" xfId="17662"/>
    <cellStyle name="Normal 190 2" xfId="17663"/>
    <cellStyle name="Normal 191" xfId="17664"/>
    <cellStyle name="Normal 2" xfId="17665"/>
    <cellStyle name="Normal 2 10" xfId="17666"/>
    <cellStyle name="Normal 2 10 11" xfId="17667"/>
    <cellStyle name="Normal 2 10 2" xfId="17668"/>
    <cellStyle name="Normal 2 10 2 2" xfId="17669"/>
    <cellStyle name="Normal 2 10 3" xfId="17670"/>
    <cellStyle name="Normal 2 10 4" xfId="17671"/>
    <cellStyle name="Normal 2 10 5" xfId="17672"/>
    <cellStyle name="Normal 2 11" xfId="17673"/>
    <cellStyle name="Normal 2 11 2" xfId="17674"/>
    <cellStyle name="Normal 2 11 2 2" xfId="17675"/>
    <cellStyle name="Normal 2 11 3" xfId="17676"/>
    <cellStyle name="Normal 2 12" xfId="17677"/>
    <cellStyle name="Normal 2 12 2" xfId="17678"/>
    <cellStyle name="Normal 2 12 2 2" xfId="17679"/>
    <cellStyle name="Normal 2 12 3" xfId="17680"/>
    <cellStyle name="Normal 2 13" xfId="17681"/>
    <cellStyle name="Normal 2 13 2" xfId="17682"/>
    <cellStyle name="Normal 2 13 3" xfId="17683"/>
    <cellStyle name="Normal 2 14" xfId="17684"/>
    <cellStyle name="Normal 2 14 2" xfId="17685"/>
    <cellStyle name="Normal 2 14 3" xfId="17686"/>
    <cellStyle name="Normal 2 15" xfId="17687"/>
    <cellStyle name="Normal 2 15 2" xfId="17688"/>
    <cellStyle name="Normal 2 15 3" xfId="17689"/>
    <cellStyle name="Normal 2 16" xfId="17690"/>
    <cellStyle name="Normal 2 16 2" xfId="17691"/>
    <cellStyle name="Normal 2 16 3" xfId="17692"/>
    <cellStyle name="Normal 2 17" xfId="17693"/>
    <cellStyle name="Normal 2 17 2" xfId="17694"/>
    <cellStyle name="Normal 2 17 3" xfId="17695"/>
    <cellStyle name="Normal 2 18" xfId="17696"/>
    <cellStyle name="Normal 2 18 2" xfId="17697"/>
    <cellStyle name="Normal 2 18 3" xfId="17698"/>
    <cellStyle name="Normal 2 19" xfId="17699"/>
    <cellStyle name="Normal 2 19 2" xfId="17700"/>
    <cellStyle name="Normal 2 19 3" xfId="17701"/>
    <cellStyle name="Normal 2 2" xfId="17702"/>
    <cellStyle name="Normal 2 2 10" xfId="17703"/>
    <cellStyle name="Normal 2 2 11" xfId="17704"/>
    <cellStyle name="Normal 2 2 12" xfId="17705"/>
    <cellStyle name="Normal 2 2 13" xfId="17706"/>
    <cellStyle name="Normal 2 2 14" xfId="17707"/>
    <cellStyle name="Normal 2 2 15" xfId="17708"/>
    <cellStyle name="Normal 2 2 16" xfId="17709"/>
    <cellStyle name="Normal 2 2 17" xfId="17710"/>
    <cellStyle name="Normal 2 2 18" xfId="17711"/>
    <cellStyle name="Normal 2 2 19" xfId="17712"/>
    <cellStyle name="Normal 2 2 2" xfId="17713"/>
    <cellStyle name="Normal 2 2 2 10" xfId="17714"/>
    <cellStyle name="Normal 2 2 2 11" xfId="17715"/>
    <cellStyle name="Normal 2 2 2 12" xfId="17716"/>
    <cellStyle name="Normal 2 2 2 13" xfId="17717"/>
    <cellStyle name="Normal 2 2 2 14" xfId="17718"/>
    <cellStyle name="Normal 2 2 2 2" xfId="17719"/>
    <cellStyle name="Normal 2 2 2 2 2" xfId="17720"/>
    <cellStyle name="Normal 2 2 2 3" xfId="17721"/>
    <cellStyle name="Normal 2 2 2 3 2" xfId="17722"/>
    <cellStyle name="Normal 2 2 2 3 2 2" xfId="17723"/>
    <cellStyle name="Normal 2 2 2 3 2 3" xfId="17724"/>
    <cellStyle name="Normal 2 2 2 3 3" xfId="17725"/>
    <cellStyle name="Normal 2 2 2 3 4" xfId="17726"/>
    <cellStyle name="Normal 2 2 2 4" xfId="17727"/>
    <cellStyle name="Normal 2 2 2 5" xfId="17728"/>
    <cellStyle name="Normal 2 2 2 5 2" xfId="17729"/>
    <cellStyle name="Normal 2 2 2 5 2 2" xfId="17730"/>
    <cellStyle name="Normal 2 2 2 5 2 3" xfId="17731"/>
    <cellStyle name="Normal 2 2 2 5 3" xfId="17732"/>
    <cellStyle name="Normal 2 2 2 5 4" xfId="17733"/>
    <cellStyle name="Normal 2 2 2 6" xfId="17734"/>
    <cellStyle name="Normal 2 2 2 6 2" xfId="17735"/>
    <cellStyle name="Normal 2 2 2 7" xfId="17736"/>
    <cellStyle name="Normal 2 2 2 8" xfId="17737"/>
    <cellStyle name="Normal 2 2 2 9" xfId="17738"/>
    <cellStyle name="Normal 2 2 2_EDIT Rupees" xfId="17739"/>
    <cellStyle name="Normal 2 2 20" xfId="17740"/>
    <cellStyle name="Normal 2 2 21" xfId="17741"/>
    <cellStyle name="Normal 2 2 22" xfId="17742"/>
    <cellStyle name="Normal 2 2 23" xfId="17743"/>
    <cellStyle name="Normal 2 2 24" xfId="17744"/>
    <cellStyle name="Normal 2 2 25" xfId="17745"/>
    <cellStyle name="Normal 2 2 26" xfId="17746"/>
    <cellStyle name="Normal 2 2 27" xfId="17747"/>
    <cellStyle name="Normal 2 2 28" xfId="17748"/>
    <cellStyle name="Normal 2 2 29" xfId="17749"/>
    <cellStyle name="Normal 2 2 3" xfId="17750"/>
    <cellStyle name="Normal 2 2 3 2" xfId="17751"/>
    <cellStyle name="Normal 2 2 30" xfId="17752"/>
    <cellStyle name="Normal 2 2 31" xfId="17753"/>
    <cellStyle name="Normal 2 2 31 2" xfId="17754"/>
    <cellStyle name="Normal 2 2 31 3" xfId="17755"/>
    <cellStyle name="Normal 2 2 32" xfId="17756"/>
    <cellStyle name="Normal 2 2 33" xfId="17757"/>
    <cellStyle name="Normal 2 2 34" xfId="17758"/>
    <cellStyle name="Normal 2 2 35" xfId="17759"/>
    <cellStyle name="Normal 2 2 36" xfId="17760"/>
    <cellStyle name="Normal 2 2 37" xfId="17761"/>
    <cellStyle name="Normal 2 2 38" xfId="17762"/>
    <cellStyle name="Normal 2 2 4" xfId="17763"/>
    <cellStyle name="Normal 2 2 4 2" xfId="17764"/>
    <cellStyle name="Normal 2 2 4 2 2" xfId="17765"/>
    <cellStyle name="Normal 2 2 4 2 2 2" xfId="17766"/>
    <cellStyle name="Normal 2 2 4 2 2 3" xfId="17767"/>
    <cellStyle name="Normal 2 2 4 2 3" xfId="17768"/>
    <cellStyle name="Normal 2 2 4 2 4" xfId="17769"/>
    <cellStyle name="Normal 2 2 4 3" xfId="17770"/>
    <cellStyle name="Normal 2 2 4 3 2" xfId="17771"/>
    <cellStyle name="Normal 2 2 4 3 3" xfId="17772"/>
    <cellStyle name="Normal 2 2 4 4" xfId="17773"/>
    <cellStyle name="Normal 2 2 4 5" xfId="17774"/>
    <cellStyle name="Normal 2 2 5" xfId="17775"/>
    <cellStyle name="Normal 2 2 5 2" xfId="17776"/>
    <cellStyle name="Normal 2 2 5 2 2" xfId="17777"/>
    <cellStyle name="Normal 2 2 5 2 3" xfId="17778"/>
    <cellStyle name="Normal 2 2 5 3" xfId="17779"/>
    <cellStyle name="Normal 2 2 5 4" xfId="17780"/>
    <cellStyle name="Normal 2 2 6" xfId="17781"/>
    <cellStyle name="Normal 2 2 7" xfId="17782"/>
    <cellStyle name="Normal 2 2 8" xfId="17783"/>
    <cellStyle name="Normal 2 2 8 2" xfId="17784"/>
    <cellStyle name="Normal 2 2 8 2 2" xfId="17785"/>
    <cellStyle name="Normal 2 2 8 2 3" xfId="17786"/>
    <cellStyle name="Normal 2 2 8 3" xfId="17787"/>
    <cellStyle name="Normal 2 2 8 4" xfId="17788"/>
    <cellStyle name="Normal 2 2 9" xfId="17789"/>
    <cellStyle name="Normal 2 2_2_AP02X016 - KP Kunta" xfId="17790"/>
    <cellStyle name="Normal 2 20" xfId="17791"/>
    <cellStyle name="Normal 2 20 2" xfId="17792"/>
    <cellStyle name="Normal 2 20 3" xfId="17793"/>
    <cellStyle name="Normal 2 21" xfId="17794"/>
    <cellStyle name="Normal 2 21 2" xfId="17795"/>
    <cellStyle name="Normal 2 21 3" xfId="17796"/>
    <cellStyle name="Normal 2 22" xfId="17797"/>
    <cellStyle name="Normal 2 22 2" xfId="17798"/>
    <cellStyle name="Normal 2 22 3" xfId="17799"/>
    <cellStyle name="Normal 2 23" xfId="17800"/>
    <cellStyle name="Normal 2 23 2" xfId="17801"/>
    <cellStyle name="Normal 2 23 3" xfId="17802"/>
    <cellStyle name="Normal 2 23 4" xfId="17803"/>
    <cellStyle name="Normal 2 23 5" xfId="17804"/>
    <cellStyle name="Normal 2 23 6" xfId="17805"/>
    <cellStyle name="Normal 2 23 7" xfId="17806"/>
    <cellStyle name="Normal 2 23 8" xfId="17807"/>
    <cellStyle name="Normal 2 24" xfId="17808"/>
    <cellStyle name="Normal 2 24 2" xfId="17809"/>
    <cellStyle name="Normal 2 24 3" xfId="17810"/>
    <cellStyle name="Normal 2 24 4" xfId="17811"/>
    <cellStyle name="Normal 2 24 5" xfId="17812"/>
    <cellStyle name="Normal 2 24 6" xfId="17813"/>
    <cellStyle name="Normal 2 24 7" xfId="17814"/>
    <cellStyle name="Normal 2 24 8" xfId="17815"/>
    <cellStyle name="Normal 2 25" xfId="17816"/>
    <cellStyle name="Normal 2 25 2" xfId="17817"/>
    <cellStyle name="Normal 2 25 3" xfId="17818"/>
    <cellStyle name="Normal 2 25 4" xfId="17819"/>
    <cellStyle name="Normal 2 25 5" xfId="17820"/>
    <cellStyle name="Normal 2 25 6" xfId="17821"/>
    <cellStyle name="Normal 2 25 7" xfId="17822"/>
    <cellStyle name="Normal 2 25 8" xfId="17823"/>
    <cellStyle name="Normal 2 26" xfId="17824"/>
    <cellStyle name="Normal 2 26 2" xfId="17825"/>
    <cellStyle name="Normal 2 26 3" xfId="17826"/>
    <cellStyle name="Normal 2 26 4" xfId="17827"/>
    <cellStyle name="Normal 2 26 5" xfId="17828"/>
    <cellStyle name="Normal 2 26 6" xfId="17829"/>
    <cellStyle name="Normal 2 26 7" xfId="17830"/>
    <cellStyle name="Normal 2 26 8" xfId="17831"/>
    <cellStyle name="Normal 2 27" xfId="17832"/>
    <cellStyle name="Normal 2 27 2" xfId="17833"/>
    <cellStyle name="Normal 2 27 3" xfId="17834"/>
    <cellStyle name="Normal 2 27 4" xfId="17835"/>
    <cellStyle name="Normal 2 27 5" xfId="17836"/>
    <cellStyle name="Normal 2 27 6" xfId="17837"/>
    <cellStyle name="Normal 2 27 7" xfId="17838"/>
    <cellStyle name="Normal 2 27 8" xfId="17839"/>
    <cellStyle name="Normal 2 28" xfId="17840"/>
    <cellStyle name="Normal 2 28 2" xfId="17841"/>
    <cellStyle name="Normal 2 28 3" xfId="17842"/>
    <cellStyle name="Normal 2 28 4" xfId="17843"/>
    <cellStyle name="Normal 2 28 5" xfId="17844"/>
    <cellStyle name="Normal 2 28 6" xfId="17845"/>
    <cellStyle name="Normal 2 28 7" xfId="17846"/>
    <cellStyle name="Normal 2 28 8" xfId="17847"/>
    <cellStyle name="Normal 2 29" xfId="17848"/>
    <cellStyle name="Normal 2 29 2" xfId="17849"/>
    <cellStyle name="Normal 2 29 3" xfId="17850"/>
    <cellStyle name="Normal 2 29 4" xfId="17851"/>
    <cellStyle name="Normal 2 29 5" xfId="17852"/>
    <cellStyle name="Normal 2 29 6" xfId="17853"/>
    <cellStyle name="Normal 2 29 7" xfId="17854"/>
    <cellStyle name="Normal 2 29 8" xfId="17855"/>
    <cellStyle name="Normal 2 3" xfId="17856"/>
    <cellStyle name="Normal 2 3 10" xfId="17857"/>
    <cellStyle name="Normal 2 3 11" xfId="17858"/>
    <cellStyle name="Normal 2 3 12" xfId="17859"/>
    <cellStyle name="Normal 2 3 13" xfId="17860"/>
    <cellStyle name="Normal 2 3 14" xfId="17861"/>
    <cellStyle name="Normal 2 3 15" xfId="17862"/>
    <cellStyle name="Normal 2 3 16" xfId="17863"/>
    <cellStyle name="Normal 2 3 17" xfId="17864"/>
    <cellStyle name="Normal 2 3 18" xfId="17865"/>
    <cellStyle name="Normal 2 3 19" xfId="17866"/>
    <cellStyle name="Normal 2 3 2" xfId="17867"/>
    <cellStyle name="Normal 2 3 2 10" xfId="17868"/>
    <cellStyle name="Normal 2 3 2 11" xfId="17869"/>
    <cellStyle name="Normal 2 3 2 12" xfId="17870"/>
    <cellStyle name="Normal 2 3 2 13" xfId="17871"/>
    <cellStyle name="Normal 2 3 2 14" xfId="17872"/>
    <cellStyle name="Normal 2 3 2 15" xfId="17873"/>
    <cellStyle name="Normal 2 3 2 16" xfId="17874"/>
    <cellStyle name="Normal 2 3 2 17" xfId="17875"/>
    <cellStyle name="Normal 2 3 2 18" xfId="17876"/>
    <cellStyle name="Normal 2 3 2 19" xfId="17877"/>
    <cellStyle name="Normal 2 3 2 2" xfId="17878"/>
    <cellStyle name="Normal 2 3 2 2 2" xfId="17879"/>
    <cellStyle name="Normal 2 3 2 2 2 2" xfId="17880"/>
    <cellStyle name="Normal 2 3 2 2 2 3" xfId="17881"/>
    <cellStyle name="Normal 2 3 2 2 3" xfId="17882"/>
    <cellStyle name="Normal 2 3 2 2_A- Internal Painting Qtys." xfId="17883"/>
    <cellStyle name="Normal 2 3 2 20" xfId="17884"/>
    <cellStyle name="Normal 2 3 2 21" xfId="17885"/>
    <cellStyle name="Normal 2 3 2 22" xfId="17886"/>
    <cellStyle name="Normal 2 3 2 23" xfId="17887"/>
    <cellStyle name="Normal 2 3 2 24" xfId="17888"/>
    <cellStyle name="Normal 2 3 2 25" xfId="17889"/>
    <cellStyle name="Normal 2 3 2 26" xfId="17890"/>
    <cellStyle name="Normal 2 3 2 27" xfId="17891"/>
    <cellStyle name="Normal 2 3 2 28" xfId="17892"/>
    <cellStyle name="Normal 2 3 2 29" xfId="17893"/>
    <cellStyle name="Normal 2 3 2 3" xfId="17894"/>
    <cellStyle name="Normal 2 3 2 3 2" xfId="17895"/>
    <cellStyle name="Normal 2 3 2 30" xfId="17896"/>
    <cellStyle name="Normal 2 3 2 31" xfId="17897"/>
    <cellStyle name="Normal 2 3 2 32" xfId="17898"/>
    <cellStyle name="Normal 2 3 2 33" xfId="17899"/>
    <cellStyle name="Normal 2 3 2 34" xfId="17900"/>
    <cellStyle name="Normal 2 3 2 35" xfId="17901"/>
    <cellStyle name="Normal 2 3 2 4" xfId="17902"/>
    <cellStyle name="Normal 2 3 2 4 2" xfId="17903"/>
    <cellStyle name="Normal 2 3 2 5" xfId="17904"/>
    <cellStyle name="Normal 2 3 2 6" xfId="17905"/>
    <cellStyle name="Normal 2 3 2 7" xfId="17906"/>
    <cellStyle name="Normal 2 3 2 8" xfId="17907"/>
    <cellStyle name="Normal 2 3 2 9" xfId="17908"/>
    <cellStyle name="Normal 2 3 2_A- Internal Painting Qtys." xfId="17909"/>
    <cellStyle name="Normal 2 3 20" xfId="17910"/>
    <cellStyle name="Normal 2 3 21" xfId="17911"/>
    <cellStyle name="Normal 2 3 22" xfId="17912"/>
    <cellStyle name="Normal 2 3 23" xfId="17913"/>
    <cellStyle name="Normal 2 3 24" xfId="17914"/>
    <cellStyle name="Normal 2 3 25" xfId="17915"/>
    <cellStyle name="Normal 2 3 26" xfId="17916"/>
    <cellStyle name="Normal 2 3 27" xfId="17917"/>
    <cellStyle name="Normal 2 3 28" xfId="17918"/>
    <cellStyle name="Normal 2 3 29" xfId="17919"/>
    <cellStyle name="Normal 2 3 3" xfId="17920"/>
    <cellStyle name="Normal 2 3 3 2" xfId="17921"/>
    <cellStyle name="Normal 2 3 30" xfId="17922"/>
    <cellStyle name="Normal 2 3 31" xfId="17923"/>
    <cellStyle name="Normal 2 3 32" xfId="17924"/>
    <cellStyle name="Normal 2 3 33" xfId="17925"/>
    <cellStyle name="Normal 2 3 34" xfId="17926"/>
    <cellStyle name="Normal 2 3 35" xfId="17927"/>
    <cellStyle name="Normal 2 3 36" xfId="17928"/>
    <cellStyle name="Normal 2 3 37" xfId="17929"/>
    <cellStyle name="Normal 2 3 4" xfId="17930"/>
    <cellStyle name="Normal 2 3 4 2" xfId="17931"/>
    <cellStyle name="Normal 2 3 5" xfId="17932"/>
    <cellStyle name="Normal 2 3 5 2" xfId="17933"/>
    <cellStyle name="Normal 2 3 6" xfId="17934"/>
    <cellStyle name="Normal 2 3 6 2" xfId="17935"/>
    <cellStyle name="Normal 2 3 7" xfId="17936"/>
    <cellStyle name="Normal 2 3 7 2" xfId="17937"/>
    <cellStyle name="Normal 2 3 8" xfId="17938"/>
    <cellStyle name="Normal 2 3 8 2" xfId="17939"/>
    <cellStyle name="Normal 2 3 9" xfId="17940"/>
    <cellStyle name="Normal 2 3 9 2" xfId="17941"/>
    <cellStyle name="Normal 2 3 9 2 2" xfId="17942"/>
    <cellStyle name="Normal 2 3 9 2 3" xfId="17943"/>
    <cellStyle name="Normal 2 3 9 2 4" xfId="17944"/>
    <cellStyle name="Normal 2 3 9 2 5" xfId="17945"/>
    <cellStyle name="Normal 2 3 9 3" xfId="17946"/>
    <cellStyle name="Normal 2 3 9 4" xfId="17947"/>
    <cellStyle name="Normal 2 3 9 5" xfId="17948"/>
    <cellStyle name="Normal 2 3_A- Internal Painting Qtys." xfId="17949"/>
    <cellStyle name="Normal 2 30" xfId="17950"/>
    <cellStyle name="Normal 2 30 2" xfId="17951"/>
    <cellStyle name="Normal 2 30 3" xfId="17952"/>
    <cellStyle name="Normal 2 30 4" xfId="17953"/>
    <cellStyle name="Normal 2 30 5" xfId="17954"/>
    <cellStyle name="Normal 2 30 6" xfId="17955"/>
    <cellStyle name="Normal 2 30 7" xfId="17956"/>
    <cellStyle name="Normal 2 30 8" xfId="17957"/>
    <cellStyle name="Normal 2 31" xfId="17958"/>
    <cellStyle name="Normal 2 31 2" xfId="17959"/>
    <cellStyle name="Normal 2 31 3" xfId="17960"/>
    <cellStyle name="Normal 2 31 4" xfId="17961"/>
    <cellStyle name="Normal 2 31 5" xfId="17962"/>
    <cellStyle name="Normal 2 31 6" xfId="17963"/>
    <cellStyle name="Normal 2 31 7" xfId="17964"/>
    <cellStyle name="Normal 2 31 8" xfId="17965"/>
    <cellStyle name="Normal 2 32" xfId="17966"/>
    <cellStyle name="Normal 2 32 2" xfId="17967"/>
    <cellStyle name="Normal 2 32 3" xfId="17968"/>
    <cellStyle name="Normal 2 32 4" xfId="17969"/>
    <cellStyle name="Normal 2 32 5" xfId="17970"/>
    <cellStyle name="Normal 2 32 6" xfId="17971"/>
    <cellStyle name="Normal 2 32 7" xfId="17972"/>
    <cellStyle name="Normal 2 32 8" xfId="17973"/>
    <cellStyle name="Normal 2 33" xfId="17974"/>
    <cellStyle name="Normal 2 33 2" xfId="17975"/>
    <cellStyle name="Normal 2 33 3" xfId="17976"/>
    <cellStyle name="Normal 2 33 4" xfId="17977"/>
    <cellStyle name="Normal 2 33 5" xfId="17978"/>
    <cellStyle name="Normal 2 33 6" xfId="17979"/>
    <cellStyle name="Normal 2 33 7" xfId="17980"/>
    <cellStyle name="Normal 2 33 8" xfId="17981"/>
    <cellStyle name="Normal 2 34" xfId="17982"/>
    <cellStyle name="Normal 2 34 2" xfId="17983"/>
    <cellStyle name="Normal 2 34 3" xfId="17984"/>
    <cellStyle name="Normal 2 34 4" xfId="17985"/>
    <cellStyle name="Normal 2 34 5" xfId="17986"/>
    <cellStyle name="Normal 2 34 6" xfId="17987"/>
    <cellStyle name="Normal 2 34 7" xfId="17988"/>
    <cellStyle name="Normal 2 34 8" xfId="17989"/>
    <cellStyle name="Normal 2 35" xfId="17990"/>
    <cellStyle name="Normal 2 35 2" xfId="17991"/>
    <cellStyle name="Normal 2 35 3" xfId="17992"/>
    <cellStyle name="Normal 2 35 4" xfId="17993"/>
    <cellStyle name="Normal 2 35 5" xfId="17994"/>
    <cellStyle name="Normal 2 35 6" xfId="17995"/>
    <cellStyle name="Normal 2 35 7" xfId="17996"/>
    <cellStyle name="Normal 2 35 8" xfId="17997"/>
    <cellStyle name="Normal 2 36" xfId="17998"/>
    <cellStyle name="Normal 2 36 2" xfId="17999"/>
    <cellStyle name="Normal 2 36 3" xfId="18000"/>
    <cellStyle name="Normal 2 36 4" xfId="18001"/>
    <cellStyle name="Normal 2 36 5" xfId="18002"/>
    <cellStyle name="Normal 2 36 6" xfId="18003"/>
    <cellStyle name="Normal 2 36 7" xfId="18004"/>
    <cellStyle name="Normal 2 36 8" xfId="18005"/>
    <cellStyle name="Normal 2 37" xfId="18006"/>
    <cellStyle name="Normal 2 37 2" xfId="18007"/>
    <cellStyle name="Normal 2 37 3" xfId="18008"/>
    <cellStyle name="Normal 2 37 4" xfId="18009"/>
    <cellStyle name="Normal 2 37 5" xfId="18010"/>
    <cellStyle name="Normal 2 37 6" xfId="18011"/>
    <cellStyle name="Normal 2 37 7" xfId="18012"/>
    <cellStyle name="Normal 2 37 8" xfId="18013"/>
    <cellStyle name="Normal 2 38" xfId="18014"/>
    <cellStyle name="Normal 2 38 2" xfId="18015"/>
    <cellStyle name="Normal 2 38 3" xfId="18016"/>
    <cellStyle name="Normal 2 38 4" xfId="18017"/>
    <cellStyle name="Normal 2 38 5" xfId="18018"/>
    <cellStyle name="Normal 2 38 6" xfId="18019"/>
    <cellStyle name="Normal 2 38 7" xfId="18020"/>
    <cellStyle name="Normal 2 38 8" xfId="18021"/>
    <cellStyle name="Normal 2 39" xfId="18022"/>
    <cellStyle name="Normal 2 39 2" xfId="18023"/>
    <cellStyle name="Normal 2 39 3" xfId="18024"/>
    <cellStyle name="Normal 2 39 4" xfId="18025"/>
    <cellStyle name="Normal 2 39 5" xfId="18026"/>
    <cellStyle name="Normal 2 39 6" xfId="18027"/>
    <cellStyle name="Normal 2 39 7" xfId="18028"/>
    <cellStyle name="Normal 2 39 8" xfId="18029"/>
    <cellStyle name="Normal 2 4" xfId="18030"/>
    <cellStyle name="Normal 2 4 2" xfId="18031"/>
    <cellStyle name="Normal 2 4 2 10" xfId="18032"/>
    <cellStyle name="Normal 2 4 2 2" xfId="18033"/>
    <cellStyle name="Normal 2 4 2 3" xfId="18034"/>
    <cellStyle name="Normal 2 4 2 4" xfId="18035"/>
    <cellStyle name="Normal 2 4 2 5" xfId="18036"/>
    <cellStyle name="Normal 2 4 2 6" xfId="18037"/>
    <cellStyle name="Normal 2 4 2 7" xfId="18038"/>
    <cellStyle name="Normal 2 4 2 8" xfId="18039"/>
    <cellStyle name="Normal 2 4 2 9" xfId="18040"/>
    <cellStyle name="Normal 2 4 2_NERELLA ADDITIONAL CLASS ROOMS IN FF" xfId="18041"/>
    <cellStyle name="Normal 2 4 3" xfId="18042"/>
    <cellStyle name="Normal 2 4 4" xfId="18043"/>
    <cellStyle name="Normal 2 4 4 2" xfId="18044"/>
    <cellStyle name="Normal 2 4 4 2 2" xfId="18045"/>
    <cellStyle name="Normal 2 4 4 2 2 2" xfId="18046"/>
    <cellStyle name="Normal 2 4 4 2 2 3" xfId="18047"/>
    <cellStyle name="Normal 2 4 4 2 3" xfId="18048"/>
    <cellStyle name="Normal 2 4 4 2 3 2" xfId="18049"/>
    <cellStyle name="Normal 2 4 4 2 3 3" xfId="18050"/>
    <cellStyle name="Normal 2 4 4 2 4" xfId="18051"/>
    <cellStyle name="Normal 2 4 4 2 5" xfId="18052"/>
    <cellStyle name="Normal 2 4 4 3" xfId="18053"/>
    <cellStyle name="Normal 2 4 4 3 2" xfId="18054"/>
    <cellStyle name="Normal 2 4 4 3 2 2" xfId="18055"/>
    <cellStyle name="Normal 2 4 4 3 2 3" xfId="18056"/>
    <cellStyle name="Normal 2 4 4 3 3" xfId="18057"/>
    <cellStyle name="Normal 2 4 4 3 4" xfId="18058"/>
    <cellStyle name="Normal 2 4 4 4" xfId="18059"/>
    <cellStyle name="Normal 2 4 4 4 2" xfId="18060"/>
    <cellStyle name="Normal 2 4 4 4 2 2" xfId="18061"/>
    <cellStyle name="Normal 2 4 4 4 2 3" xfId="18062"/>
    <cellStyle name="Normal 2 4 4 4 3" xfId="18063"/>
    <cellStyle name="Normal 2 4 4 4 4" xfId="18064"/>
    <cellStyle name="Normal 2 4 4 5" xfId="18065"/>
    <cellStyle name="Normal 2 4 4 5 2" xfId="18066"/>
    <cellStyle name="Normal 2 4 4 5 3" xfId="18067"/>
    <cellStyle name="Normal 2 4 4 6" xfId="18068"/>
    <cellStyle name="Normal 2 4 4 6 2" xfId="18069"/>
    <cellStyle name="Normal 2 4 4 6 3" xfId="18070"/>
    <cellStyle name="Normal 2 4 4 7" xfId="18071"/>
    <cellStyle name="Normal 2 4 4 8" xfId="18072"/>
    <cellStyle name="Normal 2 4 5" xfId="18073"/>
    <cellStyle name="Normal 2 4_AH Mancherial Estimate" xfId="18074"/>
    <cellStyle name="Normal 2 40" xfId="18075"/>
    <cellStyle name="Normal 2 40 2" xfId="18076"/>
    <cellStyle name="Normal 2 40 3" xfId="18077"/>
    <cellStyle name="Normal 2 40 4" xfId="18078"/>
    <cellStyle name="Normal 2 40 5" xfId="18079"/>
    <cellStyle name="Normal 2 40 6" xfId="18080"/>
    <cellStyle name="Normal 2 40 7" xfId="18081"/>
    <cellStyle name="Normal 2 40 8" xfId="18082"/>
    <cellStyle name="Normal 2 41" xfId="18083"/>
    <cellStyle name="Normal 2 41 2" xfId="18084"/>
    <cellStyle name="Normal 2 41 3" xfId="18085"/>
    <cellStyle name="Normal 2 41 4" xfId="18086"/>
    <cellStyle name="Normal 2 41 5" xfId="18087"/>
    <cellStyle name="Normal 2 41 6" xfId="18088"/>
    <cellStyle name="Normal 2 41 7" xfId="18089"/>
    <cellStyle name="Normal 2 41 8" xfId="18090"/>
    <cellStyle name="Normal 2 42" xfId="18091"/>
    <cellStyle name="Normal 2 42 2" xfId="18092"/>
    <cellStyle name="Normal 2 42 3" xfId="18093"/>
    <cellStyle name="Normal 2 42 4" xfId="18094"/>
    <cellStyle name="Normal 2 42 5" xfId="18095"/>
    <cellStyle name="Normal 2 42 6" xfId="18096"/>
    <cellStyle name="Normal 2 42 7" xfId="18097"/>
    <cellStyle name="Normal 2 42 8" xfId="18098"/>
    <cellStyle name="Normal 2 43" xfId="18099"/>
    <cellStyle name="Normal 2 43 2" xfId="18100"/>
    <cellStyle name="Normal 2 43 3" xfId="18101"/>
    <cellStyle name="Normal 2 43 4" xfId="18102"/>
    <cellStyle name="Normal 2 43 5" xfId="18103"/>
    <cellStyle name="Normal 2 43 6" xfId="18104"/>
    <cellStyle name="Normal 2 43 7" xfId="18105"/>
    <cellStyle name="Normal 2 43 8" xfId="18106"/>
    <cellStyle name="Normal 2 44" xfId="18107"/>
    <cellStyle name="Normal 2 44 2" xfId="18108"/>
    <cellStyle name="Normal 2 44 3" xfId="18109"/>
    <cellStyle name="Normal 2 44 4" xfId="18110"/>
    <cellStyle name="Normal 2 44 5" xfId="18111"/>
    <cellStyle name="Normal 2 44 6" xfId="18112"/>
    <cellStyle name="Normal 2 44 7" xfId="18113"/>
    <cellStyle name="Normal 2 44 8" xfId="18114"/>
    <cellStyle name="Normal 2 45" xfId="18115"/>
    <cellStyle name="Normal 2 45 2" xfId="18116"/>
    <cellStyle name="Normal 2 45 3" xfId="18117"/>
    <cellStyle name="Normal 2 45 4" xfId="18118"/>
    <cellStyle name="Normal 2 45 5" xfId="18119"/>
    <cellStyle name="Normal 2 45 6" xfId="18120"/>
    <cellStyle name="Normal 2 45 7" xfId="18121"/>
    <cellStyle name="Normal 2 45 8" xfId="18122"/>
    <cellStyle name="Normal 2 46" xfId="18123"/>
    <cellStyle name="Normal 2 46 2" xfId="18124"/>
    <cellStyle name="Normal 2 46 3" xfId="18125"/>
    <cellStyle name="Normal 2 46 4" xfId="18126"/>
    <cellStyle name="Normal 2 46 5" xfId="18127"/>
    <cellStyle name="Normal 2 46 6" xfId="18128"/>
    <cellStyle name="Normal 2 46 7" xfId="18129"/>
    <cellStyle name="Normal 2 46 8" xfId="18130"/>
    <cellStyle name="Normal 2 47" xfId="18131"/>
    <cellStyle name="Normal 2 47 2" xfId="18132"/>
    <cellStyle name="Normal 2 47 3" xfId="18133"/>
    <cellStyle name="Normal 2 47 4" xfId="18134"/>
    <cellStyle name="Normal 2 47 5" xfId="18135"/>
    <cellStyle name="Normal 2 47 6" xfId="18136"/>
    <cellStyle name="Normal 2 47 7" xfId="18137"/>
    <cellStyle name="Normal 2 47 8" xfId="18138"/>
    <cellStyle name="Normal 2 48" xfId="18139"/>
    <cellStyle name="Normal 2 48 2" xfId="18140"/>
    <cellStyle name="Normal 2 48 3" xfId="18141"/>
    <cellStyle name="Normal 2 48 4" xfId="18142"/>
    <cellStyle name="Normal 2 48 5" xfId="18143"/>
    <cellStyle name="Normal 2 48 6" xfId="18144"/>
    <cellStyle name="Normal 2 48 7" xfId="18145"/>
    <cellStyle name="Normal 2 48 8" xfId="18146"/>
    <cellStyle name="Normal 2 49" xfId="18147"/>
    <cellStyle name="Normal 2 49 2" xfId="18148"/>
    <cellStyle name="Normal 2 49 3" xfId="18149"/>
    <cellStyle name="Normal 2 49 4" xfId="18150"/>
    <cellStyle name="Normal 2 49 5" xfId="18151"/>
    <cellStyle name="Normal 2 49 6" xfId="18152"/>
    <cellStyle name="Normal 2 49 7" xfId="18153"/>
    <cellStyle name="Normal 2 49 8" xfId="18154"/>
    <cellStyle name="Normal 2 5" xfId="18155"/>
    <cellStyle name="Normal 2 5 2" xfId="18156"/>
    <cellStyle name="Normal 2 5 2 2" xfId="18157"/>
    <cellStyle name="Normal 2 5 2 3" xfId="18158"/>
    <cellStyle name="Normal 2 5 2 3 2" xfId="18159"/>
    <cellStyle name="Normal 2 5 2 3 2 2" xfId="18160"/>
    <cellStyle name="Normal 2 5 2 3 2 3" xfId="18161"/>
    <cellStyle name="Normal 2 5 2 3 3" xfId="18162"/>
    <cellStyle name="Normal 2 5 2 3 4" xfId="18163"/>
    <cellStyle name="Normal 2 5 2 4" xfId="18164"/>
    <cellStyle name="Normal 2 5 2 4 2" xfId="18165"/>
    <cellStyle name="Normal 2 5 2 4 3" xfId="18166"/>
    <cellStyle name="Normal 2 5 2 5" xfId="18167"/>
    <cellStyle name="Normal 2 5 2 6" xfId="18168"/>
    <cellStyle name="Normal 2 5 3" xfId="18169"/>
    <cellStyle name="Normal 2 5 3 2" xfId="18170"/>
    <cellStyle name="Normal 2 5 3 2 2" xfId="18171"/>
    <cellStyle name="Normal 2 5 3 2 3" xfId="18172"/>
    <cellStyle name="Normal 2 5 3 3" xfId="18173"/>
    <cellStyle name="Normal 2 5 3 4" xfId="18174"/>
    <cellStyle name="Normal 2 5 4" xfId="18175"/>
    <cellStyle name="Normal 2 5 4 2" xfId="18176"/>
    <cellStyle name="Normal 2 5 4 2 2" xfId="18177"/>
    <cellStyle name="Normal 2 5 4 2 3" xfId="18178"/>
    <cellStyle name="Normal 2 5 4 3" xfId="18179"/>
    <cellStyle name="Normal 2 5 4 4" xfId="18180"/>
    <cellStyle name="Normal 2 5 5" xfId="18181"/>
    <cellStyle name="Normal 2 5 5 2" xfId="18182"/>
    <cellStyle name="Normal 2 5 5 2 2" xfId="18183"/>
    <cellStyle name="Normal 2 5 5 2 3" xfId="18184"/>
    <cellStyle name="Normal 2 5 5 3" xfId="18185"/>
    <cellStyle name="Normal 2 5 5 4" xfId="18186"/>
    <cellStyle name="Normal 2 5 6" xfId="18187"/>
    <cellStyle name="Normal 2 5 6 2" xfId="18188"/>
    <cellStyle name="Normal 2 5 6 2 2" xfId="18189"/>
    <cellStyle name="Normal 2 5 6 2 3" xfId="18190"/>
    <cellStyle name="Normal 2 5 6 3" xfId="18191"/>
    <cellStyle name="Normal 2 5 6 4" xfId="18192"/>
    <cellStyle name="Normal 2 50" xfId="18193"/>
    <cellStyle name="Normal 2 50 2" xfId="18194"/>
    <cellStyle name="Normal 2 50 3" xfId="18195"/>
    <cellStyle name="Normal 2 50 4" xfId="18196"/>
    <cellStyle name="Normal 2 50 5" xfId="18197"/>
    <cellStyle name="Normal 2 50 6" xfId="18198"/>
    <cellStyle name="Normal 2 50 7" xfId="18199"/>
    <cellStyle name="Normal 2 50 8" xfId="18200"/>
    <cellStyle name="Normal 2 51" xfId="18201"/>
    <cellStyle name="Normal 2 51 2" xfId="18202"/>
    <cellStyle name="Normal 2 51 3" xfId="18203"/>
    <cellStyle name="Normal 2 51 4" xfId="18204"/>
    <cellStyle name="Normal 2 51 5" xfId="18205"/>
    <cellStyle name="Normal 2 51 6" xfId="18206"/>
    <cellStyle name="Normal 2 51 7" xfId="18207"/>
    <cellStyle name="Normal 2 51 8" xfId="18208"/>
    <cellStyle name="Normal 2 52" xfId="18209"/>
    <cellStyle name="Normal 2 52 2" xfId="18210"/>
    <cellStyle name="Normal 2 52 3" xfId="18211"/>
    <cellStyle name="Normal 2 52 4" xfId="18212"/>
    <cellStyle name="Normal 2 52 5" xfId="18213"/>
    <cellStyle name="Normal 2 52 6" xfId="18214"/>
    <cellStyle name="Normal 2 52 7" xfId="18215"/>
    <cellStyle name="Normal 2 52 8" xfId="18216"/>
    <cellStyle name="Normal 2 53" xfId="18217"/>
    <cellStyle name="Normal 2 53 2" xfId="18218"/>
    <cellStyle name="Normal 2 53 3" xfId="18219"/>
    <cellStyle name="Normal 2 53 4" xfId="18220"/>
    <cellStyle name="Normal 2 53 5" xfId="18221"/>
    <cellStyle name="Normal 2 53 6" xfId="18222"/>
    <cellStyle name="Normal 2 53 7" xfId="18223"/>
    <cellStyle name="Normal 2 53 8" xfId="18224"/>
    <cellStyle name="Normal 2 54" xfId="18225"/>
    <cellStyle name="Normal 2 54 2" xfId="18226"/>
    <cellStyle name="Normal 2 54 3" xfId="18227"/>
    <cellStyle name="Normal 2 54 4" xfId="18228"/>
    <cellStyle name="Normal 2 54 5" xfId="18229"/>
    <cellStyle name="Normal 2 54 6" xfId="18230"/>
    <cellStyle name="Normal 2 54 7" xfId="18231"/>
    <cellStyle name="Normal 2 54 8" xfId="18232"/>
    <cellStyle name="Normal 2 55" xfId="18233"/>
    <cellStyle name="Normal 2 55 2" xfId="18234"/>
    <cellStyle name="Normal 2 55 3" xfId="18235"/>
    <cellStyle name="Normal 2 55 4" xfId="18236"/>
    <cellStyle name="Normal 2 55 5" xfId="18237"/>
    <cellStyle name="Normal 2 55 6" xfId="18238"/>
    <cellStyle name="Normal 2 55 7" xfId="18239"/>
    <cellStyle name="Normal 2 55 8" xfId="18240"/>
    <cellStyle name="Normal 2 56" xfId="18241"/>
    <cellStyle name="Normal 2 56 2" xfId="18242"/>
    <cellStyle name="Normal 2 56 3" xfId="18243"/>
    <cellStyle name="Normal 2 56 4" xfId="18244"/>
    <cellStyle name="Normal 2 56 5" xfId="18245"/>
    <cellStyle name="Normal 2 56 6" xfId="18246"/>
    <cellStyle name="Normal 2 56 7" xfId="18247"/>
    <cellStyle name="Normal 2 56 8" xfId="18248"/>
    <cellStyle name="Normal 2 57" xfId="18249"/>
    <cellStyle name="Normal 2 57 2" xfId="18250"/>
    <cellStyle name="Normal 2 57 3" xfId="18251"/>
    <cellStyle name="Normal 2 57 4" xfId="18252"/>
    <cellStyle name="Normal 2 57 5" xfId="18253"/>
    <cellStyle name="Normal 2 57 6" xfId="18254"/>
    <cellStyle name="Normal 2 57 7" xfId="18255"/>
    <cellStyle name="Normal 2 57 8" xfId="18256"/>
    <cellStyle name="Normal 2 58" xfId="18257"/>
    <cellStyle name="Normal 2 58 2" xfId="18258"/>
    <cellStyle name="Normal 2 58 3" xfId="18259"/>
    <cellStyle name="Normal 2 58 4" xfId="18260"/>
    <cellStyle name="Normal 2 58 5" xfId="18261"/>
    <cellStyle name="Normal 2 58 6" xfId="18262"/>
    <cellStyle name="Normal 2 58 7" xfId="18263"/>
    <cellStyle name="Normal 2 58 8" xfId="18264"/>
    <cellStyle name="Normal 2 59" xfId="18265"/>
    <cellStyle name="Normal 2 59 2" xfId="18266"/>
    <cellStyle name="Normal 2 59 3" xfId="18267"/>
    <cellStyle name="Normal 2 59 4" xfId="18268"/>
    <cellStyle name="Normal 2 59 5" xfId="18269"/>
    <cellStyle name="Normal 2 59 6" xfId="18270"/>
    <cellStyle name="Normal 2 59 7" xfId="18271"/>
    <cellStyle name="Normal 2 59 8" xfId="18272"/>
    <cellStyle name="Normal 2 6" xfId="18273"/>
    <cellStyle name="Normal 2 6 10" xfId="18274"/>
    <cellStyle name="Normal 2 6 11" xfId="18275"/>
    <cellStyle name="Normal 2 6 12" xfId="18276"/>
    <cellStyle name="Normal 2 6 13" xfId="18277"/>
    <cellStyle name="Normal 2 6 14" xfId="18278"/>
    <cellStyle name="Normal 2 6 15" xfId="18279"/>
    <cellStyle name="Normal 2 6 16" xfId="18280"/>
    <cellStyle name="Normal 2 6 17" xfId="18281"/>
    <cellStyle name="Normal 2 6 18" xfId="18282"/>
    <cellStyle name="Normal 2 6 19" xfId="18283"/>
    <cellStyle name="Normal 2 6 2" xfId="18284"/>
    <cellStyle name="Normal 2 6 2 2" xfId="18285"/>
    <cellStyle name="Normal 2 6 2 2 2" xfId="18286"/>
    <cellStyle name="Normal 2 6 2 2 2 2" xfId="18287"/>
    <cellStyle name="Normal 2 6 2 2 2 2 2" xfId="18288"/>
    <cellStyle name="Normal 2 6 2 2 2 2 3" xfId="18289"/>
    <cellStyle name="Normal 2 6 2 2 2 3" xfId="18290"/>
    <cellStyle name="Normal 2 6 2 2 2 4" xfId="18291"/>
    <cellStyle name="Normal 2 6 3" xfId="18292"/>
    <cellStyle name="Normal 2 6 4" xfId="18293"/>
    <cellStyle name="Normal 2 6 5" xfId="18294"/>
    <cellStyle name="Normal 2 6 6" xfId="18295"/>
    <cellStyle name="Normal 2 6 7" xfId="18296"/>
    <cellStyle name="Normal 2 6 8" xfId="18297"/>
    <cellStyle name="Normal 2 6 9" xfId="18298"/>
    <cellStyle name="Normal 2 60" xfId="18299"/>
    <cellStyle name="Normal 2 60 2" xfId="18300"/>
    <cellStyle name="Normal 2 60 3" xfId="18301"/>
    <cellStyle name="Normal 2 60 4" xfId="18302"/>
    <cellStyle name="Normal 2 60 5" xfId="18303"/>
    <cellStyle name="Normal 2 60 6" xfId="18304"/>
    <cellStyle name="Normal 2 60 7" xfId="18305"/>
    <cellStyle name="Normal 2 60 8" xfId="18306"/>
    <cellStyle name="Normal 2 61" xfId="18307"/>
    <cellStyle name="Normal 2 61 2" xfId="18308"/>
    <cellStyle name="Normal 2 61 3" xfId="18309"/>
    <cellStyle name="Normal 2 61 4" xfId="18310"/>
    <cellStyle name="Normal 2 61 5" xfId="18311"/>
    <cellStyle name="Normal 2 61 6" xfId="18312"/>
    <cellStyle name="Normal 2 61 7" xfId="18313"/>
    <cellStyle name="Normal 2 61 8" xfId="18314"/>
    <cellStyle name="Normal 2 61 9" xfId="18315"/>
    <cellStyle name="Normal 2 62" xfId="18316"/>
    <cellStyle name="Normal 2 62 2" xfId="18317"/>
    <cellStyle name="Normal 2 62 3" xfId="18318"/>
    <cellStyle name="Normal 2 62 4" xfId="18319"/>
    <cellStyle name="Normal 2 62 5" xfId="18320"/>
    <cellStyle name="Normal 2 62 6" xfId="18321"/>
    <cellStyle name="Normal 2 62 7" xfId="18322"/>
    <cellStyle name="Normal 2 62 8" xfId="18323"/>
    <cellStyle name="Normal 2 63" xfId="18324"/>
    <cellStyle name="Normal 2 63 2" xfId="18325"/>
    <cellStyle name="Normal 2 63 3" xfId="18326"/>
    <cellStyle name="Normal 2 63 4" xfId="18327"/>
    <cellStyle name="Normal 2 63 5" xfId="18328"/>
    <cellStyle name="Normal 2 63 6" xfId="18329"/>
    <cellStyle name="Normal 2 63 7" xfId="18330"/>
    <cellStyle name="Normal 2 63 8" xfId="18331"/>
    <cellStyle name="Normal 2 64" xfId="18332"/>
    <cellStyle name="Normal 2 65" xfId="18333"/>
    <cellStyle name="Normal 2 66" xfId="18334"/>
    <cellStyle name="Normal 2 67" xfId="18335"/>
    <cellStyle name="Normal 2 68" xfId="18336"/>
    <cellStyle name="Normal 2 7" xfId="18337"/>
    <cellStyle name="Normal 2 7 10" xfId="18338"/>
    <cellStyle name="Normal 2 7 11" xfId="18339"/>
    <cellStyle name="Normal 2 7 2" xfId="18340"/>
    <cellStyle name="Normal 2 7 2 2" xfId="18341"/>
    <cellStyle name="Normal 2 7 3" xfId="18342"/>
    <cellStyle name="Normal 2 7 4" xfId="18343"/>
    <cellStyle name="Normal 2 7 5" xfId="18344"/>
    <cellStyle name="Normal 2 7 6" xfId="18345"/>
    <cellStyle name="Normal 2 7 7" xfId="18346"/>
    <cellStyle name="Normal 2 7 8" xfId="18347"/>
    <cellStyle name="Normal 2 7 9" xfId="18348"/>
    <cellStyle name="Normal 2 8" xfId="18349"/>
    <cellStyle name="Normal 2 8 2" xfId="18350"/>
    <cellStyle name="Normal 2 8 2 2" xfId="18351"/>
    <cellStyle name="Normal 2 8 3" xfId="18352"/>
    <cellStyle name="Normal 2 9" xfId="18353"/>
    <cellStyle name="Normal 2 9 2" xfId="18354"/>
    <cellStyle name="Normal 2 9 2 2" xfId="18355"/>
    <cellStyle name="Normal 2 9 3" xfId="18356"/>
    <cellStyle name="Normal 2_ ZPHS (G) at Enkoor (V&amp;M) 22.08 L" xfId="18357"/>
    <cellStyle name="Normal 20" xfId="18358"/>
    <cellStyle name="Normal 20 2" xfId="18359"/>
    <cellStyle name="Normal 20 2 2" xfId="18360"/>
    <cellStyle name="Normal 20 2 2 2" xfId="18361"/>
    <cellStyle name="Normal 20 2 2 2 2" xfId="18362"/>
    <cellStyle name="Normal 20 2 2 2 3" xfId="18363"/>
    <cellStyle name="Normal 20 2 2 3" xfId="18364"/>
    <cellStyle name="Normal 20 2 2 3 2" xfId="18365"/>
    <cellStyle name="Normal 20 2 2 3 3" xfId="18366"/>
    <cellStyle name="Normal 20 2 2 4" xfId="18367"/>
    <cellStyle name="Normal 20 2 2 5" xfId="18368"/>
    <cellStyle name="Normal 20 2 3" xfId="18369"/>
    <cellStyle name="Normal 20 2 4" xfId="18370"/>
    <cellStyle name="Normal 20 2 4 2" xfId="18371"/>
    <cellStyle name="Normal 20 2 4 2 2" xfId="18372"/>
    <cellStyle name="Normal 20 2 4 2 3" xfId="18373"/>
    <cellStyle name="Normal 20 2 4 3" xfId="18374"/>
    <cellStyle name="Normal 20 2 4 4" xfId="18375"/>
    <cellStyle name="Normal 20 2 5" xfId="18376"/>
    <cellStyle name="Normal 20 2 5 2" xfId="18377"/>
    <cellStyle name="Normal 20 2 5 3" xfId="18378"/>
    <cellStyle name="Normal 20 2 6" xfId="18379"/>
    <cellStyle name="Normal 20 2 6 2" xfId="18380"/>
    <cellStyle name="Normal 20 2 6 3" xfId="18381"/>
    <cellStyle name="Normal 20 2 7" xfId="18382"/>
    <cellStyle name="Normal 20 2 8" xfId="18383"/>
    <cellStyle name="Normal 20 3" xfId="18384"/>
    <cellStyle name="Normal 20 4" xfId="18385"/>
    <cellStyle name="Normal 20 4 2" xfId="18386"/>
    <cellStyle name="Normal 20 4 2 2" xfId="18387"/>
    <cellStyle name="Normal 20 4 2 3" xfId="18388"/>
    <cellStyle name="Normal 20 4 3" xfId="18389"/>
    <cellStyle name="Normal 20 4 4" xfId="18390"/>
    <cellStyle name="Normal 20 5" xfId="18391"/>
    <cellStyle name="Normal 20 5 2" xfId="18392"/>
    <cellStyle name="Normal 20 5 2 2" xfId="18393"/>
    <cellStyle name="Normal 20 5 2 3" xfId="18394"/>
    <cellStyle name="Normal 20 5 3" xfId="18395"/>
    <cellStyle name="Normal 20 5 4" xfId="18396"/>
    <cellStyle name="Normal 20 6" xfId="18397"/>
    <cellStyle name="Normal 20 6 2" xfId="18398"/>
    <cellStyle name="Normal 20 6 2 2" xfId="18399"/>
    <cellStyle name="Normal 20 6 2 3" xfId="18400"/>
    <cellStyle name="Normal 20 6 3" xfId="18401"/>
    <cellStyle name="Normal 20 6 4" xfId="18402"/>
    <cellStyle name="Normal 20 7" xfId="18403"/>
    <cellStyle name="Normal 20 7 2" xfId="18404"/>
    <cellStyle name="Normal 20 7 2 2" xfId="18405"/>
    <cellStyle name="Normal 20 7 2 3" xfId="18406"/>
    <cellStyle name="Normal 20 7 3" xfId="18407"/>
    <cellStyle name="Normal 20 7 4" xfId="18408"/>
    <cellStyle name="Normal 20_M.BOOK" xfId="18409"/>
    <cellStyle name="Normal 21" xfId="18410"/>
    <cellStyle name="Normal 21 10" xfId="18411"/>
    <cellStyle name="Normal 21 11" xfId="18412"/>
    <cellStyle name="Normal 21 2" xfId="18413"/>
    <cellStyle name="Normal 21 2 2" xfId="18414"/>
    <cellStyle name="Normal 21 2 2 2" xfId="18415"/>
    <cellStyle name="Normal 21 2 2 2 2" xfId="18416"/>
    <cellStyle name="Normal 21 2 2 2 3" xfId="18417"/>
    <cellStyle name="Normal 21 2 2 3" xfId="18418"/>
    <cellStyle name="Normal 21 2 2 4" xfId="18419"/>
    <cellStyle name="Normal 21 2 3" xfId="18420"/>
    <cellStyle name="Normal 21 3" xfId="18421"/>
    <cellStyle name="Normal 21 3 10" xfId="18422"/>
    <cellStyle name="Normal 21 3 11" xfId="18423"/>
    <cellStyle name="Normal 21 3 12" xfId="18424"/>
    <cellStyle name="Normal 21 3 13" xfId="18425"/>
    <cellStyle name="Normal 21 3 14" xfId="18426"/>
    <cellStyle name="Normal 21 3 15" xfId="18427"/>
    <cellStyle name="Normal 21 3 16" xfId="18428"/>
    <cellStyle name="Normal 21 3 17" xfId="18429"/>
    <cellStyle name="Normal 21 3 2" xfId="18430"/>
    <cellStyle name="Normal 21 3 2 10" xfId="18431"/>
    <cellStyle name="Normal 21 3 2 11" xfId="18432"/>
    <cellStyle name="Normal 21 3 2 12" xfId="18433"/>
    <cellStyle name="Normal 21 3 2 13" xfId="18434"/>
    <cellStyle name="Normal 21 3 2 14" xfId="18435"/>
    <cellStyle name="Normal 21 3 2 15" xfId="18436"/>
    <cellStyle name="Normal 21 3 2 16" xfId="18437"/>
    <cellStyle name="Normal 21 3 2 2" xfId="18438"/>
    <cellStyle name="Normal 21 3 2 2 2" xfId="18439"/>
    <cellStyle name="Normal 21 3 2 2 2 2" xfId="18440"/>
    <cellStyle name="Normal 21 3 2 2 2 2 2" xfId="18441"/>
    <cellStyle name="Normal 21 3 2 2 2 2 2 2" xfId="18442"/>
    <cellStyle name="Normal 21 3 2 2 2 2 2 2 2" xfId="18443"/>
    <cellStyle name="Normal 21 3 2 2 2 2 2 2 2 2" xfId="18444"/>
    <cellStyle name="Normal 21 3 2 2 2 2 2 2 2 2 2" xfId="18445"/>
    <cellStyle name="Normal 21 3 2 2 2 2 2 2 2 2 3" xfId="18446"/>
    <cellStyle name="Normal 21 3 2 2 2 2 2 2 2 3" xfId="18447"/>
    <cellStyle name="Normal 21 3 2 2 2 2 2 2 2 4" xfId="18448"/>
    <cellStyle name="Normal 21 3 2 2 2 2 2 2 3" xfId="18449"/>
    <cellStyle name="Normal 21 3 2 2 2 2 2 2 3 2" xfId="18450"/>
    <cellStyle name="Normal 21 3 2 2 2 2 2 2 3 3" xfId="18451"/>
    <cellStyle name="Normal 21 3 2 2 2 2 2 2 4" xfId="18452"/>
    <cellStyle name="Normal 21 3 2 2 2 2 2 2 5" xfId="18453"/>
    <cellStyle name="Normal 21 3 2 2 2 2 2 3" xfId="18454"/>
    <cellStyle name="Normal 21 3 2 2 2 2 2 3 2" xfId="18455"/>
    <cellStyle name="Normal 21 3 2 2 2 2 2 3 3" xfId="18456"/>
    <cellStyle name="Normal 21 3 2 2 2 2 2 4" xfId="18457"/>
    <cellStyle name="Normal 21 3 2 2 2 2 2 5" xfId="18458"/>
    <cellStyle name="Normal 21 3 2 2 2 2 3" xfId="18459"/>
    <cellStyle name="Normal 21 3 2 2 2 2 3 2" xfId="18460"/>
    <cellStyle name="Normal 21 3 2 2 2 2 3 3" xfId="18461"/>
    <cellStyle name="Normal 21 3 2 2 2 2 4" xfId="18462"/>
    <cellStyle name="Normal 21 3 2 2 2 2 5" xfId="18463"/>
    <cellStyle name="Normal 21 3 2 2 2 3" xfId="18464"/>
    <cellStyle name="Normal 21 3 2 2 2 3 2" xfId="18465"/>
    <cellStyle name="Normal 21 3 2 2 2 3 2 2" xfId="18466"/>
    <cellStyle name="Normal 21 3 2 2 2 3 2 3" xfId="18467"/>
    <cellStyle name="Normal 21 3 2 2 2 3 3" xfId="18468"/>
    <cellStyle name="Normal 21 3 2 2 2 3 4" xfId="18469"/>
    <cellStyle name="Normal 21 3 2 2 2 4" xfId="18470"/>
    <cellStyle name="Normal 21 3 2 2 2 4 2" xfId="18471"/>
    <cellStyle name="Normal 21 3 2 2 2 4 3" xfId="18472"/>
    <cellStyle name="Normal 21 3 2 2 2 5" xfId="18473"/>
    <cellStyle name="Normal 21 3 2 2 2 6" xfId="18474"/>
    <cellStyle name="Normal 21 3 2 2 3" xfId="18475"/>
    <cellStyle name="Normal 21 3 2 2 3 2" xfId="18476"/>
    <cellStyle name="Normal 21 3 2 2 3 3" xfId="18477"/>
    <cellStyle name="Normal 21 3 2 2 4" xfId="18478"/>
    <cellStyle name="Normal 21 3 2 2 5" xfId="18479"/>
    <cellStyle name="Normal 21 3 2 3" xfId="18480"/>
    <cellStyle name="Normal 21 3 2 4" xfId="18481"/>
    <cellStyle name="Normal 21 3 2 5" xfId="18482"/>
    <cellStyle name="Normal 21 3 2 6" xfId="18483"/>
    <cellStyle name="Normal 21 3 2 7" xfId="18484"/>
    <cellStyle name="Normal 21 3 2 8" xfId="18485"/>
    <cellStyle name="Normal 21 3 2 9" xfId="18486"/>
    <cellStyle name="Normal 21 3 3" xfId="18487"/>
    <cellStyle name="Normal 21 3 3 2" xfId="18488"/>
    <cellStyle name="Normal 21 3 3 2 2" xfId="18489"/>
    <cellStyle name="Normal 21 3 3 2 3" xfId="18490"/>
    <cellStyle name="Normal 21 3 3 3" xfId="18491"/>
    <cellStyle name="Normal 21 3 3 4" xfId="18492"/>
    <cellStyle name="Normal 21 3 4" xfId="18493"/>
    <cellStyle name="Normal 21 3 4 2" xfId="18494"/>
    <cellStyle name="Normal 21 3 4 2 2" xfId="18495"/>
    <cellStyle name="Normal 21 3 4 2 2 2" xfId="18496"/>
    <cellStyle name="Normal 21 3 4 2 2 2 2" xfId="18497"/>
    <cellStyle name="Normal 21 3 4 2 2 2 3" xfId="18498"/>
    <cellStyle name="Normal 21 3 4 2 2 3" xfId="18499"/>
    <cellStyle name="Normal 21 3 4 2 2 4" xfId="18500"/>
    <cellStyle name="Normal 21 3 4 2 3" xfId="18501"/>
    <cellStyle name="Normal 21 3 4 2 3 2" xfId="18502"/>
    <cellStyle name="Normal 21 3 4 2 3 3" xfId="18503"/>
    <cellStyle name="Normal 21 3 4 2 4" xfId="18504"/>
    <cellStyle name="Normal 21 3 4 2 5" xfId="18505"/>
    <cellStyle name="Normal 21 3 4 3" xfId="18506"/>
    <cellStyle name="Normal 21 3 4 3 2" xfId="18507"/>
    <cellStyle name="Normal 21 3 4 3 2 2" xfId="18508"/>
    <cellStyle name="Normal 21 3 4 3 2 2 2" xfId="18509"/>
    <cellStyle name="Normal 21 3 4 3 2 2 2 2" xfId="18510"/>
    <cellStyle name="Normal 21 3 4 3 2 2 2 3" xfId="18511"/>
    <cellStyle name="Normal 21 3 4 3 2 2 3" xfId="18512"/>
    <cellStyle name="Normal 21 3 4 3 2 2 4" xfId="18513"/>
    <cellStyle name="Normal 21 3 4 3 2 3" xfId="18514"/>
    <cellStyle name="Normal 21 3 4 3 2 4" xfId="18515"/>
    <cellStyle name="Normal 21 3 4 3 3" xfId="18516"/>
    <cellStyle name="Normal 21 3 4 3 4" xfId="18517"/>
    <cellStyle name="Normal 21 3 4 4" xfId="18518"/>
    <cellStyle name="Normal 21 3 4 4 2" xfId="18519"/>
    <cellStyle name="Normal 21 3 4 4 2 2" xfId="18520"/>
    <cellStyle name="Normal 21 3 4 4 2 3" xfId="18521"/>
    <cellStyle name="Normal 21 3 4 4 3" xfId="18522"/>
    <cellStyle name="Normal 21 3 4 4 4" xfId="18523"/>
    <cellStyle name="Normal 21 3 4 5" xfId="18524"/>
    <cellStyle name="Normal 21 3 4 5 2" xfId="18525"/>
    <cellStyle name="Normal 21 3 4 5 2 2" xfId="18526"/>
    <cellStyle name="Normal 21 3 4 5 2 2 2" xfId="18527"/>
    <cellStyle name="Normal 21 3 4 5 2 2 2 2" xfId="18528"/>
    <cellStyle name="Normal 21 3 4 5 2 2 2 2 2" xfId="18529"/>
    <cellStyle name="Normal 21 3 4 5 2 2 2 2 2 2" xfId="18530"/>
    <cellStyle name="Normal 21 3 4 5 2 2 2 2 2 3" xfId="18531"/>
    <cellStyle name="Normal 21 3 4 5 2 2 2 2 3" xfId="18532"/>
    <cellStyle name="Normal 21 3 4 5 2 2 2 2 3 2" xfId="18533"/>
    <cellStyle name="Normal 21 3 4 5 2 2 2 2 3 2 2" xfId="18534"/>
    <cellStyle name="Normal 21 3 4 5 2 2 2 2 3 2 2 2" xfId="18535"/>
    <cellStyle name="Normal 21 3 4 5 2 2 2 2 3 2 2 3" xfId="18536"/>
    <cellStyle name="Normal 21 3 4 5 2 2 2 2 3 2 3" xfId="18537"/>
    <cellStyle name="Normal 21 3 4 5 2 2 2 2 3 2 4" xfId="18538"/>
    <cellStyle name="Normal 21 3 4 5 2 2 2 2 3 3" xfId="18539"/>
    <cellStyle name="Normal 21 3 4 5 2 2 2 2 3 3 2" xfId="18540"/>
    <cellStyle name="Normal 21 3 4 5 2 2 2 2 3 3 3" xfId="18541"/>
    <cellStyle name="Normal 21 3 4 5 2 2 2 2 3 4" xfId="18542"/>
    <cellStyle name="Normal 21 3 4 5 2 2 2 2 3 5" xfId="18543"/>
    <cellStyle name="Normal 21 3 4 5 2 2 2 2 4" xfId="18544"/>
    <cellStyle name="Normal 21 3 4 5 2 2 2 2 5" xfId="18545"/>
    <cellStyle name="Normal 21 3 4 5 2 2 2 3" xfId="18546"/>
    <cellStyle name="Normal 21 3 4 5 2 2 2 3 2" xfId="18547"/>
    <cellStyle name="Normal 21 3 4 5 2 2 2 3 3" xfId="18548"/>
    <cellStyle name="Normal 21 3 4 5 2 2 2 4" xfId="18549"/>
    <cellStyle name="Normal 21 3 4 5 2 2 2 5" xfId="18550"/>
    <cellStyle name="Normal 21 3 4 5 2 2 3" xfId="18551"/>
    <cellStyle name="Normal 21 3 4 5 2 2 3 2" xfId="18552"/>
    <cellStyle name="Normal 21 3 4 5 2 2 3 3" xfId="18553"/>
    <cellStyle name="Normal 21 3 4 5 2 2 4" xfId="18554"/>
    <cellStyle name="Normal 21 3 4 5 2 2 4 2" xfId="18555"/>
    <cellStyle name="Normal 21 3 4 5 2 2 4 2 2" xfId="18556"/>
    <cellStyle name="Normal 21 3 4 5 2 2 4 2 3" xfId="18557"/>
    <cellStyle name="Normal 21 3 4 5 2 2 4 3" xfId="18558"/>
    <cellStyle name="Normal 21 3 4 5 2 2 4 4" xfId="18559"/>
    <cellStyle name="Normal 21 3 4 5 2 2 5" xfId="18560"/>
    <cellStyle name="Normal 21 3 4 5 2 2 6" xfId="18561"/>
    <cellStyle name="Normal 21 3 4 5 2 3" xfId="18562"/>
    <cellStyle name="Normal 21 3 4 5 2 3 2" xfId="18563"/>
    <cellStyle name="Normal 21 3 4 5 2 3 3" xfId="18564"/>
    <cellStyle name="Normal 21 3 4 5 2 4" xfId="18565"/>
    <cellStyle name="Normal 21 3 4 5 2 5" xfId="18566"/>
    <cellStyle name="Normal 21 3 4 5 3" xfId="18567"/>
    <cellStyle name="Normal 21 3 4 5 3 2" xfId="18568"/>
    <cellStyle name="Normal 21 3 4 5 3 3" xfId="18569"/>
    <cellStyle name="Normal 21 3 4 5 4" xfId="18570"/>
    <cellStyle name="Normal 21 3 4 5 5" xfId="18571"/>
    <cellStyle name="Normal 21 3 4 6" xfId="18572"/>
    <cellStyle name="Normal 21 3 4 6 2" xfId="18573"/>
    <cellStyle name="Normal 21 3 4 6 3" xfId="18574"/>
    <cellStyle name="Normal 21 3 4 7" xfId="18575"/>
    <cellStyle name="Normal 21 3 4 8" xfId="18576"/>
    <cellStyle name="Normal 21 3 5" xfId="18577"/>
    <cellStyle name="Normal 21 3 5 2" xfId="18578"/>
    <cellStyle name="Normal 21 3 5 2 2" xfId="18579"/>
    <cellStyle name="Normal 21 3 5 2 2 2" xfId="18580"/>
    <cellStyle name="Normal 21 3 5 2 2 2 2" xfId="18581"/>
    <cellStyle name="Normal 21 3 5 2 2 2 3" xfId="18582"/>
    <cellStyle name="Normal 21 3 5 2 2 3" xfId="18583"/>
    <cellStyle name="Normal 21 3 5 2 2 4" xfId="18584"/>
    <cellStyle name="Normal 21 3 5 2 3" xfId="18585"/>
    <cellStyle name="Normal 21 3 5 2 3 2" xfId="18586"/>
    <cellStyle name="Normal 21 3 5 2 3 3" xfId="18587"/>
    <cellStyle name="Normal 21 3 5 2 4" xfId="18588"/>
    <cellStyle name="Normal 21 3 5 2 5" xfId="18589"/>
    <cellStyle name="Normal 21 3 5 3" xfId="18590"/>
    <cellStyle name="Normal 21 3 5 3 2" xfId="18591"/>
    <cellStyle name="Normal 21 3 5 3 3" xfId="18592"/>
    <cellStyle name="Normal 21 3 5 4" xfId="18593"/>
    <cellStyle name="Normal 21 3 5 5" xfId="18594"/>
    <cellStyle name="Normal 21 3 6" xfId="18595"/>
    <cellStyle name="Normal 21 3 6 2" xfId="18596"/>
    <cellStyle name="Normal 21 3 6 2 2" xfId="18597"/>
    <cellStyle name="Normal 21 3 6 2 3" xfId="18598"/>
    <cellStyle name="Normal 21 3 6 3" xfId="18599"/>
    <cellStyle name="Normal 21 3 6 4" xfId="18600"/>
    <cellStyle name="Normal 21 3 7" xfId="18601"/>
    <cellStyle name="Normal 21 3 8" xfId="18602"/>
    <cellStyle name="Normal 21 3 9" xfId="18603"/>
    <cellStyle name="Normal 21 4" xfId="18604"/>
    <cellStyle name="Normal 21 4 2" xfId="18605"/>
    <cellStyle name="Normal 21 4 2 10" xfId="18606"/>
    <cellStyle name="Normal 21 4 2 10 2" xfId="18607"/>
    <cellStyle name="Normal 21 4 2 10 3" xfId="18608"/>
    <cellStyle name="Normal 21 4 2 11" xfId="18609"/>
    <cellStyle name="Normal 21 4 2 12" xfId="18610"/>
    <cellStyle name="Normal 21 4 2 13" xfId="18611"/>
    <cellStyle name="Normal 21 4 2 2" xfId="18612"/>
    <cellStyle name="Normal 21 4 2 2 2" xfId="18613"/>
    <cellStyle name="Normal 21 4 2 3" xfId="18614"/>
    <cellStyle name="Normal 21 4 2 3 2" xfId="18615"/>
    <cellStyle name="Normal 21 4 2 3 2 2" xfId="18616"/>
    <cellStyle name="Normal 21 4 2 3 2 3" xfId="18617"/>
    <cellStyle name="Normal 21 4 2 3 3" xfId="18618"/>
    <cellStyle name="Normal 21 4 2 3 3 2" xfId="18619"/>
    <cellStyle name="Normal 21 4 2 3 3 3" xfId="18620"/>
    <cellStyle name="Normal 21 4 2 3 4" xfId="18621"/>
    <cellStyle name="Normal 21 4 2 3 5" xfId="18622"/>
    <cellStyle name="Normal 21 4 2 4" xfId="18623"/>
    <cellStyle name="Normal 21 4 2 4 2" xfId="18624"/>
    <cellStyle name="Normal 21 4 2 4 3" xfId="18625"/>
    <cellStyle name="Normal 21 4 2 5" xfId="18626"/>
    <cellStyle name="Normal 21 4 2 5 2" xfId="18627"/>
    <cellStyle name="Normal 21 4 2 5 3" xfId="18628"/>
    <cellStyle name="Normal 21 4 2 6" xfId="18629"/>
    <cellStyle name="Normal 21 4 2 6 2" xfId="18630"/>
    <cellStyle name="Normal 21 4 2 6 3" xfId="18631"/>
    <cellStyle name="Normal 21 4 2 7" xfId="18632"/>
    <cellStyle name="Normal 21 4 2 7 2" xfId="18633"/>
    <cellStyle name="Normal 21 4 2 7 3" xfId="18634"/>
    <cellStyle name="Normal 21 4 2 8" xfId="18635"/>
    <cellStyle name="Normal 21 4 2 8 2" xfId="18636"/>
    <cellStyle name="Normal 21 4 2 8 3" xfId="18637"/>
    <cellStyle name="Normal 21 4 2 9" xfId="18638"/>
    <cellStyle name="Normal 21 4 2 9 2" xfId="18639"/>
    <cellStyle name="Normal 21 4 2 9 3" xfId="18640"/>
    <cellStyle name="Normal 21 4 3" xfId="18641"/>
    <cellStyle name="Normal 21 4 3 2" xfId="18642"/>
    <cellStyle name="Normal 21 4 4" xfId="18643"/>
    <cellStyle name="Normal 21 4 5" xfId="18644"/>
    <cellStyle name="Normal 21 4 6" xfId="18645"/>
    <cellStyle name="Normal 21 4 7" xfId="18646"/>
    <cellStyle name="Normal 21 5" xfId="18647"/>
    <cellStyle name="Normal 21 5 2" xfId="18648"/>
    <cellStyle name="Normal 21 5 2 2" xfId="18649"/>
    <cellStyle name="Normal 21 5 2 2 2" xfId="18650"/>
    <cellStyle name="Normal 21 5 2 2 2 2" xfId="18651"/>
    <cellStyle name="Normal 21 5 2 2 2 2 2" xfId="18652"/>
    <cellStyle name="Normal 21 5 2 2 2 2 3" xfId="18653"/>
    <cellStyle name="Normal 21 5 2 2 2 3" xfId="18654"/>
    <cellStyle name="Normal 21 5 2 2 2 4" xfId="18655"/>
    <cellStyle name="Normal 21 5 2 2 3" xfId="18656"/>
    <cellStyle name="Normal 21 5 2 2 3 2" xfId="18657"/>
    <cellStyle name="Normal 21 5 2 2 3 2 2" xfId="18658"/>
    <cellStyle name="Normal 21 5 2 2 3 2 3" xfId="18659"/>
    <cellStyle name="Normal 21 5 2 2 3 3" xfId="18660"/>
    <cellStyle name="Normal 21 5 2 2 3 4" xfId="18661"/>
    <cellStyle name="Normal 21 5 2 2 4" xfId="18662"/>
    <cellStyle name="Normal 21 5 2 2 4 2" xfId="18663"/>
    <cellStyle name="Normal 21 5 2 2 4 3" xfId="18664"/>
    <cellStyle name="Normal 21 5 2 2 5" xfId="18665"/>
    <cellStyle name="Normal 21 5 2 2 6" xfId="18666"/>
    <cellStyle name="Normal 21 5 2 3" xfId="18667"/>
    <cellStyle name="Normal 21 5 2 3 2" xfId="18668"/>
    <cellStyle name="Normal 21 5 2 3 3" xfId="18669"/>
    <cellStyle name="Normal 21 5 2 4" xfId="18670"/>
    <cellStyle name="Normal 21 5 2 5" xfId="18671"/>
    <cellStyle name="Normal 21 5 3" xfId="18672"/>
    <cellStyle name="Normal 21 5 3 2" xfId="18673"/>
    <cellStyle name="Normal 21 5 3 2 2" xfId="18674"/>
    <cellStyle name="Normal 21 5 3 2 2 2" xfId="18675"/>
    <cellStyle name="Normal 21 5 3 2 2 2 2" xfId="18676"/>
    <cellStyle name="Normal 21 5 3 2 2 2 3" xfId="18677"/>
    <cellStyle name="Normal 21 5 3 2 2 3" xfId="18678"/>
    <cellStyle name="Normal 21 5 3 2 2 4" xfId="18679"/>
    <cellStyle name="Normal 21 5 3 2 3" xfId="18680"/>
    <cellStyle name="Normal 21 5 3 2 3 2" xfId="18681"/>
    <cellStyle name="Normal 21 5 3 2 3 3" xfId="18682"/>
    <cellStyle name="Normal 21 5 3 2 4" xfId="18683"/>
    <cellStyle name="Normal 21 5 3 2 5" xfId="18684"/>
    <cellStyle name="Normal 21 5 4" xfId="18685"/>
    <cellStyle name="Normal 21 5 4 2" xfId="18686"/>
    <cellStyle name="Normal 21 5 4 2 2" xfId="18687"/>
    <cellStyle name="Normal 21 5 4 2 2 2" xfId="18688"/>
    <cellStyle name="Normal 21 5 4 2 2 2 2" xfId="18689"/>
    <cellStyle name="Normal 21 5 4 2 2 2 3" xfId="18690"/>
    <cellStyle name="Normal 21 5 4 2 2 3" xfId="18691"/>
    <cellStyle name="Normal 21 5 4 2 2 4" xfId="18692"/>
    <cellStyle name="Normal 21 5 4 2 3" xfId="18693"/>
    <cellStyle name="Normal 21 5 4 2 3 2" xfId="18694"/>
    <cellStyle name="Normal 21 5 4 2 3 3" xfId="18695"/>
    <cellStyle name="Normal 21 5 4 2 4" xfId="18696"/>
    <cellStyle name="Normal 21 5 4 2 5" xfId="18697"/>
    <cellStyle name="Normal 21 5 4 3" xfId="18698"/>
    <cellStyle name="Normal 21 5 4 3 2" xfId="18699"/>
    <cellStyle name="Normal 21 5 4 3 3" xfId="18700"/>
    <cellStyle name="Normal 21 5 4 4" xfId="18701"/>
    <cellStyle name="Normal 21 5 4 5" xfId="18702"/>
    <cellStyle name="Normal 21 6" xfId="18703"/>
    <cellStyle name="Normal 21 6 2" xfId="18704"/>
    <cellStyle name="Normal 21 6 2 10" xfId="18705"/>
    <cellStyle name="Normal 21 6 2 11" xfId="18706"/>
    <cellStyle name="Normal 21 6 2 12" xfId="18707"/>
    <cellStyle name="Normal 21 6 2 2" xfId="18708"/>
    <cellStyle name="Normal 21 6 2 2 2" xfId="18709"/>
    <cellStyle name="Normal 21 6 2 2 3" xfId="18710"/>
    <cellStyle name="Normal 21 6 2 3" xfId="18711"/>
    <cellStyle name="Normal 21 6 2 3 2" xfId="18712"/>
    <cellStyle name="Normal 21 6 2 3 3" xfId="18713"/>
    <cellStyle name="Normal 21 6 2 4" xfId="18714"/>
    <cellStyle name="Normal 21 6 2 4 2" xfId="18715"/>
    <cellStyle name="Normal 21 6 2 4 3" xfId="18716"/>
    <cellStyle name="Normal 21 6 2 5" xfId="18717"/>
    <cellStyle name="Normal 21 6 2 5 2" xfId="18718"/>
    <cellStyle name="Normal 21 6 2 5 3" xfId="18719"/>
    <cellStyle name="Normal 21 6 2 6" xfId="18720"/>
    <cellStyle name="Normal 21 6 2 6 2" xfId="18721"/>
    <cellStyle name="Normal 21 6 2 6 3" xfId="18722"/>
    <cellStyle name="Normal 21 6 2 7" xfId="18723"/>
    <cellStyle name="Normal 21 6 2 7 2" xfId="18724"/>
    <cellStyle name="Normal 21 6 2 7 3" xfId="18725"/>
    <cellStyle name="Normal 21 6 2 8" xfId="18726"/>
    <cellStyle name="Normal 21 6 2 8 2" xfId="18727"/>
    <cellStyle name="Normal 21 6 2 8 3" xfId="18728"/>
    <cellStyle name="Normal 21 6 2 9" xfId="18729"/>
    <cellStyle name="Normal 21 6 2 9 2" xfId="18730"/>
    <cellStyle name="Normal 21 6 2 9 3" xfId="18731"/>
    <cellStyle name="Normal 21 7" xfId="18732"/>
    <cellStyle name="Normal 21 7 2" xfId="18733"/>
    <cellStyle name="Normal 21 8" xfId="18734"/>
    <cellStyle name="Normal 21 9" xfId="18735"/>
    <cellStyle name="Normal 21_CHC Asifabad Estimate" xfId="18736"/>
    <cellStyle name="Normal 22" xfId="18737"/>
    <cellStyle name="Normal 22 10" xfId="18738"/>
    <cellStyle name="Normal 22 10 10" xfId="18739"/>
    <cellStyle name="Normal 22 10 10 2" xfId="18740"/>
    <cellStyle name="Normal 22 10 10 2 2" xfId="18741"/>
    <cellStyle name="Normal 22 10 10 2 3" xfId="18742"/>
    <cellStyle name="Normal 22 10 10 3" xfId="18743"/>
    <cellStyle name="Normal 22 10 10 4" xfId="18744"/>
    <cellStyle name="Normal 22 10 11" xfId="18745"/>
    <cellStyle name="Normal 22 10 11 2" xfId="18746"/>
    <cellStyle name="Normal 22 10 11 2 2" xfId="18747"/>
    <cellStyle name="Normal 22 10 11 2 2 2" xfId="18748"/>
    <cellStyle name="Normal 22 10 11 2 2 3" xfId="18749"/>
    <cellStyle name="Normal 22 10 11 2 3" xfId="18750"/>
    <cellStyle name="Normal 22 10 11 2 4" xfId="18751"/>
    <cellStyle name="Normal 22 10 11 3" xfId="18752"/>
    <cellStyle name="Normal 22 10 11 3 2" xfId="18753"/>
    <cellStyle name="Normal 22 10 11 3 2 2" xfId="18754"/>
    <cellStyle name="Normal 22 10 11 3 2 3" xfId="18755"/>
    <cellStyle name="Normal 22 10 11 3 3" xfId="18756"/>
    <cellStyle name="Normal 22 10 11 3 4" xfId="18757"/>
    <cellStyle name="Normal 22 10 11 4" xfId="18758"/>
    <cellStyle name="Normal 22 10 11 4 2" xfId="18759"/>
    <cellStyle name="Normal 22 10 11 4 2 2" xfId="18760"/>
    <cellStyle name="Normal 22 10 11 4 2 2 2" xfId="18761"/>
    <cellStyle name="Normal 22 10 11 4 2 2 2 2" xfId="18762"/>
    <cellStyle name="Normal 22 10 11 4 2 2 2 2 2" xfId="18763"/>
    <cellStyle name="Normal 22 10 11 4 2 2 2 2 2 2" xfId="18764"/>
    <cellStyle name="Normal 22 10 11 4 2 2 2 2 2 3" xfId="18765"/>
    <cellStyle name="Normal 22 10 11 4 2 2 2 2 3" xfId="18766"/>
    <cellStyle name="Normal 22 10 11 4 2 2 2 2 4" xfId="18767"/>
    <cellStyle name="Normal 22 10 11 4 2 2 2 3" xfId="18768"/>
    <cellStyle name="Normal 22 10 11 4 2 2 2 3 2" xfId="18769"/>
    <cellStyle name="Normal 22 10 11 4 2 2 2 3 2 2" xfId="18770"/>
    <cellStyle name="Normal 22 10 11 4 2 2 2 3 2 3" xfId="18771"/>
    <cellStyle name="Normal 22 10 11 4 2 2 2 3 3" xfId="18772"/>
    <cellStyle name="Normal 22 10 11 4 2 2 2 3 4" xfId="18773"/>
    <cellStyle name="Normal 22 10 11 4 2 2 2 4" xfId="18774"/>
    <cellStyle name="Normal 22 10 11 4 2 2 2 4 2" xfId="18775"/>
    <cellStyle name="Normal 22 10 11 4 2 2 2 4 3" xfId="18776"/>
    <cellStyle name="Normal 22 10 11 4 2 2 2 5" xfId="18777"/>
    <cellStyle name="Normal 22 10 11 4 2 2 2 6" xfId="18778"/>
    <cellStyle name="Normal 22 10 11 4 2 2 3" xfId="18779"/>
    <cellStyle name="Normal 22 10 11 4 2 2 3 2" xfId="18780"/>
    <cellStyle name="Normal 22 10 11 4 2 2 3 3" xfId="18781"/>
    <cellStyle name="Normal 22 10 11 4 2 2 4" xfId="18782"/>
    <cellStyle name="Normal 22 10 11 4 2 2 5" xfId="18783"/>
    <cellStyle name="Normal 22 10 11 4 2 3" xfId="18784"/>
    <cellStyle name="Normal 22 10 11 4 2 3 2" xfId="18785"/>
    <cellStyle name="Normal 22 10 11 4 2 3 2 2" xfId="18786"/>
    <cellStyle name="Normal 22 10 11 4 2 3 2 3" xfId="18787"/>
    <cellStyle name="Normal 22 10 11 4 2 3 3" xfId="18788"/>
    <cellStyle name="Normal 22 10 11 4 2 3 4" xfId="18789"/>
    <cellStyle name="Normal 22 10 11 4 2 4" xfId="18790"/>
    <cellStyle name="Normal 22 10 11 4 2 4 2" xfId="18791"/>
    <cellStyle name="Normal 22 10 11 4 2 4 3" xfId="18792"/>
    <cellStyle name="Normal 22 10 11 4 2 5" xfId="18793"/>
    <cellStyle name="Normal 22 10 11 4 2 6" xfId="18794"/>
    <cellStyle name="Normal 22 10 11 4 3" xfId="18795"/>
    <cellStyle name="Normal 22 10 11 4 3 2" xfId="18796"/>
    <cellStyle name="Normal 22 10 11 4 3 3" xfId="18797"/>
    <cellStyle name="Normal 22 10 11 4 4" xfId="18798"/>
    <cellStyle name="Normal 22 10 11 4 5" xfId="18799"/>
    <cellStyle name="Normal 22 10 11 5" xfId="18800"/>
    <cellStyle name="Normal 22 10 11 5 2" xfId="18801"/>
    <cellStyle name="Normal 22 10 11 5 2 2" xfId="18802"/>
    <cellStyle name="Normal 22 10 11 5 2 2 2" xfId="18803"/>
    <cellStyle name="Normal 22 10 11 5 2 2 3" xfId="18804"/>
    <cellStyle name="Normal 22 10 11 5 2 3" xfId="18805"/>
    <cellStyle name="Normal 22 10 11 5 2 4" xfId="18806"/>
    <cellStyle name="Normal 22 10 11 5 3" xfId="18807"/>
    <cellStyle name="Normal 22 10 11 5 3 2" xfId="18808"/>
    <cellStyle name="Normal 22 10 11 5 3 3" xfId="18809"/>
    <cellStyle name="Normal 22 10 11 5 4" xfId="18810"/>
    <cellStyle name="Normal 22 10 11 5 5" xfId="18811"/>
    <cellStyle name="Normal 22 10 11 6" xfId="18812"/>
    <cellStyle name="Normal 22 10 11 6 2" xfId="18813"/>
    <cellStyle name="Normal 22 10 11 6 3" xfId="18814"/>
    <cellStyle name="Normal 22 10 11 7" xfId="18815"/>
    <cellStyle name="Normal 22 10 11 8" xfId="18816"/>
    <cellStyle name="Normal 22 10 12" xfId="18817"/>
    <cellStyle name="Normal 22 10 12 2" xfId="18818"/>
    <cellStyle name="Normal 22 10 12 2 2" xfId="18819"/>
    <cellStyle name="Normal 22 10 12 2 3" xfId="18820"/>
    <cellStyle name="Normal 22 10 12 3" xfId="18821"/>
    <cellStyle name="Normal 22 10 12 4" xfId="18822"/>
    <cellStyle name="Normal 22 10 13" xfId="18823"/>
    <cellStyle name="Normal 22 10 13 2" xfId="18824"/>
    <cellStyle name="Normal 22 10 13 2 2" xfId="18825"/>
    <cellStyle name="Normal 22 10 13 2 2 2" xfId="18826"/>
    <cellStyle name="Normal 22 10 13 2 2 3" xfId="18827"/>
    <cellStyle name="Normal 22 10 13 2 3" xfId="18828"/>
    <cellStyle name="Normal 22 10 13 2 4" xfId="18829"/>
    <cellStyle name="Normal 22 10 13 3" xfId="18830"/>
    <cellStyle name="Normal 22 10 13 3 2" xfId="18831"/>
    <cellStyle name="Normal 22 10 13 3 3" xfId="18832"/>
    <cellStyle name="Normal 22 10 13 4" xfId="18833"/>
    <cellStyle name="Normal 22 10 13 5" xfId="18834"/>
    <cellStyle name="Normal 22 10 2" xfId="18835"/>
    <cellStyle name="Normal 22 10 2 2" xfId="18836"/>
    <cellStyle name="Normal 22 10 2 2 2" xfId="18837"/>
    <cellStyle name="Normal 22 10 2 2 2 2" xfId="18838"/>
    <cellStyle name="Normal 22 10 2 2 2 3" xfId="18839"/>
    <cellStyle name="Normal 22 10 2 2 3" xfId="18840"/>
    <cellStyle name="Normal 22 10 2 2 4" xfId="18841"/>
    <cellStyle name="Normal 22 10 2 3" xfId="18842"/>
    <cellStyle name="Normal 22 10 2 3 2" xfId="18843"/>
    <cellStyle name="Normal 22 10 2 3 3" xfId="18844"/>
    <cellStyle name="Normal 22 10 2 4" xfId="18845"/>
    <cellStyle name="Normal 22 10 2 5" xfId="18846"/>
    <cellStyle name="Normal 22 10 3" xfId="18847"/>
    <cellStyle name="Normal 22 10 3 2" xfId="18848"/>
    <cellStyle name="Normal 22 10 3 2 2" xfId="18849"/>
    <cellStyle name="Normal 22 10 3 2 3" xfId="18850"/>
    <cellStyle name="Normal 22 10 3 3" xfId="18851"/>
    <cellStyle name="Normal 22 10 3 4" xfId="18852"/>
    <cellStyle name="Normal 22 10 4" xfId="18853"/>
    <cellStyle name="Normal 22 10 4 2" xfId="18854"/>
    <cellStyle name="Normal 22 10 4 2 2" xfId="18855"/>
    <cellStyle name="Normal 22 10 4 2 2 2" xfId="18856"/>
    <cellStyle name="Normal 22 10 4 2 2 3" xfId="18857"/>
    <cellStyle name="Normal 22 10 4 2 3" xfId="18858"/>
    <cellStyle name="Normal 22 10 4 2 4" xfId="18859"/>
    <cellStyle name="Normal 22 10 4 3" xfId="18860"/>
    <cellStyle name="Normal 22 10 4 3 2" xfId="18861"/>
    <cellStyle name="Normal 22 10 4 3 2 2" xfId="18862"/>
    <cellStyle name="Normal 22 10 4 3 2 3" xfId="18863"/>
    <cellStyle name="Normal 22 10 4 3 3" xfId="18864"/>
    <cellStyle name="Normal 22 10 4 3 4" xfId="18865"/>
    <cellStyle name="Normal 22 10 4 4" xfId="18866"/>
    <cellStyle name="Normal 22 10 4 4 2" xfId="18867"/>
    <cellStyle name="Normal 22 10 4 4 3" xfId="18868"/>
    <cellStyle name="Normal 22 10 4 5" xfId="18869"/>
    <cellStyle name="Normal 22 10 4 6" xfId="18870"/>
    <cellStyle name="Normal 22 10 5" xfId="18871"/>
    <cellStyle name="Normal 22 10 5 10" xfId="18872"/>
    <cellStyle name="Normal 22 10 5 10 2" xfId="18873"/>
    <cellStyle name="Normal 22 10 5 10 2 2" xfId="18874"/>
    <cellStyle name="Normal 22 10 5 10 2 2 2" xfId="18875"/>
    <cellStyle name="Normal 22 10 5 10 2 2 3" xfId="18876"/>
    <cellStyle name="Normal 22 10 5 10 2 3" xfId="18877"/>
    <cellStyle name="Normal 22 10 5 10 2 4" xfId="18878"/>
    <cellStyle name="Normal 22 10 5 10 3" xfId="18879"/>
    <cellStyle name="Normal 22 10 5 10 3 2" xfId="18880"/>
    <cellStyle name="Normal 22 10 5 10 3 3" xfId="18881"/>
    <cellStyle name="Normal 22 10 5 10 4" xfId="18882"/>
    <cellStyle name="Normal 22 10 5 10 5" xfId="18883"/>
    <cellStyle name="Normal 22 10 5 11" xfId="18884"/>
    <cellStyle name="Normal 22 10 5 11 2" xfId="18885"/>
    <cellStyle name="Normal 22 10 5 11 3" xfId="18886"/>
    <cellStyle name="Normal 22 10 5 12" xfId="18887"/>
    <cellStyle name="Normal 22 10 5 13" xfId="18888"/>
    <cellStyle name="Normal 22 10 5 2" xfId="18889"/>
    <cellStyle name="Normal 22 10 5 2 2" xfId="18890"/>
    <cellStyle name="Normal 22 10 5 2 2 2" xfId="18891"/>
    <cellStyle name="Normal 22 10 5 2 2 3" xfId="18892"/>
    <cellStyle name="Normal 22 10 5 2 3" xfId="18893"/>
    <cellStyle name="Normal 22 10 5 2 4" xfId="18894"/>
    <cellStyle name="Normal 22 10 5 3" xfId="18895"/>
    <cellStyle name="Normal 22 10 5 3 2" xfId="18896"/>
    <cellStyle name="Normal 22 10 5 3 2 2" xfId="18897"/>
    <cellStyle name="Normal 22 10 5 3 2 3" xfId="18898"/>
    <cellStyle name="Normal 22 10 5 3 3" xfId="18899"/>
    <cellStyle name="Normal 22 10 5 3 4" xfId="18900"/>
    <cellStyle name="Normal 22 10 5 4" xfId="18901"/>
    <cellStyle name="Normal 22 10 5 4 2" xfId="18902"/>
    <cellStyle name="Normal 22 10 5 4 2 2" xfId="18903"/>
    <cellStyle name="Normal 22 10 5 4 2 3" xfId="18904"/>
    <cellStyle name="Normal 22 10 5 4 3" xfId="18905"/>
    <cellStyle name="Normal 22 10 5 4 4" xfId="18906"/>
    <cellStyle name="Normal 22 10 5 5" xfId="18907"/>
    <cellStyle name="Normal 22 10 5 5 2" xfId="18908"/>
    <cellStyle name="Normal 22 10 5 5 2 2" xfId="18909"/>
    <cellStyle name="Normal 22 10 5 5 2 3" xfId="18910"/>
    <cellStyle name="Normal 22 10 5 5 3" xfId="18911"/>
    <cellStyle name="Normal 22 10 5 5 4" xfId="18912"/>
    <cellStyle name="Normal 22 10 5 6" xfId="18913"/>
    <cellStyle name="Normal 22 10 5 6 2" xfId="18914"/>
    <cellStyle name="Normal 22 10 5 6 2 2" xfId="18915"/>
    <cellStyle name="Normal 22 10 5 6 2 3" xfId="18916"/>
    <cellStyle name="Normal 22 10 5 6 3" xfId="18917"/>
    <cellStyle name="Normal 22 10 5 6 4" xfId="18918"/>
    <cellStyle name="Normal 22 10 5 7" xfId="18919"/>
    <cellStyle name="Normal 22 10 5 7 2" xfId="18920"/>
    <cellStyle name="Normal 22 10 5 7 2 2" xfId="18921"/>
    <cellStyle name="Normal 22 10 5 7 2 2 2" xfId="18922"/>
    <cellStyle name="Normal 22 10 5 7 2 2 2 2" xfId="18923"/>
    <cellStyle name="Normal 22 10 5 7 2 2 2 3" xfId="18924"/>
    <cellStyle name="Normal 22 10 5 7 2 2 3" xfId="18925"/>
    <cellStyle name="Normal 22 10 5 7 2 2 4" xfId="18926"/>
    <cellStyle name="Normal 22 10 5 7 2 3" xfId="18927"/>
    <cellStyle name="Normal 22 10 5 7 2 3 2" xfId="18928"/>
    <cellStyle name="Normal 22 10 5 7 2 3 3" xfId="18929"/>
    <cellStyle name="Normal 22 10 5 7 2 4" xfId="18930"/>
    <cellStyle name="Normal 22 10 5 7 2 5" xfId="18931"/>
    <cellStyle name="Normal 22 10 5 7 3" xfId="18932"/>
    <cellStyle name="Normal 22 10 5 7 3 2" xfId="18933"/>
    <cellStyle name="Normal 22 10 5 7 3 3" xfId="18934"/>
    <cellStyle name="Normal 22 10 5 7 4" xfId="18935"/>
    <cellStyle name="Normal 22 10 5 7 5" xfId="18936"/>
    <cellStyle name="Normal 22 10 5 8" xfId="18937"/>
    <cellStyle name="Normal 22 10 5 8 2" xfId="18938"/>
    <cellStyle name="Normal 22 10 5 8 2 2" xfId="18939"/>
    <cellStyle name="Normal 22 10 5 8 2 3" xfId="18940"/>
    <cellStyle name="Normal 22 10 5 8 3" xfId="18941"/>
    <cellStyle name="Normal 22 10 5 8 4" xfId="18942"/>
    <cellStyle name="Normal 22 10 5 9" xfId="18943"/>
    <cellStyle name="Normal 22 10 5 9 2" xfId="18944"/>
    <cellStyle name="Normal 22 10 5 9 2 2" xfId="18945"/>
    <cellStyle name="Normal 22 10 5 9 2 3" xfId="18946"/>
    <cellStyle name="Normal 22 10 5 9 3" xfId="18947"/>
    <cellStyle name="Normal 22 10 5 9 4" xfId="18948"/>
    <cellStyle name="Normal 22 10 6" xfId="18949"/>
    <cellStyle name="Normal 22 10 6 2" xfId="18950"/>
    <cellStyle name="Normal 22 10 6 2 2" xfId="18951"/>
    <cellStyle name="Normal 22 10 6 2 3" xfId="18952"/>
    <cellStyle name="Normal 22 10 6 3" xfId="18953"/>
    <cellStyle name="Normal 22 10 6 4" xfId="18954"/>
    <cellStyle name="Normal 22 10 7" xfId="18955"/>
    <cellStyle name="Normal 22 10 7 2" xfId="18956"/>
    <cellStyle name="Normal 22 10 7 2 2" xfId="18957"/>
    <cellStyle name="Normal 22 10 7 2 2 2" xfId="18958"/>
    <cellStyle name="Normal 22 10 7 2 2 3" xfId="18959"/>
    <cellStyle name="Normal 22 10 7 2 3" xfId="18960"/>
    <cellStyle name="Normal 22 10 7 2 4" xfId="18961"/>
    <cellStyle name="Normal 22 10 7 3" xfId="18962"/>
    <cellStyle name="Normal 22 10 7 3 2" xfId="18963"/>
    <cellStyle name="Normal 22 10 7 3 3" xfId="18964"/>
    <cellStyle name="Normal 22 10 7 4" xfId="18965"/>
    <cellStyle name="Normal 22 10 7 5" xfId="18966"/>
    <cellStyle name="Normal 22 10 8" xfId="18967"/>
    <cellStyle name="Normal 22 10 8 2" xfId="18968"/>
    <cellStyle name="Normal 22 10 8 2 2" xfId="18969"/>
    <cellStyle name="Normal 22 10 8 2 3" xfId="18970"/>
    <cellStyle name="Normal 22 10 8 3" xfId="18971"/>
    <cellStyle name="Normal 22 10 8 4" xfId="18972"/>
    <cellStyle name="Normal 22 10 9" xfId="18973"/>
    <cellStyle name="Normal 22 10 9 2" xfId="18974"/>
    <cellStyle name="Normal 22 10 9 2 2" xfId="18975"/>
    <cellStyle name="Normal 22 10 9 2 3" xfId="18976"/>
    <cellStyle name="Normal 22 10 9 3" xfId="18977"/>
    <cellStyle name="Normal 22 10 9 4" xfId="18978"/>
    <cellStyle name="Normal 22 11" xfId="18979"/>
    <cellStyle name="Normal 22 12" xfId="18980"/>
    <cellStyle name="Normal 22 12 2" xfId="18981"/>
    <cellStyle name="Normal 22 12 2 2" xfId="18982"/>
    <cellStyle name="Normal 22 12 2 2 2" xfId="18983"/>
    <cellStyle name="Normal 22 12 2 2 2 2" xfId="18984"/>
    <cellStyle name="Normal 22 12 2 2 2 3" xfId="18985"/>
    <cellStyle name="Normal 22 12 2 2 3" xfId="18986"/>
    <cellStyle name="Normal 22 12 2 2 4" xfId="18987"/>
    <cellStyle name="Normal 22 12 2 3" xfId="18988"/>
    <cellStyle name="Normal 22 12 2 3 2" xfId="18989"/>
    <cellStyle name="Normal 22 12 2 3 2 2" xfId="18990"/>
    <cellStyle name="Normal 22 12 2 3 2 2 2" xfId="18991"/>
    <cellStyle name="Normal 22 12 2 3 2 2 2 2" xfId="18992"/>
    <cellStyle name="Normal 22 12 2 3 2 2 2 3" xfId="18993"/>
    <cellStyle name="Normal 22 12 2 3 2 2 3" xfId="18994"/>
    <cellStyle name="Normal 22 12 2 3 2 2 4" xfId="18995"/>
    <cellStyle name="Normal 22 12 2 3 2 3" xfId="18996"/>
    <cellStyle name="Normal 22 12 2 3 2 3 2" xfId="18997"/>
    <cellStyle name="Normal 22 12 2 3 2 3 3" xfId="18998"/>
    <cellStyle name="Normal 22 12 2 3 2 4" xfId="18999"/>
    <cellStyle name="Normal 22 12 2 3 2 5" xfId="19000"/>
    <cellStyle name="Normal 22 12 2 3 3" xfId="19001"/>
    <cellStyle name="Normal 22 12 2 3 3 2" xfId="19002"/>
    <cellStyle name="Normal 22 12 2 3 3 2 2" xfId="19003"/>
    <cellStyle name="Normal 22 12 2 3 3 2 3" xfId="19004"/>
    <cellStyle name="Normal 22 12 2 3 3 3" xfId="19005"/>
    <cellStyle name="Normal 22 12 2 3 3 4" xfId="19006"/>
    <cellStyle name="Normal 22 12 2 3 4" xfId="19007"/>
    <cellStyle name="Normal 22 12 2 3 4 2" xfId="19008"/>
    <cellStyle name="Normal 22 12 2 3 4 3" xfId="19009"/>
    <cellStyle name="Normal 22 12 2 3 5" xfId="19010"/>
    <cellStyle name="Normal 22 12 2 3 6" xfId="19011"/>
    <cellStyle name="Normal 22 12 2 4" xfId="19012"/>
    <cellStyle name="Normal 22 12 2 4 2" xfId="19013"/>
    <cellStyle name="Normal 22 12 2 4 2 2" xfId="19014"/>
    <cellStyle name="Normal 22 12 2 4 2 3" xfId="19015"/>
    <cellStyle name="Normal 22 12 2 4 3" xfId="19016"/>
    <cellStyle name="Normal 22 12 2 4 4" xfId="19017"/>
    <cellStyle name="Normal 22 12 2 5" xfId="19018"/>
    <cellStyle name="Normal 22 12 2 5 2" xfId="19019"/>
    <cellStyle name="Normal 22 12 2 5 2 2" xfId="19020"/>
    <cellStyle name="Normal 22 12 2 5 2 2 2" xfId="19021"/>
    <cellStyle name="Normal 22 12 2 5 2 2 2 2" xfId="19022"/>
    <cellStyle name="Normal 22 12 2 5 2 2 2 3" xfId="19023"/>
    <cellStyle name="Normal 22 12 2 5 2 2 3" xfId="19024"/>
    <cellStyle name="Normal 22 12 2 5 2 2 4" xfId="19025"/>
    <cellStyle name="Normal 22 12 2 5 2 3" xfId="19026"/>
    <cellStyle name="Normal 22 12 2 5 2 3 2" xfId="19027"/>
    <cellStyle name="Normal 22 12 2 5 2 3 3" xfId="19028"/>
    <cellStyle name="Normal 22 12 2 5 2 4" xfId="19029"/>
    <cellStyle name="Normal 22 12 2 5 2 5" xfId="19030"/>
    <cellStyle name="Normal 22 12 2 5 3" xfId="19031"/>
    <cellStyle name="Normal 22 12 2 5 3 2" xfId="19032"/>
    <cellStyle name="Normal 22 12 2 5 3 3" xfId="19033"/>
    <cellStyle name="Normal 22 12 2 5 4" xfId="19034"/>
    <cellStyle name="Normal 22 12 2 5 5" xfId="19035"/>
    <cellStyle name="Normal 22 12 2 6" xfId="19036"/>
    <cellStyle name="Normal 22 12 2 6 2" xfId="19037"/>
    <cellStyle name="Normal 22 12 2 6 3" xfId="19038"/>
    <cellStyle name="Normal 22 12 2 7" xfId="19039"/>
    <cellStyle name="Normal 22 12 2 8" xfId="19040"/>
    <cellStyle name="Normal 22 12 3" xfId="19041"/>
    <cellStyle name="Normal 22 12 3 2" xfId="19042"/>
    <cellStyle name="Normal 22 12 3 2 2" xfId="19043"/>
    <cellStyle name="Normal 22 12 3 2 3" xfId="19044"/>
    <cellStyle name="Normal 22 12 3 3" xfId="19045"/>
    <cellStyle name="Normal 22 12 3 4" xfId="19046"/>
    <cellStyle name="Normal 22 12 4" xfId="19047"/>
    <cellStyle name="Normal 22 12 4 2" xfId="19048"/>
    <cellStyle name="Normal 22 12 4 3" xfId="19049"/>
    <cellStyle name="Normal 22 12 5" xfId="19050"/>
    <cellStyle name="Normal 22 12 6" xfId="19051"/>
    <cellStyle name="Normal 22 13" xfId="19052"/>
    <cellStyle name="Normal 22 13 2" xfId="19053"/>
    <cellStyle name="Normal 22 13 2 2" xfId="19054"/>
    <cellStyle name="Normal 22 13 2 3" xfId="19055"/>
    <cellStyle name="Normal 22 13 3" xfId="19056"/>
    <cellStyle name="Normal 22 13 4" xfId="19057"/>
    <cellStyle name="Normal 22 14" xfId="19058"/>
    <cellStyle name="Normal 22 14 2" xfId="19059"/>
    <cellStyle name="Normal 22 14 2 2" xfId="19060"/>
    <cellStyle name="Normal 22 14 2 3" xfId="19061"/>
    <cellStyle name="Normal 22 14 3" xfId="19062"/>
    <cellStyle name="Normal 22 14 4" xfId="19063"/>
    <cellStyle name="Normal 22 15" xfId="19064"/>
    <cellStyle name="Normal 22 15 2" xfId="19065"/>
    <cellStyle name="Normal 22 15 2 2" xfId="19066"/>
    <cellStyle name="Normal 22 15 2 2 2" xfId="19067"/>
    <cellStyle name="Normal 22 15 2 2 3" xfId="19068"/>
    <cellStyle name="Normal 22 15 2 3" xfId="19069"/>
    <cellStyle name="Normal 22 15 2 4" xfId="19070"/>
    <cellStyle name="Normal 22 15 3" xfId="19071"/>
    <cellStyle name="Normal 22 15 3 2" xfId="19072"/>
    <cellStyle name="Normal 22 15 3 2 2" xfId="19073"/>
    <cellStyle name="Normal 22 15 3 2 2 2" xfId="19074"/>
    <cellStyle name="Normal 22 15 3 2 2 3" xfId="19075"/>
    <cellStyle name="Normal 22 15 3 2 3" xfId="19076"/>
    <cellStyle name="Normal 22 15 3 2 4" xfId="19077"/>
    <cellStyle name="Normal 22 15 3 3" xfId="19078"/>
    <cellStyle name="Normal 22 15 3 3 2" xfId="19079"/>
    <cellStyle name="Normal 22 15 3 3 3" xfId="19080"/>
    <cellStyle name="Normal 22 15 3 4" xfId="19081"/>
    <cellStyle name="Normal 22 15 3 5" xfId="19082"/>
    <cellStyle name="Normal 22 15 4" xfId="19083"/>
    <cellStyle name="Normal 22 15 4 2" xfId="19084"/>
    <cellStyle name="Normal 22 15 4 3" xfId="19085"/>
    <cellStyle name="Normal 22 15 5" xfId="19086"/>
    <cellStyle name="Normal 22 15 6" xfId="19087"/>
    <cellStyle name="Normal 22 16" xfId="19088"/>
    <cellStyle name="Normal 22 16 2" xfId="19089"/>
    <cellStyle name="Normal 22 16 2 2" xfId="19090"/>
    <cellStyle name="Normal 22 16 2 3" xfId="19091"/>
    <cellStyle name="Normal 22 16 3" xfId="19092"/>
    <cellStyle name="Normal 22 16 4" xfId="19093"/>
    <cellStyle name="Normal 22 17" xfId="19094"/>
    <cellStyle name="Normal 22 17 2" xfId="19095"/>
    <cellStyle name="Normal 22 17 2 2" xfId="19096"/>
    <cellStyle name="Normal 22 17 2 3" xfId="19097"/>
    <cellStyle name="Normal 22 17 3" xfId="19098"/>
    <cellStyle name="Normal 22 17 4" xfId="19099"/>
    <cellStyle name="Normal 22 18" xfId="19100"/>
    <cellStyle name="Normal 22 18 2" xfId="19101"/>
    <cellStyle name="Normal 22 18 2 2" xfId="19102"/>
    <cellStyle name="Normal 22 18 2 2 2" xfId="19103"/>
    <cellStyle name="Normal 22 18 2 2 2 2" xfId="19104"/>
    <cellStyle name="Normal 22 18 2 2 2 3" xfId="19105"/>
    <cellStyle name="Normal 22 18 2 2 3" xfId="19106"/>
    <cellStyle name="Normal 22 18 2 2 4" xfId="19107"/>
    <cellStyle name="Normal 22 18 2 3" xfId="19108"/>
    <cellStyle name="Normal 22 18 2 3 2" xfId="19109"/>
    <cellStyle name="Normal 22 18 2 3 2 2" xfId="19110"/>
    <cellStyle name="Normal 22 18 2 3 2 3" xfId="19111"/>
    <cellStyle name="Normal 22 18 2 3 3" xfId="19112"/>
    <cellStyle name="Normal 22 18 2 3 4" xfId="19113"/>
    <cellStyle name="Normal 22 18 2 4" xfId="19114"/>
    <cellStyle name="Normal 22 18 2 4 2" xfId="19115"/>
    <cellStyle name="Normal 22 18 2 4 3" xfId="19116"/>
    <cellStyle name="Normal 22 18 2 5" xfId="19117"/>
    <cellStyle name="Normal 22 18 2 6" xfId="19118"/>
    <cellStyle name="Normal 22 18 3" xfId="19119"/>
    <cellStyle name="Normal 22 18 3 2" xfId="19120"/>
    <cellStyle name="Normal 22 18 3 3" xfId="19121"/>
    <cellStyle name="Normal 22 18 4" xfId="19122"/>
    <cellStyle name="Normal 22 18 5" xfId="19123"/>
    <cellStyle name="Normal 22 19" xfId="19124"/>
    <cellStyle name="Normal 22 2" xfId="19125"/>
    <cellStyle name="Normal 22 2 2" xfId="19126"/>
    <cellStyle name="Normal 22 2 2 2" xfId="19127"/>
    <cellStyle name="Normal 22 2 2 2 2" xfId="19128"/>
    <cellStyle name="Normal 22 2 2 2 3" xfId="19129"/>
    <cellStyle name="Normal 22 2 2 3" xfId="19130"/>
    <cellStyle name="Normal 22 2 2 4" xfId="19131"/>
    <cellStyle name="Normal 22 2 3" xfId="19132"/>
    <cellStyle name="Normal 22 2 3 2" xfId="19133"/>
    <cellStyle name="Normal 22 2 3 3" xfId="19134"/>
    <cellStyle name="Normal 22 2 4" xfId="19135"/>
    <cellStyle name="Normal 22 2 5" xfId="19136"/>
    <cellStyle name="Normal 22 3" xfId="19137"/>
    <cellStyle name="Normal 22 4" xfId="19138"/>
    <cellStyle name="Normal 22 4 2" xfId="19139"/>
    <cellStyle name="Normal 22 4 2 2" xfId="19140"/>
    <cellStyle name="Normal 22 4 2 2 2" xfId="19141"/>
    <cellStyle name="Normal 22 4 2 2 3" xfId="19142"/>
    <cellStyle name="Normal 22 4 2 3" xfId="19143"/>
    <cellStyle name="Normal 22 4 2 4" xfId="19144"/>
    <cellStyle name="Normal 22 5" xfId="19145"/>
    <cellStyle name="Normal 22 6" xfId="19146"/>
    <cellStyle name="Normal 22 7" xfId="19147"/>
    <cellStyle name="Normal 22 7 2" xfId="19148"/>
    <cellStyle name="Normal 22 7 2 2" xfId="19149"/>
    <cellStyle name="Normal 22 7 2 2 2" xfId="19150"/>
    <cellStyle name="Normal 22 7 2 2 2 2" xfId="19151"/>
    <cellStyle name="Normal 22 7 2 2 2 2 2" xfId="19152"/>
    <cellStyle name="Normal 22 7 2 2 2 2 2 2" xfId="19153"/>
    <cellStyle name="Normal 22 7 2 2 2 2 2 3" xfId="19154"/>
    <cellStyle name="Normal 22 7 2 2 2 2 3" xfId="19155"/>
    <cellStyle name="Normal 22 7 2 2 2 2 4" xfId="19156"/>
    <cellStyle name="Normal 22 7 2 2 2 3" xfId="19157"/>
    <cellStyle name="Normal 22 7 2 2 2 3 2" xfId="19158"/>
    <cellStyle name="Normal 22 7 2 2 2 3 3" xfId="19159"/>
    <cellStyle name="Normal 22 7 2 2 2 4" xfId="19160"/>
    <cellStyle name="Normal 22 7 2 2 2 5" xfId="19161"/>
    <cellStyle name="Normal 22 7 2 2 3" xfId="19162"/>
    <cellStyle name="Normal 22 7 2 2 3 2" xfId="19163"/>
    <cellStyle name="Normal 22 7 2 2 3 3" xfId="19164"/>
    <cellStyle name="Normal 22 7 2 2 4" xfId="19165"/>
    <cellStyle name="Normal 22 7 2 2 5" xfId="19166"/>
    <cellStyle name="Normal 22 7 2 3" xfId="19167"/>
    <cellStyle name="Normal 22 7 2 3 2" xfId="19168"/>
    <cellStyle name="Normal 22 7 2 3 2 2" xfId="19169"/>
    <cellStyle name="Normal 22 7 2 3 2 3" xfId="19170"/>
    <cellStyle name="Normal 22 7 2 3 3" xfId="19171"/>
    <cellStyle name="Normal 22 7 2 3 4" xfId="19172"/>
    <cellStyle name="Normal 22 7 2 4" xfId="19173"/>
    <cellStyle name="Normal 22 7 2 4 2" xfId="19174"/>
    <cellStyle name="Normal 22 7 2 4 2 2" xfId="19175"/>
    <cellStyle name="Normal 22 7 2 4 2 2 2" xfId="19176"/>
    <cellStyle name="Normal 22 7 2 4 2 2 3" xfId="19177"/>
    <cellStyle name="Normal 22 7 2 4 2 3" xfId="19178"/>
    <cellStyle name="Normal 22 7 2 4 2 4" xfId="19179"/>
    <cellStyle name="Normal 22 7 2 4 3" xfId="19180"/>
    <cellStyle name="Normal 22 7 2 4 3 2" xfId="19181"/>
    <cellStyle name="Normal 22 7 2 4 3 3" xfId="19182"/>
    <cellStyle name="Normal 22 7 2 4 4" xfId="19183"/>
    <cellStyle name="Normal 22 7 2 4 5" xfId="19184"/>
    <cellStyle name="Normal 22 7 2 5" xfId="19185"/>
    <cellStyle name="Normal 22 7 2 5 2" xfId="19186"/>
    <cellStyle name="Normal 22 7 2 5 3" xfId="19187"/>
    <cellStyle name="Normal 22 7 2 6" xfId="19188"/>
    <cellStyle name="Normal 22 7 2 7" xfId="19189"/>
    <cellStyle name="Normal 22 7 3" xfId="19190"/>
    <cellStyle name="Normal 22 7 3 2" xfId="19191"/>
    <cellStyle name="Normal 22 7 3 2 2" xfId="19192"/>
    <cellStyle name="Normal 22 7 3 2 3" xfId="19193"/>
    <cellStyle name="Normal 22 7 3 3" xfId="19194"/>
    <cellStyle name="Normal 22 7 3 4" xfId="19195"/>
    <cellStyle name="Normal 22 7 4" xfId="19196"/>
    <cellStyle name="Normal 22 7 4 2" xfId="19197"/>
    <cellStyle name="Normal 22 7 4 2 2" xfId="19198"/>
    <cellStyle name="Normal 22 7 4 2 3" xfId="19199"/>
    <cellStyle name="Normal 22 7 4 3" xfId="19200"/>
    <cellStyle name="Normal 22 7 4 4" xfId="19201"/>
    <cellStyle name="Normal 22 8" xfId="19202"/>
    <cellStyle name="Normal 22 8 2" xfId="19203"/>
    <cellStyle name="Normal 22 8 2 2" xfId="19204"/>
    <cellStyle name="Normal 22 8 2 2 2" xfId="19205"/>
    <cellStyle name="Normal 22 8 2 2 3" xfId="19206"/>
    <cellStyle name="Normal 22 8 2 3" xfId="19207"/>
    <cellStyle name="Normal 22 8 2 4" xfId="19208"/>
    <cellStyle name="Normal 22 9" xfId="19209"/>
    <cellStyle name="Normal 22 9 10" xfId="19210"/>
    <cellStyle name="Normal 22 9 10 2" xfId="19211"/>
    <cellStyle name="Normal 22 9 10 2 2" xfId="19212"/>
    <cellStyle name="Normal 22 9 10 2 3" xfId="19213"/>
    <cellStyle name="Normal 22 9 10 3" xfId="19214"/>
    <cellStyle name="Normal 22 9 10 4" xfId="19215"/>
    <cellStyle name="Normal 22 9 11" xfId="19216"/>
    <cellStyle name="Normal 22 9 11 2" xfId="19217"/>
    <cellStyle name="Normal 22 9 11 2 2" xfId="19218"/>
    <cellStyle name="Normal 22 9 11 2 3" xfId="19219"/>
    <cellStyle name="Normal 22 9 11 3" xfId="19220"/>
    <cellStyle name="Normal 22 9 11 4" xfId="19221"/>
    <cellStyle name="Normal 22 9 12" xfId="19222"/>
    <cellStyle name="Normal 22 9 12 2" xfId="19223"/>
    <cellStyle name="Normal 22 9 12 2 2" xfId="19224"/>
    <cellStyle name="Normal 22 9 12 2 2 2" xfId="19225"/>
    <cellStyle name="Normal 22 9 12 2 2 3" xfId="19226"/>
    <cellStyle name="Normal 22 9 12 2 3" xfId="19227"/>
    <cellStyle name="Normal 22 9 12 2 4" xfId="19228"/>
    <cellStyle name="Normal 22 9 12 3" xfId="19229"/>
    <cellStyle name="Normal 22 9 12 3 2" xfId="19230"/>
    <cellStyle name="Normal 22 9 12 3 2 2" xfId="19231"/>
    <cellStyle name="Normal 22 9 12 3 2 2 2" xfId="19232"/>
    <cellStyle name="Normal 22 9 12 3 2 2 2 2" xfId="19233"/>
    <cellStyle name="Normal 22 9 12 3 2 2 2 2 2" xfId="19234"/>
    <cellStyle name="Normal 22 9 12 3 2 2 2 2 2 2" xfId="19235"/>
    <cellStyle name="Normal 22 9 12 3 2 2 2 2 2 3" xfId="19236"/>
    <cellStyle name="Normal 22 9 12 3 2 2 2 2 3" xfId="19237"/>
    <cellStyle name="Normal 22 9 12 3 2 2 2 2 4" xfId="19238"/>
    <cellStyle name="Normal 22 9 12 3 2 2 2 3" xfId="19239"/>
    <cellStyle name="Normal 22 9 12 3 2 2 2 3 2" xfId="19240"/>
    <cellStyle name="Normal 22 9 12 3 2 2 2 3 2 2" xfId="19241"/>
    <cellStyle name="Normal 22 9 12 3 2 2 2 3 2 3" xfId="19242"/>
    <cellStyle name="Normal 22 9 12 3 2 2 2 3 3" xfId="19243"/>
    <cellStyle name="Normal 22 9 12 3 2 2 2 3 4" xfId="19244"/>
    <cellStyle name="Normal 22 9 12 3 2 2 2 4" xfId="19245"/>
    <cellStyle name="Normal 22 9 12 3 2 2 2 4 2" xfId="19246"/>
    <cellStyle name="Normal 22 9 12 3 2 2 2 4 3" xfId="19247"/>
    <cellStyle name="Normal 22 9 12 3 2 2 2 5" xfId="19248"/>
    <cellStyle name="Normal 22 9 12 3 2 2 2 6" xfId="19249"/>
    <cellStyle name="Normal 22 9 12 3 2 2 3" xfId="19250"/>
    <cellStyle name="Normal 22 9 12 3 2 2 3 2" xfId="19251"/>
    <cellStyle name="Normal 22 9 12 3 2 2 3 2 2" xfId="19252"/>
    <cellStyle name="Normal 22 9 12 3 2 2 3 2 3" xfId="19253"/>
    <cellStyle name="Normal 22 9 12 3 2 2 3 3" xfId="19254"/>
    <cellStyle name="Normal 22 9 12 3 2 2 3 4" xfId="19255"/>
    <cellStyle name="Normal 22 9 12 3 2 2 4" xfId="19256"/>
    <cellStyle name="Normal 22 9 12 3 2 2 4 2" xfId="19257"/>
    <cellStyle name="Normal 22 9 12 3 2 2 4 3" xfId="19258"/>
    <cellStyle name="Normal 22 9 12 3 2 2 5" xfId="19259"/>
    <cellStyle name="Normal 22 9 12 3 2 2 6" xfId="19260"/>
    <cellStyle name="Normal 22 9 12 3 2 3" xfId="19261"/>
    <cellStyle name="Normal 22 9 12 3 2 3 2" xfId="19262"/>
    <cellStyle name="Normal 22 9 12 3 2 3 2 2" xfId="19263"/>
    <cellStyle name="Normal 22 9 12 3 2 3 2 2 2" xfId="19264"/>
    <cellStyle name="Normal 22 9 12 3 2 3 2 2 3" xfId="19265"/>
    <cellStyle name="Normal 22 9 12 3 2 3 2 3" xfId="19266"/>
    <cellStyle name="Normal 22 9 12 3 2 3 2 4" xfId="19267"/>
    <cellStyle name="Normal 22 9 12 3 2 3 3" xfId="19268"/>
    <cellStyle name="Normal 22 9 12 3 2 3 3 2" xfId="19269"/>
    <cellStyle name="Normal 22 9 12 3 2 3 3 3" xfId="19270"/>
    <cellStyle name="Normal 22 9 12 3 2 3 4" xfId="19271"/>
    <cellStyle name="Normal 22 9 12 3 2 3 5" xfId="19272"/>
    <cellStyle name="Normal 22 9 12 3 2 4" xfId="19273"/>
    <cellStyle name="Normal 22 9 12 3 2 4 2" xfId="19274"/>
    <cellStyle name="Normal 22 9 12 3 2 4 3" xfId="19275"/>
    <cellStyle name="Normal 22 9 12 3 2 5" xfId="19276"/>
    <cellStyle name="Normal 22 9 12 3 2 6" xfId="19277"/>
    <cellStyle name="Normal 22 9 12 3 3" xfId="19278"/>
    <cellStyle name="Normal 22 9 12 3 3 2" xfId="19279"/>
    <cellStyle name="Normal 22 9 12 3 3 3" xfId="19280"/>
    <cellStyle name="Normal 22 9 12 3 4" xfId="19281"/>
    <cellStyle name="Normal 22 9 12 3 5" xfId="19282"/>
    <cellStyle name="Normal 22 9 12 4" xfId="19283"/>
    <cellStyle name="Normal 22 9 12 4 2" xfId="19284"/>
    <cellStyle name="Normal 22 9 12 4 3" xfId="19285"/>
    <cellStyle name="Normal 22 9 12 5" xfId="19286"/>
    <cellStyle name="Normal 22 9 12 6" xfId="19287"/>
    <cellStyle name="Normal 22 9 2" xfId="19288"/>
    <cellStyle name="Normal 22 9 2 2" xfId="19289"/>
    <cellStyle name="Normal 22 9 2 2 2" xfId="19290"/>
    <cellStyle name="Normal 22 9 2 2 3" xfId="19291"/>
    <cellStyle name="Normal 22 9 2 3" xfId="19292"/>
    <cellStyle name="Normal 22 9 2 4" xfId="19293"/>
    <cellStyle name="Normal 22 9 3" xfId="19294"/>
    <cellStyle name="Normal 22 9 3 2" xfId="19295"/>
    <cellStyle name="Normal 22 9 3 2 2" xfId="19296"/>
    <cellStyle name="Normal 22 9 3 2 3" xfId="19297"/>
    <cellStyle name="Normal 22 9 3 3" xfId="19298"/>
    <cellStyle name="Normal 22 9 3 4" xfId="19299"/>
    <cellStyle name="Normal 22 9 4" xfId="19300"/>
    <cellStyle name="Normal 22 9 4 2" xfId="19301"/>
    <cellStyle name="Normal 22 9 4 2 2" xfId="19302"/>
    <cellStyle name="Normal 22 9 4 2 3" xfId="19303"/>
    <cellStyle name="Normal 22 9 4 3" xfId="19304"/>
    <cellStyle name="Normal 22 9 4 4" xfId="19305"/>
    <cellStyle name="Normal 22 9 5" xfId="19306"/>
    <cellStyle name="Normal 22 9 5 2" xfId="19307"/>
    <cellStyle name="Normal 22 9 5 2 2" xfId="19308"/>
    <cellStyle name="Normal 22 9 5 2 3" xfId="19309"/>
    <cellStyle name="Normal 22 9 5 3" xfId="19310"/>
    <cellStyle name="Normal 22 9 5 4" xfId="19311"/>
    <cellStyle name="Normal 22 9 6" xfId="19312"/>
    <cellStyle name="Normal 22 9 6 10" xfId="19313"/>
    <cellStyle name="Normal 22 9 6 11" xfId="19314"/>
    <cellStyle name="Normal 22 9 6 2" xfId="19315"/>
    <cellStyle name="Normal 22 9 6 2 2" xfId="19316"/>
    <cellStyle name="Normal 22 9 6 2 2 2" xfId="19317"/>
    <cellStyle name="Normal 22 9 6 2 2 3" xfId="19318"/>
    <cellStyle name="Normal 22 9 6 2 3" xfId="19319"/>
    <cellStyle name="Normal 22 9 6 2 4" xfId="19320"/>
    <cellStyle name="Normal 22 9 6 3" xfId="19321"/>
    <cellStyle name="Normal 22 9 6 3 2" xfId="19322"/>
    <cellStyle name="Normal 22 9 6 3 2 2" xfId="19323"/>
    <cellStyle name="Normal 22 9 6 3 2 2 2" xfId="19324"/>
    <cellStyle name="Normal 22 9 6 3 2 2 3" xfId="19325"/>
    <cellStyle name="Normal 22 9 6 3 2 3" xfId="19326"/>
    <cellStyle name="Normal 22 9 6 3 2 4" xfId="19327"/>
    <cellStyle name="Normal 22 9 6 3 3" xfId="19328"/>
    <cellStyle name="Normal 22 9 6 3 3 2" xfId="19329"/>
    <cellStyle name="Normal 22 9 6 3 3 2 2" xfId="19330"/>
    <cellStyle name="Normal 22 9 6 3 3 2 2 2" xfId="19331"/>
    <cellStyle name="Normal 22 9 6 3 3 2 2 3" xfId="19332"/>
    <cellStyle name="Normal 22 9 6 3 3 2 3" xfId="19333"/>
    <cellStyle name="Normal 22 9 6 3 3 2 4" xfId="19334"/>
    <cellStyle name="Normal 22 9 6 3 3 3" xfId="19335"/>
    <cellStyle name="Normal 22 9 6 3 3 3 2" xfId="19336"/>
    <cellStyle name="Normal 22 9 6 3 3 3 3" xfId="19337"/>
    <cellStyle name="Normal 22 9 6 3 3 4" xfId="19338"/>
    <cellStyle name="Normal 22 9 6 3 3 5" xfId="19339"/>
    <cellStyle name="Normal 22 9 6 3 4" xfId="19340"/>
    <cellStyle name="Normal 22 9 6 3 4 2" xfId="19341"/>
    <cellStyle name="Normal 22 9 6 3 4 3" xfId="19342"/>
    <cellStyle name="Normal 22 9 6 3 5" xfId="19343"/>
    <cellStyle name="Normal 22 9 6 3 6" xfId="19344"/>
    <cellStyle name="Normal 22 9 6 4" xfId="19345"/>
    <cellStyle name="Normal 22 9 6 4 2" xfId="19346"/>
    <cellStyle name="Normal 22 9 6 4 2 2" xfId="19347"/>
    <cellStyle name="Normal 22 9 6 4 2 3" xfId="19348"/>
    <cellStyle name="Normal 22 9 6 4 3" xfId="19349"/>
    <cellStyle name="Normal 22 9 6 4 4" xfId="19350"/>
    <cellStyle name="Normal 22 9 6 5" xfId="19351"/>
    <cellStyle name="Normal 22 9 6 5 2" xfId="19352"/>
    <cellStyle name="Normal 22 9 6 5 2 2" xfId="19353"/>
    <cellStyle name="Normal 22 9 6 5 2 3" xfId="19354"/>
    <cellStyle name="Normal 22 9 6 5 3" xfId="19355"/>
    <cellStyle name="Normal 22 9 6 5 4" xfId="19356"/>
    <cellStyle name="Normal 22 9 6 6" xfId="19357"/>
    <cellStyle name="Normal 22 9 6 6 2" xfId="19358"/>
    <cellStyle name="Normal 22 9 6 6 2 2" xfId="19359"/>
    <cellStyle name="Normal 22 9 6 6 2 3" xfId="19360"/>
    <cellStyle name="Normal 22 9 6 6 3" xfId="19361"/>
    <cellStyle name="Normal 22 9 6 6 4" xfId="19362"/>
    <cellStyle name="Normal 22 9 6 7" xfId="19363"/>
    <cellStyle name="Normal 22 9 6 7 2" xfId="19364"/>
    <cellStyle name="Normal 22 9 6 7 2 2" xfId="19365"/>
    <cellStyle name="Normal 22 9 6 7 2 3" xfId="19366"/>
    <cellStyle name="Normal 22 9 6 7 3" xfId="19367"/>
    <cellStyle name="Normal 22 9 6 7 4" xfId="19368"/>
    <cellStyle name="Normal 22 9 6 8" xfId="19369"/>
    <cellStyle name="Normal 22 9 6 8 2" xfId="19370"/>
    <cellStyle name="Normal 22 9 6 8 2 2" xfId="19371"/>
    <cellStyle name="Normal 22 9 6 8 2 3" xfId="19372"/>
    <cellStyle name="Normal 22 9 6 8 3" xfId="19373"/>
    <cellStyle name="Normal 22 9 6 8 4" xfId="19374"/>
    <cellStyle name="Normal 22 9 6 9" xfId="19375"/>
    <cellStyle name="Normal 22 9 6 9 2" xfId="19376"/>
    <cellStyle name="Normal 22 9 6 9 3" xfId="19377"/>
    <cellStyle name="Normal 22 9 7" xfId="19378"/>
    <cellStyle name="Normal 22 9 7 2" xfId="19379"/>
    <cellStyle name="Normal 22 9 7 2 2" xfId="19380"/>
    <cellStyle name="Normal 22 9 7 2 3" xfId="19381"/>
    <cellStyle name="Normal 22 9 7 3" xfId="19382"/>
    <cellStyle name="Normal 22 9 7 4" xfId="19383"/>
    <cellStyle name="Normal 22 9 8" xfId="19384"/>
    <cellStyle name="Normal 22 9 8 2" xfId="19385"/>
    <cellStyle name="Normal 22 9 8 2 2" xfId="19386"/>
    <cellStyle name="Normal 22 9 8 2 2 2" xfId="19387"/>
    <cellStyle name="Normal 22 9 8 2 2 3" xfId="19388"/>
    <cellStyle name="Normal 22 9 8 2 3" xfId="19389"/>
    <cellStyle name="Normal 22 9 8 2 4" xfId="19390"/>
    <cellStyle name="Normal 22 9 8 3" xfId="19391"/>
    <cellStyle name="Normal 22 9 8 3 2" xfId="19392"/>
    <cellStyle name="Normal 22 9 8 3 2 2" xfId="19393"/>
    <cellStyle name="Normal 22 9 8 3 2 3" xfId="19394"/>
    <cellStyle name="Normal 22 9 8 3 3" xfId="19395"/>
    <cellStyle name="Normal 22 9 8 3 4" xfId="19396"/>
    <cellStyle name="Normal 22 9 8 4" xfId="19397"/>
    <cellStyle name="Normal 22 9 8 4 2" xfId="19398"/>
    <cellStyle name="Normal 22 9 8 4 2 2" xfId="19399"/>
    <cellStyle name="Normal 22 9 8 4 2 3" xfId="19400"/>
    <cellStyle name="Normal 22 9 8 4 3" xfId="19401"/>
    <cellStyle name="Normal 22 9 8 4 4" xfId="19402"/>
    <cellStyle name="Normal 22 9 8 5" xfId="19403"/>
    <cellStyle name="Normal 22 9 8 5 2" xfId="19404"/>
    <cellStyle name="Normal 22 9 8 5 3" xfId="19405"/>
    <cellStyle name="Normal 22 9 8 6" xfId="19406"/>
    <cellStyle name="Normal 22 9 8 7" xfId="19407"/>
    <cellStyle name="Normal 22 9 9" xfId="19408"/>
    <cellStyle name="Normal 22 9 9 2" xfId="19409"/>
    <cellStyle name="Normal 22 9 9 2 2" xfId="19410"/>
    <cellStyle name="Normal 22 9 9 2 3" xfId="19411"/>
    <cellStyle name="Normal 22 9 9 3" xfId="19412"/>
    <cellStyle name="Normal 22 9 9 4" xfId="19413"/>
    <cellStyle name="Normal 22_Sheet2" xfId="19414"/>
    <cellStyle name="Normal 23" xfId="19415"/>
    <cellStyle name="Normal 23 10" xfId="19416"/>
    <cellStyle name="Normal 23 10 2" xfId="19417"/>
    <cellStyle name="Normal 23 10 2 2" xfId="19418"/>
    <cellStyle name="Normal 23 10 2 3" xfId="19419"/>
    <cellStyle name="Normal 23 10 3" xfId="19420"/>
    <cellStyle name="Normal 23 10 4" xfId="19421"/>
    <cellStyle name="Normal 23 11" xfId="19422"/>
    <cellStyle name="Normal 23 11 2" xfId="19423"/>
    <cellStyle name="Normal 23 11 2 2" xfId="19424"/>
    <cellStyle name="Normal 23 11 2 3" xfId="19425"/>
    <cellStyle name="Normal 23 11 3" xfId="19426"/>
    <cellStyle name="Normal 23 11 4" xfId="19427"/>
    <cellStyle name="Normal 23 12" xfId="19428"/>
    <cellStyle name="Normal 23 12 2" xfId="19429"/>
    <cellStyle name="Normal 23 12 2 2" xfId="19430"/>
    <cellStyle name="Normal 23 12 2 3" xfId="19431"/>
    <cellStyle name="Normal 23 12 3" xfId="19432"/>
    <cellStyle name="Normal 23 12 4" xfId="19433"/>
    <cellStyle name="Normal 23 13" xfId="19434"/>
    <cellStyle name="Normal 23 14" xfId="19435"/>
    <cellStyle name="Normal 23 15" xfId="19436"/>
    <cellStyle name="Normal 23 16" xfId="19437"/>
    <cellStyle name="Normal 23 17" xfId="19438"/>
    <cellStyle name="Normal 23 18" xfId="19439"/>
    <cellStyle name="Normal 23 19" xfId="19440"/>
    <cellStyle name="Normal 23 2" xfId="19441"/>
    <cellStyle name="Normal 23 2 2" xfId="19442"/>
    <cellStyle name="Normal 23 2 2 2" xfId="19443"/>
    <cellStyle name="Normal 23 2 2 2 2" xfId="19444"/>
    <cellStyle name="Normal 23 2 2 2 3" xfId="19445"/>
    <cellStyle name="Normal 23 2 2 3" xfId="19446"/>
    <cellStyle name="Normal 23 2 2 4" xfId="19447"/>
    <cellStyle name="Normal 23 3" xfId="19448"/>
    <cellStyle name="Normal 23 4" xfId="19449"/>
    <cellStyle name="Normal 23 5" xfId="19450"/>
    <cellStyle name="Normal 23 5 2" xfId="19451"/>
    <cellStyle name="Normal 23 5 2 2" xfId="19452"/>
    <cellStyle name="Normal 23 5 2 3" xfId="19453"/>
    <cellStyle name="Normal 23 5 3" xfId="19454"/>
    <cellStyle name="Normal 23 5 4" xfId="19455"/>
    <cellStyle name="Normal 23 6" xfId="19456"/>
    <cellStyle name="Normal 23 6 2" xfId="19457"/>
    <cellStyle name="Normal 23 6 2 2" xfId="19458"/>
    <cellStyle name="Normal 23 6 2 3" xfId="19459"/>
    <cellStyle name="Normal 23 6 3" xfId="19460"/>
    <cellStyle name="Normal 23 6 4" xfId="19461"/>
    <cellStyle name="Normal 23 7" xfId="19462"/>
    <cellStyle name="Normal 23 7 2" xfId="19463"/>
    <cellStyle name="Normal 23 7 2 2" xfId="19464"/>
    <cellStyle name="Normal 23 7 2 3" xfId="19465"/>
    <cellStyle name="Normal 23 7 3" xfId="19466"/>
    <cellStyle name="Normal 23 7 4" xfId="19467"/>
    <cellStyle name="Normal 23 8" xfId="19468"/>
    <cellStyle name="Normal 23 8 2" xfId="19469"/>
    <cellStyle name="Normal 23 8 2 10" xfId="19470"/>
    <cellStyle name="Normal 23 8 2 10 2" xfId="19471"/>
    <cellStyle name="Normal 23 8 2 10 3" xfId="19472"/>
    <cellStyle name="Normal 23 8 2 11" xfId="19473"/>
    <cellStyle name="Normal 23 8 2 12" xfId="19474"/>
    <cellStyle name="Normal 23 8 2 2" xfId="19475"/>
    <cellStyle name="Normal 23 8 2 2 2" xfId="19476"/>
    <cellStyle name="Normal 23 8 2 2 2 2" xfId="19477"/>
    <cellStyle name="Normal 23 8 2 2 2 3" xfId="19478"/>
    <cellStyle name="Normal 23 8 2 2 3" xfId="19479"/>
    <cellStyle name="Normal 23 8 2 2 4" xfId="19480"/>
    <cellStyle name="Normal 23 8 2 3" xfId="19481"/>
    <cellStyle name="Normal 23 8 2 3 2" xfId="19482"/>
    <cellStyle name="Normal 23 8 2 3 2 2" xfId="19483"/>
    <cellStyle name="Normal 23 8 2 3 2 3" xfId="19484"/>
    <cellStyle name="Normal 23 8 2 3 3" xfId="19485"/>
    <cellStyle name="Normal 23 8 2 3 4" xfId="19486"/>
    <cellStyle name="Normal 23 8 2 4" xfId="19487"/>
    <cellStyle name="Normal 23 8 2 4 2" xfId="19488"/>
    <cellStyle name="Normal 23 8 2 4 2 2" xfId="19489"/>
    <cellStyle name="Normal 23 8 2 4 2 2 2" xfId="19490"/>
    <cellStyle name="Normal 23 8 2 4 2 2 3" xfId="19491"/>
    <cellStyle name="Normal 23 8 2 4 2 3" xfId="19492"/>
    <cellStyle name="Normal 23 8 2 4 2 4" xfId="19493"/>
    <cellStyle name="Normal 23 8 2 4 3" xfId="19494"/>
    <cellStyle name="Normal 23 8 2 4 3 2" xfId="19495"/>
    <cellStyle name="Normal 23 8 2 4 3 3" xfId="19496"/>
    <cellStyle name="Normal 23 8 2 4 4" xfId="19497"/>
    <cellStyle name="Normal 23 8 2 4 5" xfId="19498"/>
    <cellStyle name="Normal 23 8 2 5" xfId="19499"/>
    <cellStyle name="Normal 23 8 2 5 2" xfId="19500"/>
    <cellStyle name="Normal 23 8 2 5 2 2" xfId="19501"/>
    <cellStyle name="Normal 23 8 2 5 2 3" xfId="19502"/>
    <cellStyle name="Normal 23 8 2 5 3" xfId="19503"/>
    <cellStyle name="Normal 23 8 2 5 4" xfId="19504"/>
    <cellStyle name="Normal 23 8 2 6" xfId="19505"/>
    <cellStyle name="Normal 23 8 2 6 2" xfId="19506"/>
    <cellStyle name="Normal 23 8 2 6 2 2" xfId="19507"/>
    <cellStyle name="Normal 23 8 2 6 2 3" xfId="19508"/>
    <cellStyle name="Normal 23 8 2 6 3" xfId="19509"/>
    <cellStyle name="Normal 23 8 2 6 4" xfId="19510"/>
    <cellStyle name="Normal 23 8 2 7" xfId="19511"/>
    <cellStyle name="Normal 23 8 2 7 2" xfId="19512"/>
    <cellStyle name="Normal 23 8 2 7 2 2" xfId="19513"/>
    <cellStyle name="Normal 23 8 2 7 2 2 2" xfId="19514"/>
    <cellStyle name="Normal 23 8 2 7 2 2 2 2" xfId="19515"/>
    <cellStyle name="Normal 23 8 2 7 2 2 2 2 2" xfId="19516"/>
    <cellStyle name="Normal 23 8 2 7 2 2 2 2 2 2" xfId="19517"/>
    <cellStyle name="Normal 23 8 2 7 2 2 2 2 2 3" xfId="19518"/>
    <cellStyle name="Normal 23 8 2 7 2 2 2 2 3" xfId="19519"/>
    <cellStyle name="Normal 23 8 2 7 2 2 2 2 4" xfId="19520"/>
    <cellStyle name="Normal 23 8 2 7 2 2 2 3" xfId="19521"/>
    <cellStyle name="Normal 23 8 2 7 2 2 2 3 2" xfId="19522"/>
    <cellStyle name="Normal 23 8 2 7 2 2 2 3 2 2" xfId="19523"/>
    <cellStyle name="Normal 23 8 2 7 2 2 2 3 2 3" xfId="19524"/>
    <cellStyle name="Normal 23 8 2 7 2 2 2 3 3" xfId="19525"/>
    <cellStyle name="Normal 23 8 2 7 2 2 2 3 4" xfId="19526"/>
    <cellStyle name="Normal 23 8 2 7 2 2 2 4" xfId="19527"/>
    <cellStyle name="Normal 23 8 2 7 2 2 2 4 2" xfId="19528"/>
    <cellStyle name="Normal 23 8 2 7 2 2 2 4 3" xfId="19529"/>
    <cellStyle name="Normal 23 8 2 7 2 2 2 5" xfId="19530"/>
    <cellStyle name="Normal 23 8 2 7 2 2 2 6" xfId="19531"/>
    <cellStyle name="Normal 23 8 2 7 2 2 3" xfId="19532"/>
    <cellStyle name="Normal 23 8 2 7 2 2 3 2" xfId="19533"/>
    <cellStyle name="Normal 23 8 2 7 2 2 3 2 2" xfId="19534"/>
    <cellStyle name="Normal 23 8 2 7 2 2 3 2 2 2" xfId="19535"/>
    <cellStyle name="Normal 23 8 2 7 2 2 3 2 2 3" xfId="19536"/>
    <cellStyle name="Normal 23 8 2 7 2 2 3 2 3" xfId="19537"/>
    <cellStyle name="Normal 23 8 2 7 2 2 3 2 4" xfId="19538"/>
    <cellStyle name="Normal 23 8 2 7 2 2 3 3" xfId="19539"/>
    <cellStyle name="Normal 23 8 2 7 2 2 3 3 2" xfId="19540"/>
    <cellStyle name="Normal 23 8 2 7 2 2 3 3 3" xfId="19541"/>
    <cellStyle name="Normal 23 8 2 7 2 2 3 4" xfId="19542"/>
    <cellStyle name="Normal 23 8 2 7 2 2 3 5" xfId="19543"/>
    <cellStyle name="Normal 23 8 2 7 2 2 4" xfId="19544"/>
    <cellStyle name="Normal 23 8 2 7 2 2 4 2" xfId="19545"/>
    <cellStyle name="Normal 23 8 2 7 2 2 4 3" xfId="19546"/>
    <cellStyle name="Normal 23 8 2 7 2 2 5" xfId="19547"/>
    <cellStyle name="Normal 23 8 2 7 2 2 6" xfId="19548"/>
    <cellStyle name="Normal 23 8 2 7 2 3" xfId="19549"/>
    <cellStyle name="Normal 23 8 2 7 2 3 2" xfId="19550"/>
    <cellStyle name="Normal 23 8 2 7 2 3 3" xfId="19551"/>
    <cellStyle name="Normal 23 8 2 7 2 4" xfId="19552"/>
    <cellStyle name="Normal 23 8 2 7 2 5" xfId="19553"/>
    <cellStyle name="Normal 23 8 2 7 3" xfId="19554"/>
    <cellStyle name="Normal 23 8 2 7 3 2" xfId="19555"/>
    <cellStyle name="Normal 23 8 2 7 3 3" xfId="19556"/>
    <cellStyle name="Normal 23 8 2 7 4" xfId="19557"/>
    <cellStyle name="Normal 23 8 2 7 5" xfId="19558"/>
    <cellStyle name="Normal 23 8 2 8" xfId="19559"/>
    <cellStyle name="Normal 23 8 2 8 2" xfId="19560"/>
    <cellStyle name="Normal 23 8 2 8 2 2" xfId="19561"/>
    <cellStyle name="Normal 23 8 2 8 2 3" xfId="19562"/>
    <cellStyle name="Normal 23 8 2 8 3" xfId="19563"/>
    <cellStyle name="Normal 23 8 2 8 4" xfId="19564"/>
    <cellStyle name="Normal 23 8 2 9" xfId="19565"/>
    <cellStyle name="Normal 23 8 2 9 2" xfId="19566"/>
    <cellStyle name="Normal 23 8 2 9 2 2" xfId="19567"/>
    <cellStyle name="Normal 23 8 2 9 2 3" xfId="19568"/>
    <cellStyle name="Normal 23 8 2 9 3" xfId="19569"/>
    <cellStyle name="Normal 23 8 2 9 4" xfId="19570"/>
    <cellStyle name="Normal 23 8 3" xfId="19571"/>
    <cellStyle name="Normal 23 8 3 2" xfId="19572"/>
    <cellStyle name="Normal 23 8 3 2 2" xfId="19573"/>
    <cellStyle name="Normal 23 8 3 2 3" xfId="19574"/>
    <cellStyle name="Normal 23 8 3 3" xfId="19575"/>
    <cellStyle name="Normal 23 8 3 4" xfId="19576"/>
    <cellStyle name="Normal 23 8 4" xfId="19577"/>
    <cellStyle name="Normal 23 8 4 2" xfId="19578"/>
    <cellStyle name="Normal 23 8 4 3" xfId="19579"/>
    <cellStyle name="Normal 23 8 5" xfId="19580"/>
    <cellStyle name="Normal 23 8 6" xfId="19581"/>
    <cellStyle name="Normal 23 9" xfId="19582"/>
    <cellStyle name="Normal 23 9 2" xfId="19583"/>
    <cellStyle name="Normal 23 9 2 2" xfId="19584"/>
    <cellStyle name="Normal 23 9 2 3" xfId="19585"/>
    <cellStyle name="Normal 23 9 3" xfId="19586"/>
    <cellStyle name="Normal 23 9 4" xfId="19587"/>
    <cellStyle name="Normal 23_Sheet2" xfId="19588"/>
    <cellStyle name="Normal 24" xfId="19589"/>
    <cellStyle name="Normal 24 10" xfId="19590"/>
    <cellStyle name="Normal 24 10 10" xfId="19591"/>
    <cellStyle name="Normal 24 10 2" xfId="19592"/>
    <cellStyle name="Normal 24 10 2 2" xfId="19593"/>
    <cellStyle name="Normal 24 10 2 2 2" xfId="19594"/>
    <cellStyle name="Normal 24 10 2 2 2 2" xfId="19595"/>
    <cellStyle name="Normal 24 10 2 2 2 3" xfId="19596"/>
    <cellStyle name="Normal 24 10 2 2 3" xfId="19597"/>
    <cellStyle name="Normal 24 10 2 2 4" xfId="19598"/>
    <cellStyle name="Normal 24 10 2 3" xfId="19599"/>
    <cellStyle name="Normal 24 10 2 3 2" xfId="19600"/>
    <cellStyle name="Normal 24 10 2 3 2 2" xfId="19601"/>
    <cellStyle name="Normal 24 10 2 3 2 2 2" xfId="19602"/>
    <cellStyle name="Normal 24 10 2 3 2 2 2 2" xfId="19603"/>
    <cellStyle name="Normal 24 10 2 3 2 2 2 2 2" xfId="19604"/>
    <cellStyle name="Normal 24 10 2 3 2 2 2 2 2 2" xfId="19605"/>
    <cellStyle name="Normal 24 10 2 3 2 2 2 2 2 2 2" xfId="19606"/>
    <cellStyle name="Normal 24 10 2 3 2 2 2 2 2 2 2 2" xfId="19607"/>
    <cellStyle name="Normal 24 10 2 3 2 2 2 2 2 2 2 3" xfId="19608"/>
    <cellStyle name="Normal 24 10 2 3 2 2 2 2 2 2 3" xfId="19609"/>
    <cellStyle name="Normal 24 10 2 3 2 2 2 2 2 2 4" xfId="19610"/>
    <cellStyle name="Normal 24 10 2 3 2 2 2 2 2 3" xfId="19611"/>
    <cellStyle name="Normal 24 10 2 3 2 2 2 2 2 3 2" xfId="19612"/>
    <cellStyle name="Normal 24 10 2 3 2 2 2 2 2 3 3" xfId="19613"/>
    <cellStyle name="Normal 24 10 2 3 2 2 2 2 2 4" xfId="19614"/>
    <cellStyle name="Normal 24 10 2 3 2 2 2 2 2 5" xfId="19615"/>
    <cellStyle name="Normal 24 10 2 3 2 2 2 2 3" xfId="19616"/>
    <cellStyle name="Normal 24 10 2 3 2 2 2 2 3 2" xfId="19617"/>
    <cellStyle name="Normal 24 10 2 3 2 2 2 2 3 3" xfId="19618"/>
    <cellStyle name="Normal 24 10 2 3 2 2 2 2 3 3 2" xfId="19619"/>
    <cellStyle name="Normal 24 10 2 3 2 2 2 2 3 3 2 2" xfId="19620"/>
    <cellStyle name="Normal 24 10 2 3 2 2 2 2 3 3 2 3" xfId="19621"/>
    <cellStyle name="Normal 24 10 2 3 2 2 2 2 3 3 3" xfId="19622"/>
    <cellStyle name="Normal 24 10 2 3 2 2 2 2 3 3 4" xfId="19623"/>
    <cellStyle name="Normal 24 10 2 3 2 2 2 2 3 4" xfId="19624"/>
    <cellStyle name="Normal 24 10 2 3 2 2 2 2 4" xfId="19625"/>
    <cellStyle name="Normal 24 10 2 3 2 2 2 2 5" xfId="19626"/>
    <cellStyle name="Normal 24 10 2 3 2 2 2 3" xfId="19627"/>
    <cellStyle name="Normal 24 10 2 3 2 2 2 3 2" xfId="19628"/>
    <cellStyle name="Normal 24 10 2 3 2 2 2 3 2 2" xfId="19629"/>
    <cellStyle name="Normal 24 10 2 3 2 2 2 3 2 2 2" xfId="19630"/>
    <cellStyle name="Normal 24 10 2 3 2 2 2 3 2 2 2 2" xfId="19631"/>
    <cellStyle name="Normal 24 10 2 3 2 2 2 3 2 2 2 2 2" xfId="19632"/>
    <cellStyle name="Normal 24 10 2 3 2 2 2 3 2 2 2 2 2 2" xfId="19633"/>
    <cellStyle name="Normal 24 10 2 3 2 2 2 3 2 2 2 2 2 2 2" xfId="19634"/>
    <cellStyle name="Normal 24 10 2 3 2 2 2 3 2 2 2 2 2 2 3" xfId="19635"/>
    <cellStyle name="Normal 24 10 2 3 2 2 2 3 2 2 2 2 2 3" xfId="19636"/>
    <cellStyle name="Normal 24 10 2 3 2 2 2 3 2 2 2 2 2 4" xfId="19637"/>
    <cellStyle name="Normal 24 10 2 3 2 2 2 3 2 2 2 2 3" xfId="19638"/>
    <cellStyle name="Normal 24 10 2 3 2 2 2 3 2 2 2 2 3 2" xfId="19639"/>
    <cellStyle name="Normal 24 10 2 3 2 2 2 3 2 2 2 2 3 3" xfId="19640"/>
    <cellStyle name="Normal 24 10 2 3 2 2 2 3 2 2 2 2 4" xfId="19641"/>
    <cellStyle name="Normal 24 10 2 3 2 2 2 3 2 2 2 2 5" xfId="19642"/>
    <cellStyle name="Normal 24 10 2 3 2 2 2 3 2 2 2 3" xfId="19643"/>
    <cellStyle name="Normal 24 10 2 3 2 2 2 3 2 2 2 3 2" xfId="19644"/>
    <cellStyle name="Normal 24 10 2 3 2 2 2 3 2 2 2 3 3" xfId="19645"/>
    <cellStyle name="Normal 24 10 2 3 2 2 2 3 2 2 2 4" xfId="19646"/>
    <cellStyle name="Normal 24 10 2 3 2 2 2 3 2 2 2 5" xfId="19647"/>
    <cellStyle name="Normal 24 10 2 3 2 2 2 3 2 2 3" xfId="19648"/>
    <cellStyle name="Normal 24 10 2 3 2 2 2 3 2 2 3 2" xfId="19649"/>
    <cellStyle name="Normal 24 10 2 3 2 2 2 3 2 2 3 2 2" xfId="19650"/>
    <cellStyle name="Normal 24 10 2 3 2 2 2 3 2 2 3 2 2 2" xfId="19651"/>
    <cellStyle name="Normal 24 10 2 3 2 2 2 3 2 2 3 2 2 2 2" xfId="19652"/>
    <cellStyle name="Normal 24 10 2 3 2 2 2 3 2 2 3 2 2 2 3" xfId="19653"/>
    <cellStyle name="Normal 24 10 2 3 2 2 2 3 2 2 3 2 2 3" xfId="19654"/>
    <cellStyle name="Normal 24 10 2 3 2 2 2 3 2 2 3 2 2 4" xfId="19655"/>
    <cellStyle name="Normal 24 10 2 3 2 2 2 3 2 2 3 2 3" xfId="19656"/>
    <cellStyle name="Normal 24 10 2 3 2 2 2 3 2 2 3 2 3 2" xfId="19657"/>
    <cellStyle name="Normal 24 10 2 3 2 2 2 3 2 2 3 2 3 3" xfId="19658"/>
    <cellStyle name="Normal 24 10 2 3 2 2 2 3 2 2 3 2 4" xfId="19659"/>
    <cellStyle name="Normal 24 10 2 3 2 2 2 3 2 2 3 2 4 2" xfId="19660"/>
    <cellStyle name="Normal 24 10 2 3 2 2 2 3 2 2 3 2 4 2 2" xfId="19661"/>
    <cellStyle name="Normal 24 10 2 3 2 2 2 3 2 2 3 2 4 2 3" xfId="19662"/>
    <cellStyle name="Normal 24 10 2 3 2 2 2 3 2 2 3 2 4 3" xfId="19663"/>
    <cellStyle name="Normal 24 10 2 3 2 2 2 3 2 2 3 2 4 4" xfId="19664"/>
    <cellStyle name="Normal 24 10 2 3 2 2 2 3 2 2 3 2 4 4 2" xfId="19665"/>
    <cellStyle name="Normal 24 10 2 3 2 2 2 3 2 2 3 2 4 4 2 2" xfId="19666"/>
    <cellStyle name="Normal 24 10 2 3 2 2 2 3 2 2 3 2 4 4 2 3" xfId="19667"/>
    <cellStyle name="Normal 24 10 2 3 2 2 2 3 2 2 3 2 4 4 3" xfId="19668"/>
    <cellStyle name="Normal 24 10 2 3 2 2 2 3 2 2 3 2 4 4 4" xfId="19669"/>
    <cellStyle name="Normal 24 10 2 3 2 2 2 3 2 2 3 2 4 5" xfId="19670"/>
    <cellStyle name="Normal 24 10 2 3 2 2 2 3 2 2 3 2 5" xfId="19671"/>
    <cellStyle name="Normal 24 10 2 3 2 2 2 3 2 2 3 2 6" xfId="19672"/>
    <cellStyle name="Normal 24 10 2 3 2 2 2 3 2 2 3 3" xfId="19673"/>
    <cellStyle name="Normal 24 10 2 3 2 2 2 3 2 2 3 3 2" xfId="19674"/>
    <cellStyle name="Normal 24 10 2 3 2 2 2 3 2 2 3 3 2 2" xfId="19675"/>
    <cellStyle name="Normal 24 10 2 3 2 2 2 3 2 2 3 3 2 3" xfId="19676"/>
    <cellStyle name="Normal 24 10 2 3 2 2 2 3 2 2 3 3 3" xfId="19677"/>
    <cellStyle name="Normal 24 10 2 3 2 2 2 3 2 2 3 3 4" xfId="19678"/>
    <cellStyle name="Normal 24 10 2 3 2 2 2 3 2 2 3 4" xfId="19679"/>
    <cellStyle name="Normal 24 10 2 3 2 2 2 3 2 2 3 4 2" xfId="19680"/>
    <cellStyle name="Normal 24 10 2 3 2 2 2 3 2 2 3 4 3" xfId="19681"/>
    <cellStyle name="Normal 24 10 2 3 2 2 2 3 2 2 3 5" xfId="19682"/>
    <cellStyle name="Normal 24 10 2 3 2 2 2 3 2 2 3 6" xfId="19683"/>
    <cellStyle name="Normal 24 10 2 3 2 2 2 3 2 2 4" xfId="19684"/>
    <cellStyle name="Normal 24 10 2 3 2 2 2 3 2 2 4 2" xfId="19685"/>
    <cellStyle name="Normal 24 10 2 3 2 2 2 3 2 2 4 3" xfId="19686"/>
    <cellStyle name="Normal 24 10 2 3 2 2 2 3 2 2 5" xfId="19687"/>
    <cellStyle name="Normal 24 10 2 3 2 2 2 3 2 2 6" xfId="19688"/>
    <cellStyle name="Normal 24 10 2 3 2 2 2 3 2 3" xfId="19689"/>
    <cellStyle name="Normal 24 10 2 3 2 2 2 3 2 3 2" xfId="19690"/>
    <cellStyle name="Normal 24 10 2 3 2 2 2 3 2 3 2 2" xfId="19691"/>
    <cellStyle name="Normal 24 10 2 3 2 2 2 3 2 3 2 2 2" xfId="19692"/>
    <cellStyle name="Normal 24 10 2 3 2 2 2 3 2 3 2 2 2 2" xfId="19693"/>
    <cellStyle name="Normal 24 10 2 3 2 2 2 3 2 3 2 2 2 2 2" xfId="19694"/>
    <cellStyle name="Normal 24 10 2 3 2 2 2 3 2 3 2 2 2 2 2 2" xfId="19695"/>
    <cellStyle name="Normal 24 10 2 3 2 2 2 3 2 3 2 2 2 2 2 2 2" xfId="19696"/>
    <cellStyle name="Normal 24 10 2 3 2 2 2 3 2 3 2 2 2 2 2 2 3" xfId="19697"/>
    <cellStyle name="Normal 24 10 2 3 2 2 2 3 2 3 2 2 2 2 2 3" xfId="19698"/>
    <cellStyle name="Normal 24 10 2 3 2 2 2 3 2 3 2 2 2 2 2 4" xfId="19699"/>
    <cellStyle name="Normal 24 10 2 3 2 2 2 3 2 3 2 2 2 2 3" xfId="19700"/>
    <cellStyle name="Normal 24 10 2 3 2 2 2 3 2 3 2 2 2 2 3 2" xfId="19701"/>
    <cellStyle name="Normal 24 10 2 3 2 2 2 3 2 3 2 2 2 2 3 2 2" xfId="19702"/>
    <cellStyle name="Normal 24 10 2 3 2 2 2 3 2 3 2 2 2 2 3 2 2 2" xfId="19703"/>
    <cellStyle name="Normal 24 10 2 3 2 2 2 3 2 3 2 2 2 2 3 2 2 3" xfId="19704"/>
    <cellStyle name="Normal 24 10 2 3 2 2 2 3 2 3 2 2 2 2 3 2 3" xfId="19705"/>
    <cellStyle name="Normal 24 10 2 3 2 2 2 3 2 3 2 2 2 2 3 2 3 2" xfId="19706"/>
    <cellStyle name="Normal 24 10 2 3 2 2 2 3 2 3 2 2 2 2 3 2 3 2 2" xfId="19707"/>
    <cellStyle name="Normal 24 10 2 3 2 2 2 3 2 3 2 2 2 2 3 2 3 2 3" xfId="19708"/>
    <cellStyle name="Normal 24 10 2 3 2 2 2 3 2 3 2 2 2 2 3 2 3 3" xfId="19709"/>
    <cellStyle name="Normal 24 10 2 3 2 2 2 3 2 3 2 2 2 2 3 2 3 4" xfId="19710"/>
    <cellStyle name="Normal 24 10 2 3 2 2 2 3 2 3 2 2 2 2 3 2 4" xfId="19711"/>
    <cellStyle name="Normal 24 10 2 3 2 2 2 3 2 3 2 2 2 2 3 2 5" xfId="19712"/>
    <cellStyle name="Normal 24 10 2 3 2 2 2 3 2 3 2 2 2 2 3 3" xfId="19713"/>
    <cellStyle name="Normal 24 10 2 3 2 2 2 3 2 3 2 2 2 2 3 3 2" xfId="19714"/>
    <cellStyle name="Normal 24 10 2 3 2 2 2 3 2 3 2 2 2 2 3 3 3" xfId="19715"/>
    <cellStyle name="Normal 24 10 2 3 2 2 2 3 2 3 2 2 2 2 3 4" xfId="19716"/>
    <cellStyle name="Normal 24 10 2 3 2 2 2 3 2 3 2 2 2 2 3 5" xfId="19717"/>
    <cellStyle name="Normal 24 10 2 3 2 2 2 3 2 3 2 2 2 2 4" xfId="19718"/>
    <cellStyle name="Normal 24 10 2 3 2 2 2 3 2 3 2 2 2 2 4 2" xfId="19719"/>
    <cellStyle name="Normal 24 10 2 3 2 2 2 3 2 3 2 2 2 2 4 3" xfId="19720"/>
    <cellStyle name="Normal 24 10 2 3 2 2 2 3 2 3 2 2 2 2 5" xfId="19721"/>
    <cellStyle name="Normal 24 10 2 3 2 2 2 3 2 3 2 2 2 2 6" xfId="19722"/>
    <cellStyle name="Normal 24 10 2 3 2 2 2 3 2 3 2 2 2 3" xfId="19723"/>
    <cellStyle name="Normal 24 10 2 3 2 2 2 3 2 3 2 2 2 3 2" xfId="19724"/>
    <cellStyle name="Normal 24 10 2 3 2 2 2 3 2 3 2 2 2 3 3" xfId="19725"/>
    <cellStyle name="Normal 24 10 2 3 2 2 2 3 2 3 2 2 2 4" xfId="19726"/>
    <cellStyle name="Normal 24 10 2 3 2 2 2 3 2 3 2 2 2 5" xfId="19727"/>
    <cellStyle name="Normal 24 10 2 3 2 2 2 3 2 3 2 2 3" xfId="19728"/>
    <cellStyle name="Normal 24 10 2 3 2 2 2 3 2 3 2 2 3 2" xfId="19729"/>
    <cellStyle name="Normal 24 10 2 3 2 2 2 3 2 3 2 2 3 2 2" xfId="19730"/>
    <cellStyle name="Normal 24 10 2 3 2 2 2 3 2 3 2 2 3 2 3" xfId="19731"/>
    <cellStyle name="Normal 24 10 2 3 2 2 2 3 2 3 2 2 3 3" xfId="19732"/>
    <cellStyle name="Normal 24 10 2 3 2 2 2 3 2 3 2 2 3 4" xfId="19733"/>
    <cellStyle name="Normal 24 10 2 3 2 2 2 3 2 3 2 2 4" xfId="19734"/>
    <cellStyle name="Normal 24 10 2 3 2 2 2 3 2 3 2 2 4 2" xfId="19735"/>
    <cellStyle name="Normal 24 10 2 3 2 2 2 3 2 3 2 2 4 3" xfId="19736"/>
    <cellStyle name="Normal 24 10 2 3 2 2 2 3 2 3 2 2 5" xfId="19737"/>
    <cellStyle name="Normal 24 10 2 3 2 2 2 3 2 3 2 2 6" xfId="19738"/>
    <cellStyle name="Normal 24 10 2 3 2 2 2 3 2 3 2 3" xfId="19739"/>
    <cellStyle name="Normal 24 10 2 3 2 2 2 3 2 3 2 3 2" xfId="19740"/>
    <cellStyle name="Normal 24 10 2 3 2 2 2 3 2 3 2 3 3" xfId="19741"/>
    <cellStyle name="Normal 24 10 2 3 2 2 2 3 2 3 2 4" xfId="19742"/>
    <cellStyle name="Normal 24 10 2 3 2 2 2 3 2 3 2 5" xfId="19743"/>
    <cellStyle name="Normal 24 10 2 3 2 2 2 3 2 3 3" xfId="19744"/>
    <cellStyle name="Normal 24 10 2 3 2 2 2 3 2 3 3 2" xfId="19745"/>
    <cellStyle name="Normal 24 10 2 3 2 2 2 3 2 3 3 2 2" xfId="19746"/>
    <cellStyle name="Normal 24 10 2 3 2 2 2 3 2 3 3 2 3" xfId="19747"/>
    <cellStyle name="Normal 24 10 2 3 2 2 2 3 2 3 3 3" xfId="19748"/>
    <cellStyle name="Normal 24 10 2 3 2 2 2 3 2 3 3 4" xfId="19749"/>
    <cellStyle name="Normal 24 10 2 3 2 2 2 3 2 3 4" xfId="19750"/>
    <cellStyle name="Normal 24 10 2 3 2 2 2 3 2 3 4 2" xfId="19751"/>
    <cellStyle name="Normal 24 10 2 3 2 2 2 3 2 3 4 3" xfId="19752"/>
    <cellStyle name="Normal 24 10 2 3 2 2 2 3 2 3 5" xfId="19753"/>
    <cellStyle name="Normal 24 10 2 3 2 2 2 3 2 3 6" xfId="19754"/>
    <cellStyle name="Normal 24 10 2 3 2 2 2 3 2 4" xfId="19755"/>
    <cellStyle name="Normal 24 10 2 3 2 2 2 3 2 4 2" xfId="19756"/>
    <cellStyle name="Normal 24 10 2 3 2 2 2 3 2 4 2 2" xfId="19757"/>
    <cellStyle name="Normal 24 10 2 3 2 2 2 3 2 4 2 2 2" xfId="19758"/>
    <cellStyle name="Normal 24 10 2 3 2 2 2 3 2 4 2 2 2 2" xfId="19759"/>
    <cellStyle name="Normal 24 10 2 3 2 2 2 3 2 4 2 2 2 2 2" xfId="19760"/>
    <cellStyle name="Normal 24 10 2 3 2 2 2 3 2 4 2 2 2 2 2 2" xfId="19761"/>
    <cellStyle name="Normal 24 10 2 3 2 2 2 3 2 4 2 2 2 2 2 2 2" xfId="19762"/>
    <cellStyle name="Normal 24 10 2 3 2 2 2 3 2 4 2 2 2 2 2 2 2 2" xfId="19763"/>
    <cellStyle name="Normal 24 10 2 3 2 2 2 3 2 4 2 2 2 2 2 2 2 3" xfId="19764"/>
    <cellStyle name="Normal 24 10 2 3 2 2 2 3 2 4 2 2 2 2 2 2 3" xfId="19765"/>
    <cellStyle name="Normal 24 10 2 3 2 2 2 3 2 4 2 2 2 2 2 2 4" xfId="19766"/>
    <cellStyle name="Normal 24 10 2 3 2 2 2 3 2 4 2 2 2 2 2 3" xfId="19767"/>
    <cellStyle name="Normal 24 10 2 3 2 2 2 3 2 4 2 2 2 2 2 3 2" xfId="19768"/>
    <cellStyle name="Normal 24 10 2 3 2 2 2 3 2 4 2 2 2 2 2 3 2 2" xfId="19769"/>
    <cellStyle name="Normal 24 10 2 3 2 2 2 3 2 4 2 2 2 2 2 3 2 2 2" xfId="19770"/>
    <cellStyle name="Normal 24 10 2 3 2 2 2 3 2 4 2 2 2 2 2 3 2 2 3" xfId="19771"/>
    <cellStyle name="Normal 24 10 2 3 2 2 2 3 2 4 2 2 2 2 2 3 2 3" xfId="19772"/>
    <cellStyle name="Normal 24 10 2 3 2 2 2 3 2 4 2 2 2 2 2 3 2 4" xfId="19773"/>
    <cellStyle name="Normal 24 10 2 3 2 2 2 3 2 4 2 2 2 2 2 3 3" xfId="19774"/>
    <cellStyle name="Normal 24 10 2 3 2 2 2 3 2 4 2 2 2 2 2 3 3 2" xfId="19775"/>
    <cellStyle name="Normal 24 10 2 3 2 2 2 3 2 4 2 2 2 2 2 3 3 3" xfId="19776"/>
    <cellStyle name="Normal 24 10 2 3 2 2 2 3 2 4 2 2 2 2 2 3 4" xfId="19777"/>
    <cellStyle name="Normal 24 10 2 3 2 2 2 3 2 4 2 2 2 2 2 3 5" xfId="19778"/>
    <cellStyle name="Normal 24 10 2 3 2 2 2 3 2 4 2 2 2 2 2 4" xfId="19779"/>
    <cellStyle name="Normal 24 10 2 3 2 2 2 3 2 4 2 2 2 2 2 5" xfId="19780"/>
    <cellStyle name="Normal 24 10 2 3 2 2 2 3 2 4 2 2 2 2 3" xfId="19781"/>
    <cellStyle name="Normal 24 10 2 3 2 2 2 3 2 4 2 2 2 2 4" xfId="19782"/>
    <cellStyle name="Normal 24 10 2 3 2 2 2 3 2 4 2 2 2 3" xfId="19783"/>
    <cellStyle name="Normal 24 10 2 3 2 2 2 3 2 4 2 2 2 3 2" xfId="19784"/>
    <cellStyle name="Normal 24 10 2 3 2 2 2 3 2 4 2 2 2 3 3" xfId="19785"/>
    <cellStyle name="Normal 24 10 2 3 2 2 2 3 2 4 2 2 2 4" xfId="19786"/>
    <cellStyle name="Normal 24 10 2 3 2 2 2 3 2 4 2 2 2 4 2" xfId="19787"/>
    <cellStyle name="Normal 24 10 2 3 2 2 2 3 2 4 2 2 2 4 2 2" xfId="19788"/>
    <cellStyle name="Normal 24 10 2 3 2 2 2 3 2 4 2 2 2 4 2 3" xfId="19789"/>
    <cellStyle name="Normal 24 10 2 3 2 2 2 3 2 4 2 2 2 4 3" xfId="19790"/>
    <cellStyle name="Normal 24 10 2 3 2 2 2 3 2 4 2 2 2 4 4" xfId="19791"/>
    <cellStyle name="Normal 24 10 2 3 2 2 2 3 2 4 2 2 2 5" xfId="19792"/>
    <cellStyle name="Normal 24 10 2 3 2 2 2 3 2 4 2 2 2 6" xfId="19793"/>
    <cellStyle name="Normal 24 10 2 3 2 2 2 3 2 4 2 2 3" xfId="19794"/>
    <cellStyle name="Normal 24 10 2 3 2 2 2 3 2 4 2 2 3 2" xfId="19795"/>
    <cellStyle name="Normal 24 10 2 3 2 2 2 3 2 4 2 2 3 3" xfId="19796"/>
    <cellStyle name="Normal 24 10 2 3 2 2 2 3 2 4 2 2 4" xfId="19797"/>
    <cellStyle name="Normal 24 10 2 3 2 2 2 3 2 4 2 2 5" xfId="19798"/>
    <cellStyle name="Normal 24 10 2 3 2 2 2 3 2 4 2 3" xfId="19799"/>
    <cellStyle name="Normal 24 10 2 3 2 2 2 3 2 4 2 3 2" xfId="19800"/>
    <cellStyle name="Normal 24 10 2 3 2 2 2 3 2 4 2 3 3" xfId="19801"/>
    <cellStyle name="Normal 24 10 2 3 2 2 2 3 2 4 2 4" xfId="19802"/>
    <cellStyle name="Normal 24 10 2 3 2 2 2 3 2 4 2 5" xfId="19803"/>
    <cellStyle name="Normal 24 10 2 3 2 2 2 3 2 4 3" xfId="19804"/>
    <cellStyle name="Normal 24 10 2 3 2 2 2 3 2 4 3 2" xfId="19805"/>
    <cellStyle name="Normal 24 10 2 3 2 2 2 3 2 4 3 3" xfId="19806"/>
    <cellStyle name="Normal 24 10 2 3 2 2 2 3 2 4 4" xfId="19807"/>
    <cellStyle name="Normal 24 10 2 3 2 2 2 3 2 4 5" xfId="19808"/>
    <cellStyle name="Normal 24 10 2 3 2 2 2 3 2 5" xfId="19809"/>
    <cellStyle name="Normal 24 10 2 3 2 2 2 3 2 5 2" xfId="19810"/>
    <cellStyle name="Normal 24 10 2 3 2 2 2 3 2 5 3" xfId="19811"/>
    <cellStyle name="Normal 24 10 2 3 2 2 2 3 2 6" xfId="19812"/>
    <cellStyle name="Normal 24 10 2 3 2 2 2 3 2 7" xfId="19813"/>
    <cellStyle name="Normal 24 10 2 3 2 2 2 3 3" xfId="19814"/>
    <cellStyle name="Normal 24 10 2 3 2 2 2 3 3 2" xfId="19815"/>
    <cellStyle name="Normal 24 10 2 3 2 2 2 3 3 2 2" xfId="19816"/>
    <cellStyle name="Normal 24 10 2 3 2 2 2 3 3 2 2 2" xfId="19817"/>
    <cellStyle name="Normal 24 10 2 3 2 2 2 3 3 2 2 2 2" xfId="19818"/>
    <cellStyle name="Normal 24 10 2 3 2 2 2 3 3 2 2 2 3" xfId="19819"/>
    <cellStyle name="Normal 24 10 2 3 2 2 2 3 3 2 2 3" xfId="19820"/>
    <cellStyle name="Normal 24 10 2 3 2 2 2 3 3 2 2 3 2" xfId="19821"/>
    <cellStyle name="Normal 24 10 2 3 2 2 2 3 3 2 2 3 2 2" xfId="19822"/>
    <cellStyle name="Normal 24 10 2 3 2 2 2 3 3 2 2 3 2 3" xfId="19823"/>
    <cellStyle name="Normal 24 10 2 3 2 2 2 3 3 2 2 3 3" xfId="19824"/>
    <cellStyle name="Normal 24 10 2 3 2 2 2 3 3 2 2 3 4" xfId="19825"/>
    <cellStyle name="Normal 24 10 2 3 2 2 2 3 3 2 2 4" xfId="19826"/>
    <cellStyle name="Normal 24 10 2 3 2 2 2 3 3 2 2 4 2" xfId="19827"/>
    <cellStyle name="Normal 24 10 2 3 2 2 2 3 3 2 2 4 2 2" xfId="19828"/>
    <cellStyle name="Normal 24 10 2 3 2 2 2 3 3 2 2 4 2 3" xfId="19829"/>
    <cellStyle name="Normal 24 10 2 3 2 2 2 3 3 2 2 4 3" xfId="19830"/>
    <cellStyle name="Normal 24 10 2 3 2 2 2 3 3 2 2 4 4" xfId="19831"/>
    <cellStyle name="Normal 24 10 2 3 2 2 2 3 3 2 2 5" xfId="19832"/>
    <cellStyle name="Normal 24 10 2 3 2 2 2 3 3 2 2 6" xfId="19833"/>
    <cellStyle name="Normal 24 10 2 3 2 2 2 3 3 2 3" xfId="19834"/>
    <cellStyle name="Normal 24 10 2 3 2 2 2 3 3 2 3 2" xfId="19835"/>
    <cellStyle name="Normal 24 10 2 3 2 2 2 3 3 2 3 3" xfId="19836"/>
    <cellStyle name="Normal 24 10 2 3 2 2 2 3 3 2 4" xfId="19837"/>
    <cellStyle name="Normal 24 10 2 3 2 2 2 3 3 2 5" xfId="19838"/>
    <cellStyle name="Normal 24 10 2 3 2 2 2 3 3 3" xfId="19839"/>
    <cellStyle name="Normal 24 10 2 3 2 2 2 3 3 3 2" xfId="19840"/>
    <cellStyle name="Normal 24 10 2 3 2 2 2 3 3 3 3" xfId="19841"/>
    <cellStyle name="Normal 24 10 2 3 2 2 2 3 3 4" xfId="19842"/>
    <cellStyle name="Normal 24 10 2 3 2 2 2 3 3 5" xfId="19843"/>
    <cellStyle name="Normal 24 10 2 3 2 2 2 3 4" xfId="19844"/>
    <cellStyle name="Normal 24 10 2 3 2 2 2 3 4 2" xfId="19845"/>
    <cellStyle name="Normal 24 10 2 3 2 2 2 3 4 2 2" xfId="19846"/>
    <cellStyle name="Normal 24 10 2 3 2 2 2 3 4 2 2 2" xfId="19847"/>
    <cellStyle name="Normal 24 10 2 3 2 2 2 3 4 2 2 3" xfId="19848"/>
    <cellStyle name="Normal 24 10 2 3 2 2 2 3 4 2 3" xfId="19849"/>
    <cellStyle name="Normal 24 10 2 3 2 2 2 3 4 2 4" xfId="19850"/>
    <cellStyle name="Normal 24 10 2 3 2 2 2 3 4 3" xfId="19851"/>
    <cellStyle name="Normal 24 10 2 3 2 2 2 3 4 3 2" xfId="19852"/>
    <cellStyle name="Normal 24 10 2 3 2 2 2 3 4 3 2 2" xfId="19853"/>
    <cellStyle name="Normal 24 10 2 3 2 2 2 3 4 3 2 2 2" xfId="19854"/>
    <cellStyle name="Normal 24 10 2 3 2 2 2 3 4 3 2 2 2 2" xfId="19855"/>
    <cellStyle name="Normal 24 10 2 3 2 2 2 3 4 3 2 2 2 3" xfId="19856"/>
    <cellStyle name="Normal 24 10 2 3 2 2 2 3 4 3 2 2 3" xfId="19857"/>
    <cellStyle name="Normal 24 10 2 3 2 2 2 3 4 3 2 2 4" xfId="19858"/>
    <cellStyle name="Normal 24 10 2 3 2 2 2 3 4 3 2 3" xfId="19859"/>
    <cellStyle name="Normal 24 10 2 3 2 2 2 3 4 3 2 3 2" xfId="19860"/>
    <cellStyle name="Normal 24 10 2 3 2 2 2 3 4 3 2 3 3" xfId="19861"/>
    <cellStyle name="Normal 24 10 2 3 2 2 2 3 4 3 2 4" xfId="19862"/>
    <cellStyle name="Normal 24 10 2 3 2 2 2 3 4 3 2 5" xfId="19863"/>
    <cellStyle name="Normal 24 10 2 3 2 2 2 3 4 3 3" xfId="19864"/>
    <cellStyle name="Normal 24 10 2 3 2 2 2 3 4 3 3 2" xfId="19865"/>
    <cellStyle name="Normal 24 10 2 3 2 2 2 3 4 3 3 2 2" xfId="19866"/>
    <cellStyle name="Normal 24 10 2 3 2 2 2 3 4 3 3 2 2 2" xfId="19867"/>
    <cellStyle name="Normal 24 10 2 3 2 2 2 3 4 3 3 2 2 2 2" xfId="19868"/>
    <cellStyle name="Normal 24 10 2 3 2 2 2 3 4 3 3 2 2 2 3" xfId="19869"/>
    <cellStyle name="Normal 24 10 2 3 2 2 2 3 4 3 3 2 2 3" xfId="19870"/>
    <cellStyle name="Normal 24 10 2 3 2 2 2 3 4 3 3 2 2 3 2" xfId="19871"/>
    <cellStyle name="Normal 24 10 2 3 2 2 2 3 4 3 3 2 2 3 2 2" xfId="19872"/>
    <cellStyle name="Normal 24 10 2 3 2 2 2 3 4 3 3 2 2 3 2 3" xfId="19873"/>
    <cellStyle name="Normal 24 10 2 3 2 2 2 3 4 3 3 2 2 3 3" xfId="19874"/>
    <cellStyle name="Normal 24 10 2 3 2 2 2 3 4 3 3 2 2 3 4" xfId="19875"/>
    <cellStyle name="Normal 24 10 2 3 2 2 2 3 4 3 3 2 2 4" xfId="19876"/>
    <cellStyle name="Normal 24 10 2 3 2 2 2 3 4 3 3 2 2 5" xfId="19877"/>
    <cellStyle name="Normal 24 10 2 3 2 2 2 3 4 3 3 2 3" xfId="19878"/>
    <cellStyle name="Normal 24 10 2 3 2 2 2 3 4 3 3 2 3 2" xfId="19879"/>
    <cellStyle name="Normal 24 10 2 3 2 2 2 3 4 3 3 2 3 3" xfId="19880"/>
    <cellStyle name="Normal 24 10 2 3 2 2 2 3 4 3 3 2 4" xfId="19881"/>
    <cellStyle name="Normal 24 10 2 3 2 2 2 3 4 3 3 2 5" xfId="19882"/>
    <cellStyle name="Normal 24 10 2 3 2 2 2 3 4 3 3 3" xfId="19883"/>
    <cellStyle name="Normal 24 10 2 3 2 2 2 3 4 3 3 3 2" xfId="19884"/>
    <cellStyle name="Normal 24 10 2 3 2 2 2 3 4 3 3 3 3" xfId="19885"/>
    <cellStyle name="Normal 24 10 2 3 2 2 2 3 4 3 3 4" xfId="19886"/>
    <cellStyle name="Normal 24 10 2 3 2 2 2 3 4 3 3 5" xfId="19887"/>
    <cellStyle name="Normal 24 10 2 3 2 2 2 3 4 3 4" xfId="19888"/>
    <cellStyle name="Normal 24 10 2 3 2 2 2 3 4 3 4 2" xfId="19889"/>
    <cellStyle name="Normal 24 10 2 3 2 2 2 3 4 3 4 3" xfId="19890"/>
    <cellStyle name="Normal 24 10 2 3 2 2 2 3 4 3 5" xfId="19891"/>
    <cellStyle name="Normal 24 10 2 3 2 2 2 3 4 3 6" xfId="19892"/>
    <cellStyle name="Normal 24 10 2 3 2 2 2 3 4 4" xfId="19893"/>
    <cellStyle name="Normal 24 10 2 3 2 2 2 3 4 4 2" xfId="19894"/>
    <cellStyle name="Normal 24 10 2 3 2 2 2 3 4 4 3" xfId="19895"/>
    <cellStyle name="Normal 24 10 2 3 2 2 2 3 4 5" xfId="19896"/>
    <cellStyle name="Normal 24 10 2 3 2 2 2 3 4 6" xfId="19897"/>
    <cellStyle name="Normal 24 10 2 3 2 2 2 3 5" xfId="19898"/>
    <cellStyle name="Normal 24 10 2 3 2 2 2 3 5 2" xfId="19899"/>
    <cellStyle name="Normal 24 10 2 3 2 2 2 3 5 2 4 2" xfId="19900"/>
    <cellStyle name="Normal 24 10 2 3 2 2 2 3 5 2 4 2 2" xfId="19901"/>
    <cellStyle name="Normal 24 10 2 3 2 2 2 3 5 2 4 2 2 2" xfId="19902"/>
    <cellStyle name="Normal 24 10 2 3 2 2 2 3 5 2 4 2 2 3" xfId="19903"/>
    <cellStyle name="Normal 24 10 2 3 2 2 2 3 5 2 4 2 3" xfId="19904"/>
    <cellStyle name="Normal 24 10 2 3 2 2 2 3 5 2 4 2 4" xfId="19905"/>
    <cellStyle name="Normal 24 10 2 3 2 2 2 3 5 2 4 2 4 2" xfId="19906"/>
    <cellStyle name="Normal 24 10 2 3 2 2 2 3 5 2 4 2 4 2 2" xfId="19907"/>
    <cellStyle name="Normal 24 10 2 3 2 2 2 3 5 2 4 2 4 2 2 2" xfId="19908"/>
    <cellStyle name="Normal 24 10 2 3 2 2 2 3 5 2 4 2 4 2 2 3" xfId="19909"/>
    <cellStyle name="Normal 24 10 2 3 2 2 2 3 5 2 4 2 4 2 3" xfId="19910"/>
    <cellStyle name="Normal 24 10 2 3 2 2 2 3 5 2 4 2 4 2 4" xfId="19911"/>
    <cellStyle name="Normal 24 10 2 3 2 2 2 3 5 2 4 2 4 3" xfId="19912"/>
    <cellStyle name="Normal 24 10 2 3 2 2 2 3 5 2 4 2 4 3 2" xfId="19913"/>
    <cellStyle name="Normal 24 10 2 3 2 2 2 3 5 2 4 2 4 3 3" xfId="19914"/>
    <cellStyle name="Normal 24 10 2 3 2 2 2 3 5 2 4 2 4 4" xfId="19915"/>
    <cellStyle name="Normal 24 10 2 3 2 2 2 3 5 2 4 2 4 5" xfId="19916"/>
    <cellStyle name="Normal 24 10 2 3 2 2 2 3 5 2 4 2 5" xfId="19917"/>
    <cellStyle name="Normal 24 10 2 3 2 2 2 3 5 3" xfId="19918"/>
    <cellStyle name="Normal 24 10 2 3 2 2 2 3 5 3 2 2" xfId="19919"/>
    <cellStyle name="Normal 24 10 2 3 2 2 2 3 5 3 2 2 2" xfId="19920"/>
    <cellStyle name="Normal 24 10 2 3 2 2 2 3 5 3 2 2 2 2" xfId="19921"/>
    <cellStyle name="Normal 24 10 2 3 2 2 2 3 5 3 2 2 2 2 2" xfId="19922"/>
    <cellStyle name="Normal 24 10 2 3 2 2 2 3 5 3 2 2 2 2 3" xfId="19923"/>
    <cellStyle name="Normal 24 10 2 3 2 2 2 3 5 3 2 2 2 3" xfId="19924"/>
    <cellStyle name="Normal 24 10 2 3 2 2 2 3 5 3 2 2 2 4" xfId="19925"/>
    <cellStyle name="Normal 24 10 2 3 2 2 2 3 5 3 2 2 3" xfId="19926"/>
    <cellStyle name="Normal 24 10 2 3 2 2 2 3 5 3 2 2 3 2" xfId="19927"/>
    <cellStyle name="Normal 24 10 2 3 2 2 2 3 5 3 2 2 3 2 2" xfId="19928"/>
    <cellStyle name="Normal 24 10 2 3 2 2 2 3 5 3 2 2 3 2 3" xfId="19929"/>
    <cellStyle name="Normal 24 10 2 3 2 2 2 3 5 3 2 2 3 3" xfId="19930"/>
    <cellStyle name="Normal 24 10 2 3 2 2 2 3 5 3 2 2 3 4" xfId="19931"/>
    <cellStyle name="Normal 24 10 2 3 2 2 2 3 5 3 2 2 4" xfId="19932"/>
    <cellStyle name="Normal 24 10 2 3 2 2 2 3 5 3 2 2 4 2" xfId="19933"/>
    <cellStyle name="Normal 24 10 2 3 2 2 2 3 5 3 2 2 4 3" xfId="19934"/>
    <cellStyle name="Normal 24 10 2 3 2 2 2 3 5 3 2 2 5" xfId="19935"/>
    <cellStyle name="Normal 24 10 2 3 2 2 2 3 5 3 2 2 6" xfId="19936"/>
    <cellStyle name="Normal 24 10 2 3 2 2 2 3 6" xfId="19937"/>
    <cellStyle name="Normal 24 10 2 3 2 2 2 3 7" xfId="19938"/>
    <cellStyle name="Normal 24 10 2 3 2 2 2 4" xfId="19939"/>
    <cellStyle name="Normal 24 10 2 3 2 2 2 4 2" xfId="19940"/>
    <cellStyle name="Normal 24 10 2 3 2 2 2 4 2 2" xfId="19941"/>
    <cellStyle name="Normal 24 10 2 3 2 2 2 4 2 2 2" xfId="19942"/>
    <cellStyle name="Normal 24 10 2 3 2 2 2 4 2 2 2 2" xfId="19943"/>
    <cellStyle name="Normal 24 10 2 3 2 2 2 4 2 2 2 3" xfId="19944"/>
    <cellStyle name="Normal 24 10 2 3 2 2 2 4 2 2 3" xfId="19945"/>
    <cellStyle name="Normal 24 10 2 3 2 2 2 4 2 2 4" xfId="19946"/>
    <cellStyle name="Normal 24 10 2 3 2 2 2 4 2 3" xfId="19947"/>
    <cellStyle name="Normal 24 10 2 3 2 2 2 4 2 3 2" xfId="19948"/>
    <cellStyle name="Normal 24 10 2 3 2 2 2 4 2 3 3" xfId="19949"/>
    <cellStyle name="Normal 24 10 2 3 2 2 2 4 2 4" xfId="19950"/>
    <cellStyle name="Normal 24 10 2 3 2 2 2 4 2 4 2" xfId="19951"/>
    <cellStyle name="Normal 24 10 2 3 2 2 2 4 2 4 2 2" xfId="19952"/>
    <cellStyle name="Normal 24 10 2 3 2 2 2 4 2 4 2 3" xfId="19953"/>
    <cellStyle name="Normal 24 10 2 3 2 2 2 4 2 4 3" xfId="19954"/>
    <cellStyle name="Normal 24 10 2 3 2 2 2 4 2 4 4" xfId="19955"/>
    <cellStyle name="Normal 24 10 2 3 2 2 2 4 2 5" xfId="19956"/>
    <cellStyle name="Normal 24 10 2 3 2 2 2 4 2 6" xfId="19957"/>
    <cellStyle name="Normal 24 10 2 3 2 2 2 4 3" xfId="19958"/>
    <cellStyle name="Normal 24 10 2 3 2 2 2 4 3 2" xfId="19959"/>
    <cellStyle name="Normal 24 10 2 3 2 2 2 4 3 2 2" xfId="19960"/>
    <cellStyle name="Normal 24 10 2 3 2 2 2 4 3 2 2 2" xfId="19961"/>
    <cellStyle name="Normal 24 10 2 3 2 2 2 4 3 2 2 2 2" xfId="19962"/>
    <cellStyle name="Normal 24 10 2 3 2 2 2 4 3 2 2 2 3" xfId="19963"/>
    <cellStyle name="Normal 24 10 2 3 2 2 2 4 3 2 2 3" xfId="19964"/>
    <cellStyle name="Normal 24 10 2 3 2 2 2 4 3 2 2 4" xfId="19965"/>
    <cellStyle name="Normal 24 10 2 3 2 2 2 4 3 2 3" xfId="19966"/>
    <cellStyle name="Normal 24 10 2 3 2 2 2 4 3 2 3 2" xfId="19967"/>
    <cellStyle name="Normal 24 10 2 3 2 2 2 4 3 2 3 2 2" xfId="19968"/>
    <cellStyle name="Normal 24 10 2 3 2 2 2 4 3 2 3 2 3" xfId="19969"/>
    <cellStyle name="Normal 24 10 2 3 2 2 2 4 3 2 3 3" xfId="19970"/>
    <cellStyle name="Normal 24 10 2 3 2 2 2 4 3 2 3 4" xfId="19971"/>
    <cellStyle name="Normal 24 10 2 3 2 2 2 4 3 2 4" xfId="19972"/>
    <cellStyle name="Normal 24 10 2 3 2 2 2 4 3 2 4 2" xfId="19973"/>
    <cellStyle name="Normal 24 10 2 3 2 2 2 4 3 2 4 3" xfId="19974"/>
    <cellStyle name="Normal 24 10 2 3 2 2 2 4 3 2 5" xfId="19975"/>
    <cellStyle name="Normal 24 10 2 3 2 2 2 4 3 2 6" xfId="19976"/>
    <cellStyle name="Normal 24 10 2 3 2 2 2 4 3 3" xfId="19977"/>
    <cellStyle name="Normal 24 10 2 3 2 2 2 4 3 3 2" xfId="19978"/>
    <cellStyle name="Normal 24 10 2 3 2 2 2 4 3 3 3" xfId="19979"/>
    <cellStyle name="Normal 24 10 2 3 2 2 2 4 3 4" xfId="19980"/>
    <cellStyle name="Normal 24 10 2 3 2 2 2 4 3 5" xfId="19981"/>
    <cellStyle name="Normal 24 10 2 3 2 2 2 4 4" xfId="19982"/>
    <cellStyle name="Normal 24 10 2 3 2 2 2 4 4 2" xfId="19983"/>
    <cellStyle name="Normal 24 10 2 3 2 2 2 4 4 3" xfId="19984"/>
    <cellStyle name="Normal 24 10 2 3 2 2 2 4 5" xfId="19985"/>
    <cellStyle name="Normal 24 10 2 3 2 2 2 4 6" xfId="19986"/>
    <cellStyle name="Normal 24 10 2 3 2 2 2 5" xfId="19987"/>
    <cellStyle name="Normal 24 10 2 3 2 2 2 5 2" xfId="19988"/>
    <cellStyle name="Normal 24 10 2 3 2 2 2 5 2 2" xfId="19989"/>
    <cellStyle name="Normal 24 10 2 3 2 2 2 5 2 3" xfId="19990"/>
    <cellStyle name="Normal 24 10 2 3 2 2 2 5 3" xfId="19991"/>
    <cellStyle name="Normal 24 10 2 3 2 2 2 5 4" xfId="19992"/>
    <cellStyle name="Normal 24 10 2 3 2 2 2 6" xfId="19993"/>
    <cellStyle name="Normal 24 10 2 3 2 2 2 6 2" xfId="19994"/>
    <cellStyle name="Normal 24 10 2 3 2 2 2 6 3" xfId="19995"/>
    <cellStyle name="Normal 24 10 2 3 2 2 2 7" xfId="19996"/>
    <cellStyle name="Normal 24 10 2 3 2 2 2 8" xfId="19997"/>
    <cellStyle name="Normal 24 10 2 3 2 2 3" xfId="19998"/>
    <cellStyle name="Normal 24 10 2 3 2 2 3 2" xfId="19999"/>
    <cellStyle name="Normal 24 10 2 3 2 2 3 2 2" xfId="20000"/>
    <cellStyle name="Normal 24 10 2 3 2 2 3 2 3" xfId="20001"/>
    <cellStyle name="Normal 24 10 2 3 2 2 3 3" xfId="20002"/>
    <cellStyle name="Normal 24 10 2 3 2 2 3 4" xfId="20003"/>
    <cellStyle name="Normal 24 10 2 3 2 2 4" xfId="20004"/>
    <cellStyle name="Normal 24 10 2 3 2 2 4 2" xfId="20005"/>
    <cellStyle name="Normal 24 10 2 3 2 2 4 3" xfId="20006"/>
    <cellStyle name="Normal 24 10 2 3 2 2 5" xfId="20007"/>
    <cellStyle name="Normal 24 10 2 3 2 2 6" xfId="20008"/>
    <cellStyle name="Normal 24 10 2 3 2 3" xfId="20009"/>
    <cellStyle name="Normal 24 10 2 3 2 3 2" xfId="20010"/>
    <cellStyle name="Normal 24 10 2 3 2 3 3" xfId="20011"/>
    <cellStyle name="Normal 24 10 2 3 2 4" xfId="20012"/>
    <cellStyle name="Normal 24 10 2 3 2 5" xfId="20013"/>
    <cellStyle name="Normal 24 10 2 3 3" xfId="20014"/>
    <cellStyle name="Normal 24 10 2 3 3 2" xfId="20015"/>
    <cellStyle name="Normal 24 10 2 3 3 2 2" xfId="20016"/>
    <cellStyle name="Normal 24 10 2 3 3 2 3" xfId="20017"/>
    <cellStyle name="Normal 24 10 2 3 3 3" xfId="20018"/>
    <cellStyle name="Normal 24 10 2 3 3 4" xfId="20019"/>
    <cellStyle name="Normal 24 10 2 3 4" xfId="20020"/>
    <cellStyle name="Normal 24 10 2 3 4 2" xfId="20021"/>
    <cellStyle name="Normal 24 10 2 3 4 2 2" xfId="20022"/>
    <cellStyle name="Normal 24 10 2 3 4 2 2 2" xfId="20023"/>
    <cellStyle name="Normal 24 10 2 3 4 2 2 3" xfId="20024"/>
    <cellStyle name="Normal 24 10 2 3 4 2 3" xfId="20025"/>
    <cellStyle name="Normal 24 10 2 3 4 2 4" xfId="20026"/>
    <cellStyle name="Normal 24 10 2 3 4 3" xfId="20027"/>
    <cellStyle name="Normal 24 10 2 3 4 3 2" xfId="20028"/>
    <cellStyle name="Normal 24 10 2 3 4 3 3" xfId="20029"/>
    <cellStyle name="Normal 24 10 2 3 4 4" xfId="20030"/>
    <cellStyle name="Normal 24 10 2 3 4 5" xfId="20031"/>
    <cellStyle name="Normal 24 10 2 3 5" xfId="20032"/>
    <cellStyle name="Normal 24 10 2 3 5 2" xfId="20033"/>
    <cellStyle name="Normal 24 10 2 3 5 2 2" xfId="20034"/>
    <cellStyle name="Normal 24 10 2 3 5 2 2 2" xfId="20035"/>
    <cellStyle name="Normal 24 10 2 3 5 2 2 2 2" xfId="20036"/>
    <cellStyle name="Normal 24 10 2 3 5 2 2 2 3" xfId="20037"/>
    <cellStyle name="Normal 24 10 2 3 5 2 2 3" xfId="20038"/>
    <cellStyle name="Normal 24 10 2 3 5 2 2 4" xfId="20039"/>
    <cellStyle name="Normal 24 10 2 3 5 2 3" xfId="20040"/>
    <cellStyle name="Normal 24 10 2 3 5 2 3 2" xfId="20041"/>
    <cellStyle name="Normal 24 10 2 3 5 2 3 2 2" xfId="20042"/>
    <cellStyle name="Normal 24 10 2 3 5 2 3 2 2 2" xfId="20043"/>
    <cellStyle name="Normal 24 10 2 3 5 2 3 2 2 3" xfId="20044"/>
    <cellStyle name="Normal 24 10 2 3 5 2 3 2 3" xfId="20045"/>
    <cellStyle name="Normal 24 10 2 3 5 2 3 2 4" xfId="20046"/>
    <cellStyle name="Normal 24 10 2 3 5 2 3 3" xfId="20047"/>
    <cellStyle name="Normal 24 10 2 3 5 2 3 4" xfId="20048"/>
    <cellStyle name="Normal 24 10 2 3 5 2 4" xfId="20049"/>
    <cellStyle name="Normal 24 10 2 3 5 2 5" xfId="20050"/>
    <cellStyle name="Normal 24 10 2 3 5 3" xfId="20051"/>
    <cellStyle name="Normal 24 10 2 3 5 3 2" xfId="20052"/>
    <cellStyle name="Normal 24 10 2 3 5 3 3" xfId="20053"/>
    <cellStyle name="Normal 24 10 2 3 5 4" xfId="20054"/>
    <cellStyle name="Normal 24 10 2 3 5 5" xfId="20055"/>
    <cellStyle name="Normal 24 10 2 3 6" xfId="20056"/>
    <cellStyle name="Normal 24 10 2 3 6 2" xfId="20057"/>
    <cellStyle name="Normal 24 10 2 3 6 3" xfId="20058"/>
    <cellStyle name="Normal 24 10 2 3 7" xfId="20059"/>
    <cellStyle name="Normal 24 10 2 3 8" xfId="20060"/>
    <cellStyle name="Normal 24 10 2 4" xfId="20061"/>
    <cellStyle name="Normal 24 10 2 4 2" xfId="20062"/>
    <cellStyle name="Normal 24 10 2 4 2 2" xfId="20063"/>
    <cellStyle name="Normal 24 10 2 4 2 3" xfId="20064"/>
    <cellStyle name="Normal 24 10 2 4 3" xfId="20065"/>
    <cellStyle name="Normal 24 10 2 4 4" xfId="20066"/>
    <cellStyle name="Normal 24 10 2 5" xfId="20067"/>
    <cellStyle name="Normal 24 10 2 5 2" xfId="20068"/>
    <cellStyle name="Normal 24 10 2 5 2 2" xfId="20069"/>
    <cellStyle name="Normal 24 10 2 5 2 3" xfId="20070"/>
    <cellStyle name="Normal 24 10 2 5 3" xfId="20071"/>
    <cellStyle name="Normal 24 10 2 5 4" xfId="20072"/>
    <cellStyle name="Normal 24 10 2 6" xfId="20073"/>
    <cellStyle name="Normal 24 10 2 6 2" xfId="20074"/>
    <cellStyle name="Normal 24 10 2 6 2 2" xfId="20075"/>
    <cellStyle name="Normal 24 10 2 6 2 2 2" xfId="20076"/>
    <cellStyle name="Normal 24 10 2 6 2 2 2 2" xfId="20077"/>
    <cellStyle name="Normal 24 10 2 6 2 2 2 2 2" xfId="20078"/>
    <cellStyle name="Normal 24 10 2 6 2 2 2 2 3" xfId="20079"/>
    <cellStyle name="Normal 24 10 2 6 2 2 2 3" xfId="20080"/>
    <cellStyle name="Normal 24 10 2 6 2 2 2 4" xfId="20081"/>
    <cellStyle name="Normal 24 10 2 6 2 2 3" xfId="20082"/>
    <cellStyle name="Normal 24 10 2 6 2 2 3 2" xfId="20083"/>
    <cellStyle name="Normal 24 10 2 6 2 2 3 2 2" xfId="20084"/>
    <cellStyle name="Normal 24 10 2 6 2 2 3 2 3" xfId="20085"/>
    <cellStyle name="Normal 24 10 2 6 2 2 3 3" xfId="20086"/>
    <cellStyle name="Normal 24 10 2 6 2 2 3 4" xfId="20087"/>
    <cellStyle name="Normal 24 10 2 6 2 2 4" xfId="20088"/>
    <cellStyle name="Normal 24 10 2 6 2 2 4 2" xfId="20089"/>
    <cellStyle name="Normal 24 10 2 6 2 2 4 3" xfId="20090"/>
    <cellStyle name="Normal 24 10 2 6 2 2 5" xfId="20091"/>
    <cellStyle name="Normal 24 10 2 6 2 2 6" xfId="20092"/>
    <cellStyle name="Normal 24 10 2 6 2 3" xfId="20093"/>
    <cellStyle name="Normal 24 10 2 6 2 3 2" xfId="20094"/>
    <cellStyle name="Normal 24 10 2 6 2 3 2 2" xfId="20095"/>
    <cellStyle name="Normal 24 10 2 6 2 3 2 2 2" xfId="20096"/>
    <cellStyle name="Normal 24 10 2 6 2 3 2 2 3" xfId="20097"/>
    <cellStyle name="Normal 24 10 2 6 2 3 2 3" xfId="20098"/>
    <cellStyle name="Normal 24 10 2 6 2 3 2 4" xfId="20099"/>
    <cellStyle name="Normal 24 10 2 6 2 3 3" xfId="20100"/>
    <cellStyle name="Normal 24 10 2 6 2 3 3 2" xfId="20101"/>
    <cellStyle name="Normal 24 10 2 6 2 3 3 3" xfId="20102"/>
    <cellStyle name="Normal 24 10 2 6 2 3 4" xfId="20103"/>
    <cellStyle name="Normal 24 10 2 6 2 3 5" xfId="20104"/>
    <cellStyle name="Normal 24 10 2 6 2 4" xfId="20105"/>
    <cellStyle name="Normal 24 10 2 6 2 4 2" xfId="20106"/>
    <cellStyle name="Normal 24 10 2 6 2 4 2 2" xfId="20107"/>
    <cellStyle name="Normal 24 10 2 6 2 4 2 2 2" xfId="20108"/>
    <cellStyle name="Normal 24 10 2 6 2 4 2 2 3" xfId="20109"/>
    <cellStyle name="Normal 24 10 2 6 2 4 2 3" xfId="20110"/>
    <cellStyle name="Normal 24 10 2 6 2 4 2 4" xfId="20111"/>
    <cellStyle name="Normal 24 10 2 6 2 4 3" xfId="20112"/>
    <cellStyle name="Normal 24 10 2 6 2 4 3 2" xfId="20113"/>
    <cellStyle name="Normal 24 10 2 6 2 4 3 3" xfId="20114"/>
    <cellStyle name="Normal 24 10 2 6 2 4 4" xfId="20115"/>
    <cellStyle name="Normal 24 10 2 6 2 4 5" xfId="20116"/>
    <cellStyle name="Normal 24 10 2 6 2 5" xfId="20117"/>
    <cellStyle name="Normal 24 10 2 6 2 5 2" xfId="20118"/>
    <cellStyle name="Normal 24 10 2 6 2 5 2 2" xfId="20119"/>
    <cellStyle name="Normal 24 10 2 6 2 5 2 3" xfId="20120"/>
    <cellStyle name="Normal 24 10 2 6 2 5 3" xfId="20121"/>
    <cellStyle name="Normal 24 10 2 6 2 5 4" xfId="20122"/>
    <cellStyle name="Normal 24 10 2 6 2 6" xfId="20123"/>
    <cellStyle name="Normal 24 10 2 6 2 6 2" xfId="20124"/>
    <cellStyle name="Normal 24 10 2 6 2 6 3" xfId="20125"/>
    <cellStyle name="Normal 24 10 2 6 2 7" xfId="20126"/>
    <cellStyle name="Normal 24 10 2 6 2 8" xfId="20127"/>
    <cellStyle name="Normal 24 10 2 6 3" xfId="20128"/>
    <cellStyle name="Normal 24 10 2 6 3 2" xfId="20129"/>
    <cellStyle name="Normal 24 10 2 6 3 3" xfId="20130"/>
    <cellStyle name="Normal 24 10 2 6 4" xfId="20131"/>
    <cellStyle name="Normal 24 10 2 6 5" xfId="20132"/>
    <cellStyle name="Normal 24 10 2 7" xfId="20133"/>
    <cellStyle name="Normal 24 10 2 7 2" xfId="20134"/>
    <cellStyle name="Normal 24 10 2 7 3" xfId="20135"/>
    <cellStyle name="Normal 24 10 2 8" xfId="20136"/>
    <cellStyle name="Normal 24 10 2 9" xfId="20137"/>
    <cellStyle name="Normal 24 10 3" xfId="20138"/>
    <cellStyle name="Normal 24 10 3 2" xfId="20139"/>
    <cellStyle name="Normal 24 10 3 2 2" xfId="20140"/>
    <cellStyle name="Normal 24 10 3 2 3" xfId="20141"/>
    <cellStyle name="Normal 24 10 3 3" xfId="20142"/>
    <cellStyle name="Normal 24 10 3 4" xfId="20143"/>
    <cellStyle name="Normal 24 10 4" xfId="20144"/>
    <cellStyle name="Normal 24 10 4 10" xfId="20145"/>
    <cellStyle name="Normal 24 10 4 2" xfId="20146"/>
    <cellStyle name="Normal 24 10 4 2 2" xfId="20147"/>
    <cellStyle name="Normal 24 10 4 2 2 2" xfId="20148"/>
    <cellStyle name="Normal 24 10 4 2 2 3" xfId="20149"/>
    <cellStyle name="Normal 24 10 4 2 3" xfId="20150"/>
    <cellStyle name="Normal 24 10 4 2 4" xfId="20151"/>
    <cellStyle name="Normal 24 10 4 3" xfId="20152"/>
    <cellStyle name="Normal 24 10 4 3 2" xfId="20153"/>
    <cellStyle name="Normal 24 10 4 3 2 2" xfId="20154"/>
    <cellStyle name="Normal 24 10 4 3 2 2 2" xfId="20155"/>
    <cellStyle name="Normal 24 10 4 3 2 2 3" xfId="20156"/>
    <cellStyle name="Normal 24 10 4 3 2 3" xfId="20157"/>
    <cellStyle name="Normal 24 10 4 3 2 4" xfId="20158"/>
    <cellStyle name="Normal 24 10 4 3 3" xfId="20159"/>
    <cellStyle name="Normal 24 10 4 3 3 2" xfId="20160"/>
    <cellStyle name="Normal 24 10 4 3 3 2 2" xfId="20161"/>
    <cellStyle name="Normal 24 10 4 3 3 2 3" xfId="20162"/>
    <cellStyle name="Normal 24 10 4 3 3 3" xfId="20163"/>
    <cellStyle name="Normal 24 10 4 3 3 4" xfId="20164"/>
    <cellStyle name="Normal 24 10 4 3 4" xfId="20165"/>
    <cellStyle name="Normal 24 10 4 3 4 2" xfId="20166"/>
    <cellStyle name="Normal 24 10 4 3 4 2 2" xfId="20167"/>
    <cellStyle name="Normal 24 10 4 3 4 2 2 2" xfId="20168"/>
    <cellStyle name="Normal 24 10 4 3 4 2 2 2 2" xfId="20169"/>
    <cellStyle name="Normal 24 10 4 3 4 2 2 2 2 2" xfId="20170"/>
    <cellStyle name="Normal 24 10 4 3 4 2 2 2 2 2 2" xfId="20171"/>
    <cellStyle name="Normal 24 10 4 3 4 2 2 2 2 2 2 2" xfId="20172"/>
    <cellStyle name="Normal 24 10 4 3 4 2 2 2 2 2 2 2 2" xfId="20173"/>
    <cellStyle name="Normal 24 10 4 3 4 2 2 2 2 2 2 2 3" xfId="20174"/>
    <cellStyle name="Normal 24 10 4 3 4 2 2 2 2 2 2 3" xfId="20175"/>
    <cellStyle name="Normal 24 10 4 3 4 2 2 2 2 2 2 4" xfId="20176"/>
    <cellStyle name="Normal 24 10 4 3 4 2 2 2 2 2 3" xfId="20177"/>
    <cellStyle name="Normal 24 10 4 3 4 2 2 2 2 2 3 2" xfId="20178"/>
    <cellStyle name="Normal 24 10 4 3 4 2 2 2 2 2 3 3" xfId="20179"/>
    <cellStyle name="Normal 24 10 4 3 4 2 2 2 2 2 4" xfId="20180"/>
    <cellStyle name="Normal 24 10 4 3 4 2 2 2 2 2 5" xfId="20181"/>
    <cellStyle name="Normal 24 10 4 3 4 2 2 2 2 3" xfId="20182"/>
    <cellStyle name="Normal 24 10 4 3 4 2 2 2 2 3 2" xfId="20183"/>
    <cellStyle name="Normal 24 10 4 3 4 2 2 2 2 3 3" xfId="20184"/>
    <cellStyle name="Normal 24 10 4 3 4 2 2 2 2 4" xfId="20185"/>
    <cellStyle name="Normal 24 10 4 3 4 2 2 2 2 5" xfId="20186"/>
    <cellStyle name="Normal 24 10 4 3 4 2 2 2 3" xfId="20187"/>
    <cellStyle name="Normal 24 10 4 3 4 2 2 2 3 2" xfId="20188"/>
    <cellStyle name="Normal 24 10 4 3 4 2 2 2 3 2 2" xfId="20189"/>
    <cellStyle name="Normal 24 10 4 3 4 2 2 2 3 2 2 2" xfId="20190"/>
    <cellStyle name="Normal 24 10 4 3 4 2 2 2 3 2 2 3" xfId="20191"/>
    <cellStyle name="Normal 24 10 4 3 4 2 2 2 3 2 3" xfId="20192"/>
    <cellStyle name="Normal 24 10 4 3 4 2 2 2 3 2 4" xfId="20193"/>
    <cellStyle name="Normal 24 10 4 3 4 2 2 2 3 3" xfId="20194"/>
    <cellStyle name="Normal 24 10 4 3 4 2 2 2 3 3 2" xfId="20195"/>
    <cellStyle name="Normal 24 10 4 3 4 2 2 2 3 3 3" xfId="20196"/>
    <cellStyle name="Normal 24 10 4 3 4 2 2 2 3 4" xfId="20197"/>
    <cellStyle name="Normal 24 10 4 3 4 2 2 2 3 5" xfId="20198"/>
    <cellStyle name="Normal 24 10 4 3 4 2 2 2 4" xfId="20199"/>
    <cellStyle name="Normal 24 10 4 3 4 2 2 2 4 2" xfId="20200"/>
    <cellStyle name="Normal 24 10 4 3 4 2 2 2 4 2 2" xfId="20201"/>
    <cellStyle name="Normal 24 10 4 3 4 2 2 2 4 2 2 2" xfId="20202"/>
    <cellStyle name="Normal 24 10 4 3 4 2 2 2 4 2 2 2 2" xfId="20203"/>
    <cellStyle name="Normal 24 10 4 3 4 2 2 2 4 2 2 2 3" xfId="20204"/>
    <cellStyle name="Normal 24 10 4 3 4 2 2 2 4 2 2 3" xfId="20205"/>
    <cellStyle name="Normal 24 10 4 3 4 2 2 2 4 2 2 4" xfId="20206"/>
    <cellStyle name="Normal 24 10 4 3 4 2 2 2 4 2 3" xfId="20207"/>
    <cellStyle name="Normal 24 10 4 3 4 2 2 2 4 2 3 2" xfId="20208"/>
    <cellStyle name="Normal 24 10 4 3 4 2 2 2 4 2 3 2 2" xfId="20209"/>
    <cellStyle name="Normal 24 10 4 3 4 2 2 2 4 2 3 2 2 2" xfId="20210"/>
    <cellStyle name="Normal 24 10 4 3 4 2 2 2 4 2 3 2 2 3" xfId="20211"/>
    <cellStyle name="Normal 24 10 4 3 4 2 2 2 4 2 3 2 3" xfId="20212"/>
    <cellStyle name="Normal 24 10 4 3 4 2 2 2 4 2 3 2 3 2" xfId="20213"/>
    <cellStyle name="Normal 24 10 4 3 4 2 2 2 4 2 3 2 3 2 2" xfId="20214"/>
    <cellStyle name="Normal 24 10 4 3 4 2 2 2 4 2 3 2 3 2 3" xfId="20215"/>
    <cellStyle name="Normal 24 10 4 3 4 2 2 2 4 2 3 2 3 3" xfId="20216"/>
    <cellStyle name="Normal 24 10 4 3 4 2 2 2 4 2 3 2 3 4" xfId="20217"/>
    <cellStyle name="Normal 24 10 4 3 4 2 2 2 4 2 3 2 4" xfId="20218"/>
    <cellStyle name="Normal 24 10 4 3 4 2 2 2 4 2 3 2 5" xfId="20219"/>
    <cellStyle name="Normal 24 10 4 3 4 2 2 2 4 2 3 3" xfId="20220"/>
    <cellStyle name="Normal 24 10 4 3 4 2 2 2 4 2 3 4" xfId="20221"/>
    <cellStyle name="Normal 24 10 4 3 4 2 2 2 4 2 4" xfId="20222"/>
    <cellStyle name="Normal 24 10 4 3 4 2 2 2 4 2 4 2" xfId="20223"/>
    <cellStyle name="Normal 24 10 4 3 4 2 2 2 4 2 4 2 2" xfId="20224"/>
    <cellStyle name="Normal 24 10 4 3 4 2 2 2 4 2 4 2 2 2" xfId="20225"/>
    <cellStyle name="Normal 24 10 4 3 4 2 2 2 4 2 4 2 2 3" xfId="20226"/>
    <cellStyle name="Normal 24 10 4 3 4 2 2 2 4 2 4 2 3" xfId="20227"/>
    <cellStyle name="Normal 24 10 4 3 4 2 2 2 4 2 4 2 4" xfId="20228"/>
    <cellStyle name="Normal 24 10 4 3 4 2 2 2 4 2 4 3" xfId="20229"/>
    <cellStyle name="Normal 24 10 4 3 4 2 2 2 4 2 4 3 2" xfId="20230"/>
    <cellStyle name="Normal 24 10 4 3 4 2 2 2 4 2 4 3 3" xfId="20231"/>
    <cellStyle name="Normal 24 10 4 3 4 2 2 2 4 2 4 4" xfId="20232"/>
    <cellStyle name="Normal 24 10 4 3 4 2 2 2 4 2 4 5" xfId="20233"/>
    <cellStyle name="Normal 24 10 4 3 4 2 2 2 4 2 5" xfId="20234"/>
    <cellStyle name="Normal 24 10 4 3 4 2 2 2 4 2 6" xfId="20235"/>
    <cellStyle name="Normal 24 10 4 3 4 2 2 2 4 3" xfId="20236"/>
    <cellStyle name="Normal 24 10 4 3 4 2 2 2 4 3 2" xfId="20237"/>
    <cellStyle name="Normal 24 10 4 3 4 2 2 2 4 3 3" xfId="20238"/>
    <cellStyle name="Normal 24 10 4 3 4 2 2 2 4 4" xfId="20239"/>
    <cellStyle name="Normal 24 10 4 3 4 2 2 2 4 5" xfId="20240"/>
    <cellStyle name="Normal 24 10 4 3 4 2 2 2 5" xfId="20241"/>
    <cellStyle name="Normal 24 10 4 3 4 2 2 2 5 2" xfId="20242"/>
    <cellStyle name="Normal 24 10 4 3 4 2 2 2 5 3" xfId="20243"/>
    <cellStyle name="Normal 24 10 4 3 4 2 2 2 6" xfId="20244"/>
    <cellStyle name="Normal 24 10 4 3 4 2 2 2 7" xfId="20245"/>
    <cellStyle name="Normal 24 10 4 3 4 2 2 3" xfId="20246"/>
    <cellStyle name="Normal 24 10 4 3 4 2 2 3 2" xfId="20247"/>
    <cellStyle name="Normal 24 10 4 3 4 2 2 3 3" xfId="20248"/>
    <cellStyle name="Normal 24 10 4 3 4 2 2 4" xfId="20249"/>
    <cellStyle name="Normal 24 10 4 3 4 2 2 5" xfId="20250"/>
    <cellStyle name="Normal 24 10 4 3 4 2 3" xfId="20251"/>
    <cellStyle name="Normal 24 10 4 3 4 2 3 2" xfId="20252"/>
    <cellStyle name="Normal 24 10 4 3 4 2 3 2 2" xfId="20253"/>
    <cellStyle name="Normal 24 10 4 3 4 2 3 2 2 2" xfId="20254"/>
    <cellStyle name="Normal 24 10 4 3 4 2 3 2 2 3" xfId="20255"/>
    <cellStyle name="Normal 24 10 4 3 4 2 3 2 3" xfId="20256"/>
    <cellStyle name="Normal 24 10 4 3 4 2 3 2 4" xfId="20257"/>
    <cellStyle name="Normal 24 10 4 3 4 2 3 3" xfId="20258"/>
    <cellStyle name="Normal 24 10 4 3 4 2 3 3 2" xfId="20259"/>
    <cellStyle name="Normal 24 10 4 3 4 2 3 3 3" xfId="20260"/>
    <cellStyle name="Normal 24 10 4 3 4 2 3 4" xfId="20261"/>
    <cellStyle name="Normal 24 10 4 3 4 2 3 5" xfId="20262"/>
    <cellStyle name="Normal 24 10 4 3 4 2 4" xfId="20263"/>
    <cellStyle name="Normal 24 10 4 3 4 2 4 2" xfId="20264"/>
    <cellStyle name="Normal 24 10 4 3 4 2 4 2 2" xfId="20265"/>
    <cellStyle name="Normal 24 10 4 3 4 2 4 2 3" xfId="20266"/>
    <cellStyle name="Normal 24 10 4 3 4 2 4 3" xfId="20267"/>
    <cellStyle name="Normal 24 10 4 3 4 2 4 4" xfId="20268"/>
    <cellStyle name="Normal 24 10 4 3 4 2 5" xfId="20269"/>
    <cellStyle name="Normal 24 10 4 3 4 2 5 2" xfId="20270"/>
    <cellStyle name="Normal 24 10 4 3 4 2 5 2 2" xfId="20271"/>
    <cellStyle name="Normal 24 10 4 3 4 2 5 2 3" xfId="20272"/>
    <cellStyle name="Normal 24 10 4 3 4 2 5 3" xfId="20273"/>
    <cellStyle name="Normal 24 10 4 3 4 2 5 4" xfId="20274"/>
    <cellStyle name="Normal 24 10 4 3 4 2 6" xfId="20275"/>
    <cellStyle name="Normal 24 10 4 3 4 2 6 2" xfId="20276"/>
    <cellStyle name="Normal 24 10 4 3 4 2 6 3" xfId="20277"/>
    <cellStyle name="Normal 24 10 4 3 4 2 7" xfId="20278"/>
    <cellStyle name="Normal 24 10 4 3 4 2 8" xfId="20279"/>
    <cellStyle name="Normal 24 10 4 3 4 3" xfId="20280"/>
    <cellStyle name="Normal 24 10 4 3 4 3 2" xfId="20281"/>
    <cellStyle name="Normal 24 10 4 3 4 3 3" xfId="20282"/>
    <cellStyle name="Normal 24 10 4 3 4 4" xfId="20283"/>
    <cellStyle name="Normal 24 10 4 3 4 5" xfId="20284"/>
    <cellStyle name="Normal 24 10 4 3 5" xfId="20285"/>
    <cellStyle name="Normal 24 10 4 3 5 2" xfId="20286"/>
    <cellStyle name="Normal 24 10 4 3 5 2 2" xfId="20287"/>
    <cellStyle name="Normal 24 10 4 3 5 2 2 2" xfId="20288"/>
    <cellStyle name="Normal 24 10 4 3 5 2 2 2 2" xfId="20289"/>
    <cellStyle name="Normal 24 10 4 3 5 2 2 2 3" xfId="20290"/>
    <cellStyle name="Normal 24 10 4 3 5 2 2 3" xfId="20291"/>
    <cellStyle name="Normal 24 10 4 3 5 2 2 4" xfId="20292"/>
    <cellStyle name="Normal 24 10 4 3 5 2 3" xfId="20293"/>
    <cellStyle name="Normal 24 10 4 3 5 2 3 2" xfId="20294"/>
    <cellStyle name="Normal 24 10 4 3 5 2 3 3" xfId="20295"/>
    <cellStyle name="Normal 24 10 4 3 5 2 4" xfId="20296"/>
    <cellStyle name="Normal 24 10 4 3 5 2 5" xfId="20297"/>
    <cellStyle name="Normal 24 10 4 3 5 3" xfId="20298"/>
    <cellStyle name="Normal 24 10 4 3 5 3 2" xfId="20299"/>
    <cellStyle name="Normal 24 10 4 3 5 3 2 2" xfId="20300"/>
    <cellStyle name="Normal 24 10 4 3 5 3 2 2 2" xfId="20301"/>
    <cellStyle name="Normal 24 10 4 3 5 3 2 2 3" xfId="20302"/>
    <cellStyle name="Normal 24 10 4 3 5 3 2 3" xfId="20303"/>
    <cellStyle name="Normal 24 10 4 3 5 3 2 4" xfId="20304"/>
    <cellStyle name="Normal 24 10 4 3 5 3 3" xfId="20305"/>
    <cellStyle name="Normal 24 10 4 3 5 3 3 2" xfId="20306"/>
    <cellStyle name="Normal 24 10 4 3 5 3 3 3" xfId="20307"/>
    <cellStyle name="Normal 24 10 4 3 5 3 4" xfId="20308"/>
    <cellStyle name="Normal 24 10 4 3 5 3 5" xfId="20309"/>
    <cellStyle name="Normal 24 10 4 3 5 4" xfId="20310"/>
    <cellStyle name="Normal 24 10 4 3 5 4 2" xfId="20311"/>
    <cellStyle name="Normal 24 10 4 3 5 4 3" xfId="20312"/>
    <cellStyle name="Normal 24 10 4 3 5 5" xfId="20313"/>
    <cellStyle name="Normal 24 10 4 3 5 6" xfId="20314"/>
    <cellStyle name="Normal 24 10 4 3 6" xfId="20315"/>
    <cellStyle name="Normal 24 10 4 3 6 2" xfId="20316"/>
    <cellStyle name="Normal 24 10 4 3 6 3" xfId="20317"/>
    <cellStyle name="Normal 24 10 4 3 7" xfId="20318"/>
    <cellStyle name="Normal 24 10 4 3 8" xfId="20319"/>
    <cellStyle name="Normal 24 10 4 4" xfId="20320"/>
    <cellStyle name="Normal 24 10 4 4 2" xfId="20321"/>
    <cellStyle name="Normal 24 10 4 4 2 2" xfId="20322"/>
    <cellStyle name="Normal 24 10 4 4 2 3" xfId="20323"/>
    <cellStyle name="Normal 24 10 4 4 3" xfId="20324"/>
    <cellStyle name="Normal 24 10 4 4 4" xfId="20325"/>
    <cellStyle name="Normal 24 10 4 5" xfId="20326"/>
    <cellStyle name="Normal 24 10 4 5 2" xfId="20327"/>
    <cellStyle name="Normal 24 10 4 5 2 2" xfId="20328"/>
    <cellStyle name="Normal 24 10 4 5 2 3" xfId="20329"/>
    <cellStyle name="Normal 24 10 4 5 3" xfId="20330"/>
    <cellStyle name="Normal 24 10 4 5 4" xfId="20331"/>
    <cellStyle name="Normal 24 10 4 6" xfId="20332"/>
    <cellStyle name="Normal 24 10 4 6 2" xfId="20333"/>
    <cellStyle name="Normal 24 10 4 6 2 2" xfId="20334"/>
    <cellStyle name="Normal 24 10 4 6 2 2 2" xfId="20335"/>
    <cellStyle name="Normal 24 10 4 6 2 2 3" xfId="20336"/>
    <cellStyle name="Normal 24 10 4 6 2 3" xfId="20337"/>
    <cellStyle name="Normal 24 10 4 6 2 4" xfId="20338"/>
    <cellStyle name="Normal 24 10 4 6 3" xfId="20339"/>
    <cellStyle name="Normal 24 10 4 6 3 2" xfId="20340"/>
    <cellStyle name="Normal 24 10 4 6 3 3" xfId="20341"/>
    <cellStyle name="Normal 24 10 4 6 4" xfId="20342"/>
    <cellStyle name="Normal 24 10 4 6 5" xfId="20343"/>
    <cellStyle name="Normal 24 10 4 7" xfId="20344"/>
    <cellStyle name="Normal 24 10 4 7 2" xfId="20345"/>
    <cellStyle name="Normal 24 10 4 7 2 2" xfId="20346"/>
    <cellStyle name="Normal 24 10 4 7 2 3" xfId="20347"/>
    <cellStyle name="Normal 24 10 4 7 3" xfId="20348"/>
    <cellStyle name="Normal 24 10 4 7 4" xfId="20349"/>
    <cellStyle name="Normal 24 10 4 8" xfId="20350"/>
    <cellStyle name="Normal 24 10 4 8 2" xfId="20351"/>
    <cellStyle name="Normal 24 10 4 8 3" xfId="20352"/>
    <cellStyle name="Normal 24 10 4 9" xfId="20353"/>
    <cellStyle name="Normal 24 10 5" xfId="20354"/>
    <cellStyle name="Normal 24 10 5 2" xfId="20355"/>
    <cellStyle name="Normal 24 10 5 2 2" xfId="20356"/>
    <cellStyle name="Normal 24 10 5 2 3" xfId="20357"/>
    <cellStyle name="Normal 24 10 5 3" xfId="20358"/>
    <cellStyle name="Normal 24 10 5 4" xfId="20359"/>
    <cellStyle name="Normal 24 10 6" xfId="20360"/>
    <cellStyle name="Normal 24 10 6 2" xfId="20361"/>
    <cellStyle name="Normal 24 10 6 2 2" xfId="20362"/>
    <cellStyle name="Normal 24 10 6 2 3" xfId="20363"/>
    <cellStyle name="Normal 24 10 6 3" xfId="20364"/>
    <cellStyle name="Normal 24 10 6 4" xfId="20365"/>
    <cellStyle name="Normal 24 10 7" xfId="20366"/>
    <cellStyle name="Normal 24 10 7 2" xfId="20367"/>
    <cellStyle name="Normal 24 10 7 2 2" xfId="20368"/>
    <cellStyle name="Normal 24 10 7 2 2 2" xfId="20369"/>
    <cellStyle name="Normal 24 10 7 2 2 2 2" xfId="20370"/>
    <cellStyle name="Normal 24 10 7 2 2 2 3" xfId="20371"/>
    <cellStyle name="Normal 24 10 7 2 2 3" xfId="20372"/>
    <cellStyle name="Normal 24 10 7 2 2 4" xfId="20373"/>
    <cellStyle name="Normal 24 10 7 2 3" xfId="20374"/>
    <cellStyle name="Normal 24 10 7 2 3 2" xfId="20375"/>
    <cellStyle name="Normal 24 10 7 2 3 3" xfId="20376"/>
    <cellStyle name="Normal 24 10 7 2 4" xfId="20377"/>
    <cellStyle name="Normal 24 10 7 2 5" xfId="20378"/>
    <cellStyle name="Normal 24 10 7 3" xfId="20379"/>
    <cellStyle name="Normal 24 10 7 3 2" xfId="20380"/>
    <cellStyle name="Normal 24 10 7 3 2 2" xfId="20381"/>
    <cellStyle name="Normal 24 10 7 3 2 3" xfId="20382"/>
    <cellStyle name="Normal 24 10 7 3 3" xfId="20383"/>
    <cellStyle name="Normal 24 10 7 3 4" xfId="20384"/>
    <cellStyle name="Normal 24 10 7 4" xfId="20385"/>
    <cellStyle name="Normal 24 10 7 4 2" xfId="20386"/>
    <cellStyle name="Normal 24 10 7 4 2 2" xfId="20387"/>
    <cellStyle name="Normal 24 10 7 4 2 2 2" xfId="20388"/>
    <cellStyle name="Normal 24 10 7 4 2 2 2 2" xfId="20389"/>
    <cellStyle name="Normal 24 10 7 4 2 2 2 2 2" xfId="20390"/>
    <cellStyle name="Normal 24 10 7 4 2 2 2 2 3" xfId="20391"/>
    <cellStyle name="Normal 24 10 7 4 2 2 2 3" xfId="20392"/>
    <cellStyle name="Normal 24 10 7 4 2 2 2 4" xfId="20393"/>
    <cellStyle name="Normal 24 10 7 4 2 2 3" xfId="20394"/>
    <cellStyle name="Normal 24 10 7 4 2 2 3 2" xfId="20395"/>
    <cellStyle name="Normal 24 10 7 4 2 2 3 2 2" xfId="20396"/>
    <cellStyle name="Normal 24 10 7 4 2 2 3 2 3" xfId="20397"/>
    <cellStyle name="Normal 24 10 7 4 2 2 3 3" xfId="20398"/>
    <cellStyle name="Normal 24 10 7 4 2 2 3 4" xfId="20399"/>
    <cellStyle name="Normal 24 10 7 4 2 2 4" xfId="20400"/>
    <cellStyle name="Normal 24 10 7 4 2 2 4 2" xfId="20401"/>
    <cellStyle name="Normal 24 10 7 4 2 2 4 3" xfId="20402"/>
    <cellStyle name="Normal 24 10 7 4 2 2 5" xfId="20403"/>
    <cellStyle name="Normal 24 10 7 4 2 2 6" xfId="20404"/>
    <cellStyle name="Normal 24 10 7 4 2 3" xfId="20405"/>
    <cellStyle name="Normal 24 10 7 4 2 3 2" xfId="20406"/>
    <cellStyle name="Normal 24 10 7 4 2 3 2 2" xfId="20407"/>
    <cellStyle name="Normal 24 10 7 4 2 3 2 3" xfId="20408"/>
    <cellStyle name="Normal 24 10 7 4 2 3 3" xfId="20409"/>
    <cellStyle name="Normal 24 10 7 4 2 3 4" xfId="20410"/>
    <cellStyle name="Normal 24 10 7 4 2 4" xfId="20411"/>
    <cellStyle name="Normal 24 10 7 4 2 4 2" xfId="20412"/>
    <cellStyle name="Normal 24 10 7 4 2 4 2 2" xfId="20413"/>
    <cellStyle name="Normal 24 10 7 4 2 4 2 3" xfId="20414"/>
    <cellStyle name="Normal 24 10 7 4 2 4 3" xfId="20415"/>
    <cellStyle name="Normal 24 10 7 4 2 4 4" xfId="20416"/>
    <cellStyle name="Normal 24 10 7 4 2 5" xfId="20417"/>
    <cellStyle name="Normal 24 10 7 4 2 5 2" xfId="20418"/>
    <cellStyle name="Normal 24 10 7 4 2 5 3" xfId="20419"/>
    <cellStyle name="Normal 24 10 7 4 2 6" xfId="20420"/>
    <cellStyle name="Normal 24 10 7 4 2 7" xfId="20421"/>
    <cellStyle name="Normal 24 10 7 4 3" xfId="20422"/>
    <cellStyle name="Normal 24 10 7 4 3 2" xfId="20423"/>
    <cellStyle name="Normal 24 10 7 4 3 2 2" xfId="20424"/>
    <cellStyle name="Normal 24 10 7 4 3 2 2 2" xfId="20425"/>
    <cellStyle name="Normal 24 10 7 4 3 2 2 3" xfId="20426"/>
    <cellStyle name="Normal 24 10 7 4 3 2 3" xfId="20427"/>
    <cellStyle name="Normal 24 10 7 4 3 2 4" xfId="20428"/>
    <cellStyle name="Normal 24 10 7 4 3 3" xfId="20429"/>
    <cellStyle name="Normal 24 10 7 4 3 3 2" xfId="20430"/>
    <cellStyle name="Normal 24 10 7 4 3 3 3" xfId="20431"/>
    <cellStyle name="Normal 24 10 7 4 3 4" xfId="20432"/>
    <cellStyle name="Normal 24 10 7 4 3 5" xfId="20433"/>
    <cellStyle name="Normal 24 10 7 4 4" xfId="20434"/>
    <cellStyle name="Normal 24 10 7 4 4 2" xfId="20435"/>
    <cellStyle name="Normal 24 10 7 4 4 3" xfId="20436"/>
    <cellStyle name="Normal 24 10 7 4 5" xfId="20437"/>
    <cellStyle name="Normal 24 10 7 4 6" xfId="20438"/>
    <cellStyle name="Normal 24 10 7 5" xfId="20439"/>
    <cellStyle name="Normal 24 10 7 5 2" xfId="20440"/>
    <cellStyle name="Normal 24 10 7 5 2 2" xfId="20441"/>
    <cellStyle name="Normal 24 10 7 5 2 2 2" xfId="20442"/>
    <cellStyle name="Normal 24 10 7 5 2 2 3" xfId="20443"/>
    <cellStyle name="Normal 24 10 7 5 2 3" xfId="20444"/>
    <cellStyle name="Normal 24 10 7 5 2 4" xfId="20445"/>
    <cellStyle name="Normal 24 10 7 5 3" xfId="20446"/>
    <cellStyle name="Normal 24 10 7 5 3 2" xfId="20447"/>
    <cellStyle name="Normal 24 10 7 5 3 2 2" xfId="20448"/>
    <cellStyle name="Normal 24 10 7 5 3 2 2 2" xfId="20449"/>
    <cellStyle name="Normal 24 10 7 5 3 2 2 3" xfId="20450"/>
    <cellStyle name="Normal 24 10 7 5 3 2 3" xfId="20451"/>
    <cellStyle name="Normal 24 10 7 5 3 2 4" xfId="20452"/>
    <cellStyle name="Normal 24 10 7 5 3 3" xfId="20453"/>
    <cellStyle name="Normal 24 10 7 5 3 3 2" xfId="20454"/>
    <cellStyle name="Normal 24 10 7 5 3 3 3" xfId="20455"/>
    <cellStyle name="Normal 24 10 7 5 3 4" xfId="20456"/>
    <cellStyle name="Normal 24 10 7 5 3 5" xfId="20457"/>
    <cellStyle name="Normal 24 10 7 5 4" xfId="20458"/>
    <cellStyle name="Normal 24 10 7 5 4 2" xfId="20459"/>
    <cellStyle name="Normal 24 10 7 5 4 2 2" xfId="20460"/>
    <cellStyle name="Normal 24 10 7 5 4 2 3" xfId="20461"/>
    <cellStyle name="Normal 24 10 7 5 4 3" xfId="20462"/>
    <cellStyle name="Normal 24 10 7 5 4 4" xfId="20463"/>
    <cellStyle name="Normal 24 10 7 5 5" xfId="20464"/>
    <cellStyle name="Normal 24 10 7 5 5 2" xfId="20465"/>
    <cellStyle name="Normal 24 10 7 5 5 3" xfId="20466"/>
    <cellStyle name="Normal 24 10 7 5 6" xfId="20467"/>
    <cellStyle name="Normal 24 10 7 5 7" xfId="20468"/>
    <cellStyle name="Normal 24 10 7 6" xfId="20469"/>
    <cellStyle name="Normal 24 10 7 6 2" xfId="20470"/>
    <cellStyle name="Normal 24 10 7 6 3" xfId="20471"/>
    <cellStyle name="Normal 24 10 7 7" xfId="20472"/>
    <cellStyle name="Normal 24 10 7 8" xfId="20473"/>
    <cellStyle name="Normal 24 10 8" xfId="20474"/>
    <cellStyle name="Normal 24 10 8 2" xfId="20475"/>
    <cellStyle name="Normal 24 10 8 3" xfId="20476"/>
    <cellStyle name="Normal 24 10 9" xfId="20477"/>
    <cellStyle name="Normal 24 11" xfId="20478"/>
    <cellStyle name="Normal 24 11 2" xfId="20479"/>
    <cellStyle name="Normal 24 11 2 2" xfId="20480"/>
    <cellStyle name="Normal 24 11 2 2 2" xfId="20481"/>
    <cellStyle name="Normal 24 11 2 2 2 2" xfId="20482"/>
    <cellStyle name="Normal 24 11 2 2 2 3" xfId="20483"/>
    <cellStyle name="Normal 24 11 2 2 3" xfId="20484"/>
    <cellStyle name="Normal 24 11 2 2 4" xfId="20485"/>
    <cellStyle name="Normal 24 11 2 3" xfId="20486"/>
    <cellStyle name="Normal 24 11 2 3 2" xfId="20487"/>
    <cellStyle name="Normal 24 11 2 3 3" xfId="20488"/>
    <cellStyle name="Normal 24 11 2 4" xfId="20489"/>
    <cellStyle name="Normal 24 11 2 5" xfId="20490"/>
    <cellStyle name="Normal 24 11 3" xfId="20491"/>
    <cellStyle name="Normal 24 11 3 2" xfId="20492"/>
    <cellStyle name="Normal 24 11 3 2 2" xfId="20493"/>
    <cellStyle name="Normal 24 11 3 2 3" xfId="20494"/>
    <cellStyle name="Normal 24 11 3 3" xfId="20495"/>
    <cellStyle name="Normal 24 11 3 4" xfId="20496"/>
    <cellStyle name="Normal 24 11 4" xfId="20497"/>
    <cellStyle name="Normal 24 11 4 2" xfId="20498"/>
    <cellStyle name="Normal 24 11 4 3" xfId="20499"/>
    <cellStyle name="Normal 24 11 5" xfId="20500"/>
    <cellStyle name="Normal 24 11 6" xfId="20501"/>
    <cellStyle name="Normal 24 12" xfId="20502"/>
    <cellStyle name="Normal 24 12 2" xfId="20503"/>
    <cellStyle name="Normal 24 12 2 2" xfId="20504"/>
    <cellStyle name="Normal 24 12 2 2 2" xfId="20505"/>
    <cellStyle name="Normal 24 12 2 2 3" xfId="20506"/>
    <cellStyle name="Normal 24 12 2 3" xfId="20507"/>
    <cellStyle name="Normal 24 12 2 4" xfId="20508"/>
    <cellStyle name="Normal 24 12 3" xfId="20509"/>
    <cellStyle name="Normal 24 12 3 2" xfId="20510"/>
    <cellStyle name="Normal 24 12 3 3" xfId="20511"/>
    <cellStyle name="Normal 24 12 4" xfId="20512"/>
    <cellStyle name="Normal 24 12 5" xfId="20513"/>
    <cellStyle name="Normal 24 13" xfId="20514"/>
    <cellStyle name="Normal 24 13 2" xfId="20515"/>
    <cellStyle name="Normal 24 13 2 2" xfId="20516"/>
    <cellStyle name="Normal 24 13 2 2 2" xfId="20517"/>
    <cellStyle name="Normal 24 13 2 2 3" xfId="20518"/>
    <cellStyle name="Normal 24 13 2 3" xfId="20519"/>
    <cellStyle name="Normal 24 13 2 4" xfId="20520"/>
    <cellStyle name="Normal 24 13 3" xfId="20521"/>
    <cellStyle name="Normal 24 13 3 2" xfId="20522"/>
    <cellStyle name="Normal 24 13 3 3" xfId="20523"/>
    <cellStyle name="Normal 24 13 4" xfId="20524"/>
    <cellStyle name="Normal 24 13 5" xfId="20525"/>
    <cellStyle name="Normal 24 14" xfId="20526"/>
    <cellStyle name="Normal 24 14 2" xfId="20527"/>
    <cellStyle name="Normal 24 14 2 2" xfId="20528"/>
    <cellStyle name="Normal 24 14 2 3" xfId="20529"/>
    <cellStyle name="Normal 24 14 3" xfId="20530"/>
    <cellStyle name="Normal 24 14 4" xfId="20531"/>
    <cellStyle name="Normal 24 15" xfId="20532"/>
    <cellStyle name="Normal 24 15 2" xfId="20533"/>
    <cellStyle name="Normal 24 15 2 2" xfId="20534"/>
    <cellStyle name="Normal 24 15 2 3" xfId="20535"/>
    <cellStyle name="Normal 24 15 3" xfId="20536"/>
    <cellStyle name="Normal 24 15 4" xfId="20537"/>
    <cellStyle name="Normal 24 16" xfId="20538"/>
    <cellStyle name="Normal 24 17" xfId="20539"/>
    <cellStyle name="Normal 24 17 2" xfId="20540"/>
    <cellStyle name="Normal 24 17 2 2" xfId="20541"/>
    <cellStyle name="Normal 24 17 2 3" xfId="20542"/>
    <cellStyle name="Normal 24 17 3" xfId="20543"/>
    <cellStyle name="Normal 24 17 4" xfId="20544"/>
    <cellStyle name="Normal 24 18" xfId="20545"/>
    <cellStyle name="Normal 24 19" xfId="20546"/>
    <cellStyle name="Normal 24 2" xfId="20547"/>
    <cellStyle name="Normal 24 2 2" xfId="20548"/>
    <cellStyle name="Normal 24 2 2 10" xfId="20549"/>
    <cellStyle name="Normal 24 2 2 10 2" xfId="20550"/>
    <cellStyle name="Normal 24 2 2 10 3" xfId="20551"/>
    <cellStyle name="Normal 24 2 2 11" xfId="20552"/>
    <cellStyle name="Normal 24 2 2 12" xfId="20553"/>
    <cellStyle name="Normal 24 2 2 2" xfId="20554"/>
    <cellStyle name="Normal 24 2 2 2 2" xfId="20555"/>
    <cellStyle name="Normal 24 2 2 2 2 2" xfId="20556"/>
    <cellStyle name="Normal 24 2 2 2 2 3" xfId="20557"/>
    <cellStyle name="Normal 24 2 2 2 3" xfId="20558"/>
    <cellStyle name="Normal 24 2 2 2 4" xfId="20559"/>
    <cellStyle name="Normal 24 2 2 3" xfId="20560"/>
    <cellStyle name="Normal 24 2 2 3 2" xfId="20561"/>
    <cellStyle name="Normal 24 2 2 3 2 2" xfId="20562"/>
    <cellStyle name="Normal 24 2 2 3 2 2 2" xfId="20563"/>
    <cellStyle name="Normal 24 2 2 3 2 2 3" xfId="20564"/>
    <cellStyle name="Normal 24 2 2 3 2 3" xfId="20565"/>
    <cellStyle name="Normal 24 2 2 3 2 4" xfId="20566"/>
    <cellStyle name="Normal 24 2 2 3 3" xfId="20567"/>
    <cellStyle name="Normal 24 2 2 3 3 2" xfId="20568"/>
    <cellStyle name="Normal 24 2 2 3 3 3" xfId="20569"/>
    <cellStyle name="Normal 24 2 2 3 4" xfId="20570"/>
    <cellStyle name="Normal 24 2 2 3 5" xfId="20571"/>
    <cellStyle name="Normal 24 2 2 4" xfId="20572"/>
    <cellStyle name="Normal 24 2 2 4 2" xfId="20573"/>
    <cellStyle name="Normal 24 2 2 4 2 2" xfId="20574"/>
    <cellStyle name="Normal 24 2 2 4 2 2 2" xfId="20575"/>
    <cellStyle name="Normal 24 2 2 4 2 2 3" xfId="20576"/>
    <cellStyle name="Normal 24 2 2 4 2 3" xfId="20577"/>
    <cellStyle name="Normal 24 2 2 4 2 4" xfId="20578"/>
    <cellStyle name="Normal 24 2 2 4 3" xfId="20579"/>
    <cellStyle name="Normal 24 2 2 4 3 2" xfId="20580"/>
    <cellStyle name="Normal 24 2 2 4 3 3" xfId="20581"/>
    <cellStyle name="Normal 24 2 2 4 4" xfId="20582"/>
    <cellStyle name="Normal 24 2 2 4 5" xfId="20583"/>
    <cellStyle name="Normal 24 2 2 5" xfId="20584"/>
    <cellStyle name="Normal 24 2 2 5 2" xfId="20585"/>
    <cellStyle name="Normal 24 2 2 5 2 2" xfId="20586"/>
    <cellStyle name="Normal 24 2 2 5 2 2 2" xfId="20587"/>
    <cellStyle name="Normal 24 2 2 5 2 2 3" xfId="20588"/>
    <cellStyle name="Normal 24 2 2 5 2 3" xfId="20589"/>
    <cellStyle name="Normal 24 2 2 5 2 4" xfId="20590"/>
    <cellStyle name="Normal 24 2 2 5 3" xfId="20591"/>
    <cellStyle name="Normal 24 2 2 5 3 2" xfId="20592"/>
    <cellStyle name="Normal 24 2 2 5 3 2 2" xfId="20593"/>
    <cellStyle name="Normal 24 2 2 5 3 2 2 2" xfId="20594"/>
    <cellStyle name="Normal 24 2 2 5 3 2 2 2 2" xfId="20595"/>
    <cellStyle name="Normal 24 2 2 5 3 2 2 2 2 2" xfId="20596"/>
    <cellStyle name="Normal 24 2 2 5 3 2 2 2 2 2 2" xfId="20597"/>
    <cellStyle name="Normal 24 2 2 5 3 2 2 2 2 2 3" xfId="20598"/>
    <cellStyle name="Normal 24 2 2 5 3 2 2 2 2 3" xfId="20599"/>
    <cellStyle name="Normal 24 2 2 5 3 2 2 2 2 4" xfId="20600"/>
    <cellStyle name="Normal 24 2 2 5 3 2 2 2 3" xfId="20601"/>
    <cellStyle name="Normal 24 2 2 5 3 2 2 2 3 2" xfId="20602"/>
    <cellStyle name="Normal 24 2 2 5 3 2 2 2 3 3" xfId="20603"/>
    <cellStyle name="Normal 24 2 2 5 3 2 2 2 4" xfId="20604"/>
    <cellStyle name="Normal 24 2 2 5 3 2 2 2 5" xfId="20605"/>
    <cellStyle name="Normal 24 2 2 5 3 2 2 3" xfId="20606"/>
    <cellStyle name="Normal 24 2 2 5 3 2 2 3 2" xfId="20607"/>
    <cellStyle name="Normal 24 2 2 5 3 2 2 3 2 2" xfId="20608"/>
    <cellStyle name="Normal 24 2 2 5 3 2 2 3 2 3" xfId="20609"/>
    <cellStyle name="Normal 24 2 2 5 3 2 2 3 3" xfId="20610"/>
    <cellStyle name="Normal 24 2 2 5 3 2 2 3 4" xfId="20611"/>
    <cellStyle name="Normal 24 2 2 5 3 2 2 4" xfId="20612"/>
    <cellStyle name="Normal 24 2 2 5 3 2 2 4 2" xfId="20613"/>
    <cellStyle name="Normal 24 2 2 5 3 2 2 4 3" xfId="20614"/>
    <cellStyle name="Normal 24 2 2 5 3 2 2 5" xfId="20615"/>
    <cellStyle name="Normal 24 2 2 5 3 2 2 6" xfId="20616"/>
    <cellStyle name="Normal 24 2 2 5 3 2 3" xfId="20617"/>
    <cellStyle name="Normal 24 2 2 5 3 2 3 2" xfId="20618"/>
    <cellStyle name="Normal 24 2 2 5 3 2 3 2 2" xfId="20619"/>
    <cellStyle name="Normal 24 2 2 5 3 2 3 2 2 2" xfId="20620"/>
    <cellStyle name="Normal 24 2 2 5 3 2 3 2 2 2 2" xfId="20621"/>
    <cellStyle name="Normal 24 2 2 5 3 2 3 2 2 2 2 2" xfId="20622"/>
    <cellStyle name="Normal 24 2 2 5 3 2 3 2 2 2 2 2 2" xfId="20623"/>
    <cellStyle name="Normal 24 2 2 5 3 2 3 2 2 2 2 2 3" xfId="20624"/>
    <cellStyle name="Normal 24 2 2 5 3 2 3 2 2 2 2 3" xfId="20625"/>
    <cellStyle name="Normal 24 2 2 5 3 2 3 2 2 2 2 4" xfId="20626"/>
    <cellStyle name="Normal 24 2 2 5 3 2 3 2 2 2 3" xfId="20627"/>
    <cellStyle name="Normal 24 2 2 5 3 2 3 2 2 2 3 2" xfId="20628"/>
    <cellStyle name="Normal 24 2 2 5 3 2 3 2 2 2 3 2 2" xfId="20629"/>
    <cellStyle name="Normal 24 2 2 5 3 2 3 2 2 2 3 2 2 2" xfId="20630"/>
    <cellStyle name="Normal 24 2 2 5 3 2 3 2 2 2 3 2 2 2 2" xfId="20631"/>
    <cellStyle name="Normal 24 2 2 5 3 2 3 2 2 2 3 2 2 2 2 2" xfId="20632"/>
    <cellStyle name="Normal 24 2 2 5 3 2 3 2 2 2 3 2 2 2 2 3" xfId="20633"/>
    <cellStyle name="Normal 24 2 2 5 3 2 3 2 2 2 3 2 2 2 3" xfId="20634"/>
    <cellStyle name="Normal 24 2 2 5 3 2 3 2 2 2 3 2 2 2 4" xfId="20635"/>
    <cellStyle name="Normal 24 2 2 5 3 2 3 2 2 2 3 2 2 3" xfId="20636"/>
    <cellStyle name="Normal 24 2 2 5 3 2 3 2 2 2 3 2 2 3 2" xfId="20637"/>
    <cellStyle name="Normal 24 2 2 5 3 2 3 2 2 2 3 2 2 3 3" xfId="20638"/>
    <cellStyle name="Normal 24 2 2 5 3 2 3 2 2 2 3 2 2 4" xfId="20639"/>
    <cellStyle name="Normal 24 2 2 5 3 2 3 2 2 2 3 2 2 5" xfId="20640"/>
    <cellStyle name="Normal 24 2 2 5 3 2 3 2 2 2 3 2 3" xfId="20641"/>
    <cellStyle name="Normal 24 2 2 5 3 2 3 2 2 2 3 2 3 2" xfId="20642"/>
    <cellStyle name="Normal 24 2 2 5 3 2 3 2 2 2 3 2 3 3" xfId="20643"/>
    <cellStyle name="Normal 24 2 2 5 3 2 3 2 2 2 3 2 4" xfId="20644"/>
    <cellStyle name="Normal 24 2 2 5 3 2 3 2 2 2 3 2 5" xfId="20645"/>
    <cellStyle name="Normal 24 2 2 5 3 2 3 2 2 2 3 3" xfId="20646"/>
    <cellStyle name="Normal 24 2 2 5 3 2 3 2 2 2 3 3 2" xfId="20647"/>
    <cellStyle name="Normal 24 2 2 5 3 2 3 2 2 2 3 3 3" xfId="20648"/>
    <cellStyle name="Normal 24 2 2 5 3 2 3 2 2 2 3 4" xfId="20649"/>
    <cellStyle name="Normal 24 2 2 5 3 2 3 2 2 2 3 5" xfId="20650"/>
    <cellStyle name="Normal 24 2 2 5 3 2 3 2 2 2 4" xfId="20651"/>
    <cellStyle name="Normal 24 2 2 5 3 2 3 2 2 2 4 2" xfId="20652"/>
    <cellStyle name="Normal 24 2 2 5 3 2 3 2 2 2 4 3" xfId="20653"/>
    <cellStyle name="Normal 24 2 2 5 3 2 3 2 2 2 5" xfId="20654"/>
    <cellStyle name="Normal 24 2 2 5 3 2 3 2 2 2 6" xfId="20655"/>
    <cellStyle name="Normal 24 2 2 5 3 2 3 2 2 3" xfId="20656"/>
    <cellStyle name="Normal 24 2 2 5 3 2 3 2 2 3 2" xfId="20657"/>
    <cellStyle name="Normal 24 2 2 5 3 2 3 2 2 3 3" xfId="20658"/>
    <cellStyle name="Normal 24 2 2 5 3 2 3 2 2 4" xfId="20659"/>
    <cellStyle name="Normal 24 2 2 5 3 2 3 2 2 5" xfId="20660"/>
    <cellStyle name="Normal 24 2 2 5 3 2 3 2 3" xfId="20661"/>
    <cellStyle name="Normal 24 2 2 5 3 2 3 2 3 2" xfId="20662"/>
    <cellStyle name="Normal 24 2 2 5 3 2 3 2 3 3" xfId="20663"/>
    <cellStyle name="Normal 24 2 2 5 3 2 3 2 4" xfId="20664"/>
    <cellStyle name="Normal 24 2 2 5 3 2 3 2 5" xfId="20665"/>
    <cellStyle name="Normal 24 2 2 5 3 2 3 3" xfId="20666"/>
    <cellStyle name="Normal 24 2 2 5 3 2 3 3 2" xfId="20667"/>
    <cellStyle name="Normal 24 2 2 5 3 2 3 3 2 2" xfId="20668"/>
    <cellStyle name="Normal 24 2 2 5 3 2 3 3 2 2 2" xfId="20669"/>
    <cellStyle name="Normal 24 2 2 5 3 2 3 3 2 2 3" xfId="20670"/>
    <cellStyle name="Normal 24 2 2 5 3 2 3 3 2 3" xfId="20671"/>
    <cellStyle name="Normal 24 2 2 5 3 2 3 3 2 4" xfId="20672"/>
    <cellStyle name="Normal 24 2 2 5 3 2 3 3 3" xfId="20673"/>
    <cellStyle name="Normal 24 2 2 5 3 2 3 3 3 2" xfId="20674"/>
    <cellStyle name="Normal 24 2 2 5 3 2 3 3 3 3" xfId="20675"/>
    <cellStyle name="Normal 24 2 2 5 3 2 3 3 4" xfId="20676"/>
    <cellStyle name="Normal 24 2 2 5 3 2 3 3 5" xfId="20677"/>
    <cellStyle name="Normal 24 2 2 5 3 2 3 4" xfId="20678"/>
    <cellStyle name="Normal 24 2 2 5 3 2 3 4 2" xfId="20679"/>
    <cellStyle name="Normal 24 2 2 5 3 2 3 4 3" xfId="20680"/>
    <cellStyle name="Normal 24 2 2 5 3 2 3 5" xfId="20681"/>
    <cellStyle name="Normal 24 2 2 5 3 2 3 6" xfId="20682"/>
    <cellStyle name="Normal 24 2 2 5 3 2 4" xfId="20683"/>
    <cellStyle name="Normal 24 2 2 5 3 2 4 2" xfId="20684"/>
    <cellStyle name="Normal 24 2 2 5 3 2 4 2 2" xfId="20685"/>
    <cellStyle name="Normal 24 2 2 5 3 2 4 2 3" xfId="20686"/>
    <cellStyle name="Normal 24 2 2 5 3 2 4 3" xfId="20687"/>
    <cellStyle name="Normal 24 2 2 5 3 2 4 4" xfId="20688"/>
    <cellStyle name="Normal 24 2 2 5 3 2 5" xfId="20689"/>
    <cellStyle name="Normal 24 2 2 5 3 2 5 2" xfId="20690"/>
    <cellStyle name="Normal 24 2 2 5 3 2 5 2 2" xfId="20691"/>
    <cellStyle name="Normal 24 2 2 5 3 2 5 2 3" xfId="20692"/>
    <cellStyle name="Normal 24 2 2 5 3 2 5 3" xfId="20693"/>
    <cellStyle name="Normal 24 2 2 5 3 2 5 4" xfId="20694"/>
    <cellStyle name="Normal 24 2 2 5 3 2 6" xfId="20695"/>
    <cellStyle name="Normal 24 2 2 5 3 2 6 2" xfId="20696"/>
    <cellStyle name="Normal 24 2 2 5 3 2 6 3" xfId="20697"/>
    <cellStyle name="Normal 24 2 2 5 3 2 7" xfId="20698"/>
    <cellStyle name="Normal 24 2 2 5 3 2 8" xfId="20699"/>
    <cellStyle name="Normal 24 2 2 5 3 3" xfId="20700"/>
    <cellStyle name="Normal 24 2 2 5 3 3 2" xfId="20701"/>
    <cellStyle name="Normal 24 2 2 5 3 3 3" xfId="20702"/>
    <cellStyle name="Normal 24 2 2 5 3 4" xfId="20703"/>
    <cellStyle name="Normal 24 2 2 5 3 5" xfId="20704"/>
    <cellStyle name="Normal 24 2 2 5 4" xfId="20705"/>
    <cellStyle name="Normal 24 2 2 5 4 2" xfId="20706"/>
    <cellStyle name="Normal 24 2 2 5 4 3" xfId="20707"/>
    <cellStyle name="Normal 24 2 2 5 5" xfId="20708"/>
    <cellStyle name="Normal 24 2 2 5 6" xfId="20709"/>
    <cellStyle name="Normal 24 2 2 6" xfId="20710"/>
    <cellStyle name="Normal 24 2 2 6 2" xfId="20711"/>
    <cellStyle name="Normal 24 2 2 6 2 2" xfId="20712"/>
    <cellStyle name="Normal 24 2 2 6 2 3" xfId="20713"/>
    <cellStyle name="Normal 24 2 2 6 3" xfId="20714"/>
    <cellStyle name="Normal 24 2 2 6 4" xfId="20715"/>
    <cellStyle name="Normal 24 2 2 7" xfId="20716"/>
    <cellStyle name="Normal 24 2 2 7 2" xfId="20717"/>
    <cellStyle name="Normal 24 2 2 7 2 2" xfId="20718"/>
    <cellStyle name="Normal 24 2 2 7 2 2 2" xfId="20719"/>
    <cellStyle name="Normal 24 2 2 7 2 2 3" xfId="20720"/>
    <cellStyle name="Normal 24 2 2 7 2 3" xfId="20721"/>
    <cellStyle name="Normal 24 2 2 7 2 4" xfId="20722"/>
    <cellStyle name="Normal 24 2 2 7 3" xfId="20723"/>
    <cellStyle name="Normal 24 2 2 7 3 2" xfId="20724"/>
    <cellStyle name="Normal 24 2 2 7 3 2 2" xfId="20725"/>
    <cellStyle name="Normal 24 2 2 7 3 2 3" xfId="20726"/>
    <cellStyle name="Normal 24 2 2 7 3 3" xfId="20727"/>
    <cellStyle name="Normal 24 2 2 7 3 4" xfId="20728"/>
    <cellStyle name="Normal 24 2 2 7 4" xfId="20729"/>
    <cellStyle name="Normal 24 2 2 7 4 2" xfId="20730"/>
    <cellStyle name="Normal 24 2 2 7 4 2 2" xfId="20731"/>
    <cellStyle name="Normal 24 2 2 7 4 2 2 2" xfId="20732"/>
    <cellStyle name="Normal 24 2 2 7 4 2 2 2 2" xfId="20733"/>
    <cellStyle name="Normal 24 2 2 7 4 2 2 2 2 2" xfId="20734"/>
    <cellStyle name="Normal 24 2 2 7 4 2 2 2 2 2 2" xfId="20735"/>
    <cellStyle name="Normal 24 2 2 7 4 2 2 2 2 2 2 2" xfId="20736"/>
    <cellStyle name="Normal 24 2 2 7 4 2 2 2 2 2 2 2 2" xfId="20737"/>
    <cellStyle name="Normal 24 2 2 7 4 2 2 2 2 2 2 2 3" xfId="20738"/>
    <cellStyle name="Normal 24 2 2 7 4 2 2 2 2 2 2 3" xfId="20739"/>
    <cellStyle name="Normal 24 2 2 7 4 2 2 2 2 2 2 4" xfId="20740"/>
    <cellStyle name="Normal 24 2 2 7 4 2 2 2 2 2 3" xfId="20741"/>
    <cellStyle name="Normal 24 2 2 7 4 2 2 2 2 2 3 2" xfId="20742"/>
    <cellStyle name="Normal 24 2 2 7 4 2 2 2 2 2 3 3" xfId="20743"/>
    <cellStyle name="Normal 24 2 2 7 4 2 2 2 2 2 4" xfId="20744"/>
    <cellStyle name="Normal 24 2 2 7 4 2 2 2 2 2 5" xfId="20745"/>
    <cellStyle name="Normal 24 2 2 7 4 2 2 2 2 3" xfId="20746"/>
    <cellStyle name="Normal 24 2 2 7 4 2 2 2 2 3 2" xfId="20747"/>
    <cellStyle name="Normal 24 2 2 7 4 2 2 2 2 3 3" xfId="20748"/>
    <cellStyle name="Normal 24 2 2 7 4 2 2 2 2 4" xfId="20749"/>
    <cellStyle name="Normal 24 2 2 7 4 2 2 2 2 5" xfId="20750"/>
    <cellStyle name="Normal 24 2 2 7 4 2 2 2 3" xfId="20751"/>
    <cellStyle name="Normal 24 2 2 7 4 2 2 2 3 2" xfId="20752"/>
    <cellStyle name="Normal 24 2 2 7 4 2 2 2 3 2 2" xfId="20753"/>
    <cellStyle name="Normal 24 2 2 7 4 2 2 2 3 2 2 2" xfId="20754"/>
    <cellStyle name="Normal 24 2 2 7 4 2 2 2 3 2 2 2 2" xfId="20755"/>
    <cellStyle name="Normal 24 2 2 7 4 2 2 2 3 2 2 2 2 2" xfId="20756"/>
    <cellStyle name="Normal 24 2 2 7 4 2 2 2 3 2 2 2 2 2 2" xfId="20757"/>
    <cellStyle name="Normal 24 2 2 7 4 2 2 2 3 2 2 2 2 2 3" xfId="20758"/>
    <cellStyle name="Normal 24 2 2 7 4 2 2 2 3 2 2 2 2 3" xfId="20759"/>
    <cellStyle name="Normal 24 2 2 7 4 2 2 2 3 2 2 2 2 4" xfId="20760"/>
    <cellStyle name="Normal 24 2 2 7 4 2 2 2 3 2 2 3" xfId="20761"/>
    <cellStyle name="Normal 24 2 2 7 4 2 2 2 3 2 3" xfId="20762"/>
    <cellStyle name="Normal 24 2 2 7 4 2 2 2 3 2 4" xfId="20763"/>
    <cellStyle name="Normal 24 2 2 7 4 2 2 2 3 2 4 2" xfId="20764"/>
    <cellStyle name="Normal 24 2 2 7 4 2 2 2 3 2 4 2 2" xfId="20765"/>
    <cellStyle name="Normal 24 2 2 7 4 2 2 2 3 2 4 2 3" xfId="20766"/>
    <cellStyle name="Normal 24 2 2 7 4 2 2 2 3 2 4 3" xfId="20767"/>
    <cellStyle name="Normal 24 2 2 7 4 2 2 2 3 2 4 4" xfId="20768"/>
    <cellStyle name="Normal 24 2 2 7 4 2 2 2 3 2 5" xfId="20769"/>
    <cellStyle name="Normal 24 2 2 7 4 2 2 2 3 3" xfId="20770"/>
    <cellStyle name="Normal 24 2 2 7 4 2 2 2 3 3 2" xfId="20771"/>
    <cellStyle name="Normal 24 2 2 7 4 2 2 2 3 3 3" xfId="20772"/>
    <cellStyle name="Normal 24 2 2 7 4 2 2 2 3 4" xfId="20773"/>
    <cellStyle name="Normal 24 2 2 7 4 2 2 2 3 5" xfId="20774"/>
    <cellStyle name="Normal 24 2 2 7 4 2 2 2 4" xfId="20775"/>
    <cellStyle name="Normal 24 2 2 7 4 2 2 2 4 2" xfId="20776"/>
    <cellStyle name="Normal 24 2 2 7 4 2 2 2 4 2 2" xfId="20777"/>
    <cellStyle name="Normal 24 2 2 7 4 2 2 2 4 2 2 2" xfId="20778"/>
    <cellStyle name="Normal 24 2 2 7 4 2 2 2 4 2 2 2 2" xfId="20779"/>
    <cellStyle name="Normal 24 2 2 7 4 2 2 2 4 2 2 2 3" xfId="20780"/>
    <cellStyle name="Normal 24 2 2 7 4 2 2 2 4 2 2 3" xfId="20781"/>
    <cellStyle name="Normal 24 2 2 7 4 2 2 2 4 2 2 4" xfId="20782"/>
    <cellStyle name="Normal 24 2 2 7 4 2 2 2 4 2 3" xfId="20783"/>
    <cellStyle name="Normal 24 2 2 7 4 2 2 2 4 2 3 2" xfId="20784"/>
    <cellStyle name="Normal 24 2 2 7 4 2 2 2 4 2 3 3" xfId="20785"/>
    <cellStyle name="Normal 24 2 2 7 4 2 2 2 4 2 4" xfId="20786"/>
    <cellStyle name="Normal 24 2 2 7 4 2 2 2 4 2 4 2" xfId="20787"/>
    <cellStyle name="Normal 24 2 2 7 4 2 2 2 4 2 4 2 2" xfId="20788"/>
    <cellStyle name="Normal 24 2 2 7 4 2 2 2 4 2 4 2 2 2" xfId="20789"/>
    <cellStyle name="Normal 24 2 2 7 4 2 2 2 4 2 4 2 2 3" xfId="20790"/>
    <cellStyle name="Normal 24 2 2 7 4 2 2 2 4 2 4 2 3" xfId="20791"/>
    <cellStyle name="Normal 24 2 2 7 4 2 2 2 4 2 4 2 4" xfId="20792"/>
    <cellStyle name="Normal 24 2 2 7 4 2 2 2 4 2 4 3" xfId="20793"/>
    <cellStyle name="Normal 24 2 2 7 4 2 2 2 4 2 4 3 2" xfId="20794"/>
    <cellStyle name="Normal 24 2 2 7 4 2 2 2 4 2 4 3 3" xfId="20795"/>
    <cellStyle name="Normal 24 2 2 7 4 2 2 2 4 2 4 4" xfId="20796"/>
    <cellStyle name="Normal 24 2 2 7 4 2 2 2 4 2 4 5" xfId="20797"/>
    <cellStyle name="Normal 24 2 2 7 4 2 2 2 4 2 5" xfId="20798"/>
    <cellStyle name="Normal 24 2 2 7 4 2 2 2 4 2 6" xfId="20799"/>
    <cellStyle name="Normal 24 2 2 7 4 2 2 2 4 3" xfId="20800"/>
    <cellStyle name="Normal 24 2 2 7 4 2 2 2 4 3 2" xfId="20801"/>
    <cellStyle name="Normal 24 2 2 7 4 2 2 2 4 3 3" xfId="20802"/>
    <cellStyle name="Normal 24 2 2 7 4 2 2 2 4 4" xfId="20803"/>
    <cellStyle name="Normal 24 2 2 7 4 2 2 2 4 5" xfId="20804"/>
    <cellStyle name="Normal 24 2 2 7 4 2 2 2 5" xfId="20805"/>
    <cellStyle name="Normal 24 2 2 7 4 2 2 2 5 2" xfId="20806"/>
    <cellStyle name="Normal 24 2 2 7 4 2 2 2 5 3" xfId="20807"/>
    <cellStyle name="Normal 24 2 2 7 4 2 2 2 6" xfId="20808"/>
    <cellStyle name="Normal 24 2 2 7 4 2 2 2 7" xfId="20809"/>
    <cellStyle name="Normal 24 2 2 7 4 2 2 3" xfId="20810"/>
    <cellStyle name="Normal 24 2 2 7 4 2 2 3 2" xfId="20811"/>
    <cellStyle name="Normal 24 2 2 7 4 2 2 3 3" xfId="20812"/>
    <cellStyle name="Normal 24 2 2 7 4 2 2 4" xfId="20813"/>
    <cellStyle name="Normal 24 2 2 7 4 2 2 5" xfId="20814"/>
    <cellStyle name="Normal 24 2 2 7 4 2 3" xfId="20815"/>
    <cellStyle name="Normal 24 2 2 7 4 2 3 2" xfId="20816"/>
    <cellStyle name="Normal 24 2 2 7 4 2 3 3" xfId="20817"/>
    <cellStyle name="Normal 24 2 2 7 4 2 4" xfId="20818"/>
    <cellStyle name="Normal 24 2 2 7 4 2 5" xfId="20819"/>
    <cellStyle name="Normal 24 2 2 7 4 3" xfId="20820"/>
    <cellStyle name="Normal 24 2 2 7 4 3 2" xfId="20821"/>
    <cellStyle name="Normal 24 2 2 7 4 3 3" xfId="20822"/>
    <cellStyle name="Normal 24 2 2 7 4 4" xfId="20823"/>
    <cellStyle name="Normal 24 2 2 7 4 5" xfId="20824"/>
    <cellStyle name="Normal 24 2 2 7 5" xfId="20825"/>
    <cellStyle name="Normal 24 2 2 7 5 2" xfId="20826"/>
    <cellStyle name="Normal 24 2 2 7 5 3" xfId="20827"/>
    <cellStyle name="Normal 24 2 2 7 6" xfId="20828"/>
    <cellStyle name="Normal 24 2 2 7 7" xfId="20829"/>
    <cellStyle name="Normal 24 2 2 8" xfId="20830"/>
    <cellStyle name="Normal 24 2 2 8 2" xfId="20831"/>
    <cellStyle name="Normal 24 2 2 8 2 2" xfId="20832"/>
    <cellStyle name="Normal 24 2 2 8 2 3" xfId="20833"/>
    <cellStyle name="Normal 24 2 2 8 3" xfId="20834"/>
    <cellStyle name="Normal 24 2 2 8 4" xfId="20835"/>
    <cellStyle name="Normal 24 2 2 9" xfId="20836"/>
    <cellStyle name="Normal 24 2 2 9 2" xfId="20837"/>
    <cellStyle name="Normal 24 2 2 9 2 2" xfId="20838"/>
    <cellStyle name="Normal 24 2 2 9 2 3" xfId="20839"/>
    <cellStyle name="Normal 24 2 2 9 3" xfId="20840"/>
    <cellStyle name="Normal 24 2 2 9 4" xfId="20841"/>
    <cellStyle name="Normal 24 2 3" xfId="20842"/>
    <cellStyle name="Normal 24 2 3 2" xfId="20843"/>
    <cellStyle name="Normal 24 2 3 2 2" xfId="20844"/>
    <cellStyle name="Normal 24 2 3 2 2 2" xfId="20845"/>
    <cellStyle name="Normal 24 2 3 2 2 3" xfId="20846"/>
    <cellStyle name="Normal 24 2 3 2 3" xfId="20847"/>
    <cellStyle name="Normal 24 2 3 2 4" xfId="20848"/>
    <cellStyle name="Normal 24 2 3 3" xfId="20849"/>
    <cellStyle name="Normal 24 2 3 3 2" xfId="20850"/>
    <cellStyle name="Normal 24 2 3 3 3" xfId="20851"/>
    <cellStyle name="Normal 24 2 3 4" xfId="20852"/>
    <cellStyle name="Normal 24 2 3 5" xfId="20853"/>
    <cellStyle name="Normal 24 2 4" xfId="20854"/>
    <cellStyle name="Normal 24 2 4 2" xfId="20855"/>
    <cellStyle name="Normal 24 2 4 2 2" xfId="20856"/>
    <cellStyle name="Normal 24 2 4 2 3" xfId="20857"/>
    <cellStyle name="Normal 24 2 4 3" xfId="20858"/>
    <cellStyle name="Normal 24 2 4 4" xfId="20859"/>
    <cellStyle name="Normal 24 2 5" xfId="20860"/>
    <cellStyle name="Normal 24 2 5 2" xfId="20861"/>
    <cellStyle name="Normal 24 2 5 2 2" xfId="20862"/>
    <cellStyle name="Normal 24 2 5 2 3" xfId="20863"/>
    <cellStyle name="Normal 24 2 5 3" xfId="20864"/>
    <cellStyle name="Normal 24 2 5 4" xfId="20865"/>
    <cellStyle name="Normal 24 2 6" xfId="20866"/>
    <cellStyle name="Normal 24 2 6 2" xfId="20867"/>
    <cellStyle name="Normal 24 2 6 2 2" xfId="20868"/>
    <cellStyle name="Normal 24 2 6 2 3" xfId="20869"/>
    <cellStyle name="Normal 24 2 6 3" xfId="20870"/>
    <cellStyle name="Normal 24 2 6 4" xfId="20871"/>
    <cellStyle name="Normal 24 2 7" xfId="20872"/>
    <cellStyle name="Normal 24 2 7 2" xfId="20873"/>
    <cellStyle name="Normal 24 2 7 2 2" xfId="20874"/>
    <cellStyle name="Normal 24 2 7 2 3" xfId="20875"/>
    <cellStyle name="Normal 24 2 7 3" xfId="20876"/>
    <cellStyle name="Normal 24 2 7 4" xfId="20877"/>
    <cellStyle name="Normal 24 2 8" xfId="20878"/>
    <cellStyle name="Normal 24 2 8 2" xfId="20879"/>
    <cellStyle name="Normal 24 2 8 2 2" xfId="20880"/>
    <cellStyle name="Normal 24 2 8 2 3" xfId="20881"/>
    <cellStyle name="Normal 24 2 8 3" xfId="20882"/>
    <cellStyle name="Normal 24 2 8 4" xfId="20883"/>
    <cellStyle name="Normal 24 2 9" xfId="20884"/>
    <cellStyle name="Normal 24 2 9 2" xfId="20885"/>
    <cellStyle name="Normal 24 2 9 2 2" xfId="20886"/>
    <cellStyle name="Normal 24 2 9 2 3" xfId="20887"/>
    <cellStyle name="Normal 24 2 9 3" xfId="20888"/>
    <cellStyle name="Normal 24 2 9 4" xfId="20889"/>
    <cellStyle name="Normal 24 3" xfId="20890"/>
    <cellStyle name="Normal 24 4" xfId="20891"/>
    <cellStyle name="Normal 24 5" xfId="20892"/>
    <cellStyle name="Normal 24 5 2" xfId="20893"/>
    <cellStyle name="Normal 24 5 2 2" xfId="20894"/>
    <cellStyle name="Normal 24 5 2 2 2" xfId="20895"/>
    <cellStyle name="Normal 24 5 2 2 3" xfId="20896"/>
    <cellStyle name="Normal 24 5 2 3" xfId="20897"/>
    <cellStyle name="Normal 24 5 2 4" xfId="20898"/>
    <cellStyle name="Normal 24 6" xfId="20899"/>
    <cellStyle name="Normal 24 6 2" xfId="20900"/>
    <cellStyle name="Normal 24 6 2 2" xfId="20901"/>
    <cellStyle name="Normal 24 6 2 2 2" xfId="20902"/>
    <cellStyle name="Normal 24 6 2 2 2 2" xfId="20903"/>
    <cellStyle name="Normal 24 6 2 2 2 2 2" xfId="20904"/>
    <cellStyle name="Normal 24 6 2 2 2 2 2 2" xfId="20905"/>
    <cellStyle name="Normal 24 6 2 2 2 2 2 2 2" xfId="20906"/>
    <cellStyle name="Normal 24 6 2 2 2 2 2 2 3" xfId="20907"/>
    <cellStyle name="Normal 24 6 2 2 2 2 2 3" xfId="20908"/>
    <cellStyle name="Normal 24 6 2 2 2 2 2 4" xfId="20909"/>
    <cellStyle name="Normal 24 6 2 2 2 2 3" xfId="20910"/>
    <cellStyle name="Normal 24 6 2 2 2 2 3 2" xfId="20911"/>
    <cellStyle name="Normal 24 6 2 2 2 2 3 2 2" xfId="20912"/>
    <cellStyle name="Normal 24 6 2 2 2 2 3 2 2 2" xfId="20913"/>
    <cellStyle name="Normal 24 6 2 2 2 2 3 2 2 3" xfId="20914"/>
    <cellStyle name="Normal 24 6 2 2 2 2 3 2 3" xfId="20915"/>
    <cellStyle name="Normal 24 6 2 2 2 2 3 2 4" xfId="20916"/>
    <cellStyle name="Normal 24 6 2 2 2 2 3 3" xfId="20917"/>
    <cellStyle name="Normal 24 6 2 2 2 2 3 3 2" xfId="20918"/>
    <cellStyle name="Normal 24 6 2 2 2 2 3 3 3" xfId="20919"/>
    <cellStyle name="Normal 24 6 2 2 2 2 3 4" xfId="20920"/>
    <cellStyle name="Normal 24 6 2 2 2 2 3 5" xfId="20921"/>
    <cellStyle name="Normal 24 6 2 2 2 2 4" xfId="20922"/>
    <cellStyle name="Normal 24 6 2 2 2 2 4 2" xfId="20923"/>
    <cellStyle name="Normal 24 6 2 2 2 2 4 2 2" xfId="20924"/>
    <cellStyle name="Normal 24 6 2 2 2 2 4 2 3" xfId="20925"/>
    <cellStyle name="Normal 24 6 2 2 2 2 4 3" xfId="20926"/>
    <cellStyle name="Normal 24 6 2 2 2 2 4 4" xfId="20927"/>
    <cellStyle name="Normal 24 6 2 2 2 2 5" xfId="20928"/>
    <cellStyle name="Normal 24 6 2 2 2 2 5 2" xfId="20929"/>
    <cellStyle name="Normal 24 6 2 2 2 2 5 3" xfId="20930"/>
    <cellStyle name="Normal 24 6 2 2 2 2 6" xfId="20931"/>
    <cellStyle name="Normal 24 6 2 2 2 2 7" xfId="20932"/>
    <cellStyle name="Normal 24 6 2 2 2 3" xfId="20933"/>
    <cellStyle name="Normal 24 6 2 2 2 3 2" xfId="20934"/>
    <cellStyle name="Normal 24 6 2 2 2 3 3" xfId="20935"/>
    <cellStyle name="Normal 24 6 2 2 2 4" xfId="20936"/>
    <cellStyle name="Normal 24 6 2 2 2 5" xfId="20937"/>
    <cellStyle name="Normal 24 6 2 2 3" xfId="20938"/>
    <cellStyle name="Normal 24 6 2 2 3 2" xfId="20939"/>
    <cellStyle name="Normal 24 6 2 2 3 3" xfId="20940"/>
    <cellStyle name="Normal 24 6 2 2 4" xfId="20941"/>
    <cellStyle name="Normal 24 6 2 2 5" xfId="20942"/>
    <cellStyle name="Normal 24 6 2 3" xfId="20943"/>
    <cellStyle name="Normal 24 6 2 3 2" xfId="20944"/>
    <cellStyle name="Normal 24 6 2 3 2 2" xfId="20945"/>
    <cellStyle name="Normal 24 6 2 3 2 3" xfId="20946"/>
    <cellStyle name="Normal 24 6 2 3 3" xfId="20947"/>
    <cellStyle name="Normal 24 6 2 3 4" xfId="20948"/>
    <cellStyle name="Normal 24 6 2 4" xfId="20949"/>
    <cellStyle name="Normal 24 6 2 4 2" xfId="20950"/>
    <cellStyle name="Normal 24 6 2 4 2 2" xfId="20951"/>
    <cellStyle name="Normal 24 6 2 4 2 3" xfId="20952"/>
    <cellStyle name="Normal 24 6 2 4 3" xfId="20953"/>
    <cellStyle name="Normal 24 6 2 4 4" xfId="20954"/>
    <cellStyle name="Normal 24 6 2 5" xfId="20955"/>
    <cellStyle name="Normal 24 6 2 5 2" xfId="20956"/>
    <cellStyle name="Normal 24 6 2 5 2 2" xfId="20957"/>
    <cellStyle name="Normal 24 6 2 5 2 3" xfId="20958"/>
    <cellStyle name="Normal 24 6 2 5 3" xfId="20959"/>
    <cellStyle name="Normal 24 6 2 5 4" xfId="20960"/>
    <cellStyle name="Normal 24 6 2 6" xfId="20961"/>
    <cellStyle name="Normal 24 6 2 6 2" xfId="20962"/>
    <cellStyle name="Normal 24 6 2 6 3" xfId="20963"/>
    <cellStyle name="Normal 24 6 2 7" xfId="20964"/>
    <cellStyle name="Normal 24 6 2 8" xfId="20965"/>
    <cellStyle name="Normal 24 6 3" xfId="20966"/>
    <cellStyle name="Normal 24 6 3 2" xfId="20967"/>
    <cellStyle name="Normal 24 6 3 2 2" xfId="20968"/>
    <cellStyle name="Normal 24 6 3 2 3" xfId="20969"/>
    <cellStyle name="Normal 24 6 3 3" xfId="20970"/>
    <cellStyle name="Normal 24 6 3 4" xfId="20971"/>
    <cellStyle name="Normal 24 6 4" xfId="20972"/>
    <cellStyle name="Normal 24 6 4 2" xfId="20973"/>
    <cellStyle name="Normal 24 6 4 2 2" xfId="20974"/>
    <cellStyle name="Normal 24 6 4 2 3" xfId="20975"/>
    <cellStyle name="Normal 24 6 4 3" xfId="20976"/>
    <cellStyle name="Normal 24 6 4 4" xfId="20977"/>
    <cellStyle name="Normal 24 6 5" xfId="20978"/>
    <cellStyle name="Normal 24 6 5 2" xfId="20979"/>
    <cellStyle name="Normal 24 6 5 2 2" xfId="20980"/>
    <cellStyle name="Normal 24 6 5 2 3" xfId="20981"/>
    <cellStyle name="Normal 24 6 5 3" xfId="20982"/>
    <cellStyle name="Normal 24 6 5 4" xfId="20983"/>
    <cellStyle name="Normal 24 6 6" xfId="20984"/>
    <cellStyle name="Normal 24 6 6 2" xfId="20985"/>
    <cellStyle name="Normal 24 6 6 2 2" xfId="20986"/>
    <cellStyle name="Normal 24 6 6 2 2 2" xfId="20987"/>
    <cellStyle name="Normal 24 6 6 2 2 3" xfId="20988"/>
    <cellStyle name="Normal 24 6 6 2 3" xfId="20989"/>
    <cellStyle name="Normal 24 6 6 2 4" xfId="20990"/>
    <cellStyle name="Normal 24 6 6 3" xfId="20991"/>
    <cellStyle name="Normal 24 6 6 3 2" xfId="20992"/>
    <cellStyle name="Normal 24 6 6 3 2 2" xfId="20993"/>
    <cellStyle name="Normal 24 6 6 3 2 3" xfId="20994"/>
    <cellStyle name="Normal 24 6 6 3 3" xfId="20995"/>
    <cellStyle name="Normal 24 6 6 3 4" xfId="20996"/>
    <cellStyle name="Normal 24 6 6 4" xfId="20997"/>
    <cellStyle name="Normal 24 6 6 4 2" xfId="20998"/>
    <cellStyle name="Normal 24 6 6 4 3" xfId="20999"/>
    <cellStyle name="Normal 24 6 6 5" xfId="21000"/>
    <cellStyle name="Normal 24 6 6 6" xfId="21001"/>
    <cellStyle name="Normal 24 6 7" xfId="21002"/>
    <cellStyle name="Normal 24 6 7 2" xfId="21003"/>
    <cellStyle name="Normal 24 6 7 2 2" xfId="21004"/>
    <cellStyle name="Normal 24 6 7 2 2 2" xfId="21005"/>
    <cellStyle name="Normal 24 6 7 2 2 2 2" xfId="21006"/>
    <cellStyle name="Normal 24 6 7 2 2 2 3" xfId="21007"/>
    <cellStyle name="Normal 24 6 7 2 2 3" xfId="21008"/>
    <cellStyle name="Normal 24 6 7 2 2 4" xfId="21009"/>
    <cellStyle name="Normal 24 6 7 2 3" xfId="21010"/>
    <cellStyle name="Normal 24 6 7 2 3 2" xfId="21011"/>
    <cellStyle name="Normal 24 6 7 2 3 3" xfId="21012"/>
    <cellStyle name="Normal 24 6 7 2 4" xfId="21013"/>
    <cellStyle name="Normal 24 6 7 2 5" xfId="21014"/>
    <cellStyle name="Normal 24 6 7 3" xfId="21015"/>
    <cellStyle name="Normal 24 6 7 3 2" xfId="21016"/>
    <cellStyle name="Normal 24 6 7 3 2 2" xfId="21017"/>
    <cellStyle name="Normal 24 6 7 3 2 2 2" xfId="21018"/>
    <cellStyle name="Normal 24 6 7 3 2 2 2 2" xfId="21019"/>
    <cellStyle name="Normal 24 6 7 3 2 2 2 2 2" xfId="21020"/>
    <cellStyle name="Normal 24 6 7 3 2 2 2 2 2 2" xfId="21021"/>
    <cellStyle name="Normal 24 6 7 3 2 2 2 2 2 3" xfId="21022"/>
    <cellStyle name="Normal 24 6 7 3 2 2 2 2 3" xfId="21023"/>
    <cellStyle name="Normal 24 6 7 3 2 2 2 2 4" xfId="21024"/>
    <cellStyle name="Normal 24 6 7 3 2 2 2 3" xfId="21025"/>
    <cellStyle name="Normal 24 6 7 3 2 2 2 3 2" xfId="21026"/>
    <cellStyle name="Normal 24 6 7 3 2 2 2 3 2 2" xfId="21027"/>
    <cellStyle name="Normal 24 6 7 3 2 2 2 3 2 3" xfId="21028"/>
    <cellStyle name="Normal 24 6 7 3 2 2 2 3 3" xfId="21029"/>
    <cellStyle name="Normal 24 6 7 3 2 2 2 3 4" xfId="21030"/>
    <cellStyle name="Normal 24 6 7 3 2 2 2 4" xfId="21031"/>
    <cellStyle name="Normal 24 6 7 3 2 2 2 4 2" xfId="21032"/>
    <cellStyle name="Normal 24 6 7 3 2 2 2 4 3" xfId="21033"/>
    <cellStyle name="Normal 24 6 7 3 2 2 2 5" xfId="21034"/>
    <cellStyle name="Normal 24 6 7 3 2 2 2 6" xfId="21035"/>
    <cellStyle name="Normal 24 6 7 3 2 2 3" xfId="21036"/>
    <cellStyle name="Normal 24 6 7 3 2 2 3 2" xfId="21037"/>
    <cellStyle name="Normal 24 6 7 3 2 2 3 3" xfId="21038"/>
    <cellStyle name="Normal 24 6 7 3 2 2 4" xfId="21039"/>
    <cellStyle name="Normal 24 6 7 3 2 2 5" xfId="21040"/>
    <cellStyle name="Normal 24 6 7 3 2 3" xfId="21041"/>
    <cellStyle name="Normal 24 6 7 3 2 3 2" xfId="21042"/>
    <cellStyle name="Normal 24 6 7 3 2 3 3" xfId="21043"/>
    <cellStyle name="Normal 24 6 7 3 2 4" xfId="21044"/>
    <cellStyle name="Normal 24 6 7 3 2 5" xfId="21045"/>
    <cellStyle name="Normal 24 6 7 3 3" xfId="21046"/>
    <cellStyle name="Normal 24 6 7 3 3 2" xfId="21047"/>
    <cellStyle name="Normal 24 6 7 3 3 3" xfId="21048"/>
    <cellStyle name="Normal 24 6 7 3 4" xfId="21049"/>
    <cellStyle name="Normal 24 6 7 3 5" xfId="21050"/>
    <cellStyle name="Normal 24 6 7 4" xfId="21051"/>
    <cellStyle name="Normal 24 6 7 4 2" xfId="21052"/>
    <cellStyle name="Normal 24 6 7 4 3" xfId="21053"/>
    <cellStyle name="Normal 24 6 7 5" xfId="21054"/>
    <cellStyle name="Normal 24 6 7 6" xfId="21055"/>
    <cellStyle name="Normal 24 6 8" xfId="21056"/>
    <cellStyle name="Normal 24 6 8 2" xfId="21057"/>
    <cellStyle name="Normal 24 6 8 2 2" xfId="21058"/>
    <cellStyle name="Normal 24 6 8 2 3" xfId="21059"/>
    <cellStyle name="Normal 24 6 8 3" xfId="21060"/>
    <cellStyle name="Normal 24 6 8 4" xfId="21061"/>
    <cellStyle name="Normal 24 7" xfId="21062"/>
    <cellStyle name="Normal 24 8" xfId="21063"/>
    <cellStyle name="Normal 24 8 2" xfId="21064"/>
    <cellStyle name="Normal 24 8 2 2" xfId="21065"/>
    <cellStyle name="Normal 24 8 2 2 2" xfId="21066"/>
    <cellStyle name="Normal 24 8 2 2 2 2" xfId="21067"/>
    <cellStyle name="Normal 24 8 2 2 2 3" xfId="21068"/>
    <cellStyle name="Normal 24 8 2 2 3" xfId="21069"/>
    <cellStyle name="Normal 24 8 2 2 4" xfId="21070"/>
    <cellStyle name="Normal 24 8 2 3" xfId="21071"/>
    <cellStyle name="Normal 24 8 2 3 2" xfId="21072"/>
    <cellStyle name="Normal 24 8 2 3 3" xfId="21073"/>
    <cellStyle name="Normal 24 8 2 4" xfId="21074"/>
    <cellStyle name="Normal 24 8 2 5" xfId="21075"/>
    <cellStyle name="Normal 24 8 3" xfId="21076"/>
    <cellStyle name="Normal 24 8 3 2" xfId="21077"/>
    <cellStyle name="Normal 24 8 3 2 2" xfId="21078"/>
    <cellStyle name="Normal 24 8 3 2 2 2" xfId="21079"/>
    <cellStyle name="Normal 24 8 3 2 2 3" xfId="21080"/>
    <cellStyle name="Normal 24 8 3 2 3" xfId="21081"/>
    <cellStyle name="Normal 24 8 3 2 4" xfId="21082"/>
    <cellStyle name="Normal 24 8 3 3" xfId="21083"/>
    <cellStyle name="Normal 24 8 3 3 2" xfId="21084"/>
    <cellStyle name="Normal 24 8 3 3 3" xfId="21085"/>
    <cellStyle name="Normal 24 8 3 4" xfId="21086"/>
    <cellStyle name="Normal 24 8 3 5" xfId="21087"/>
    <cellStyle name="Normal 24 8 4" xfId="21088"/>
    <cellStyle name="Normal 24 8 4 2" xfId="21089"/>
    <cellStyle name="Normal 24 8 4 2 2" xfId="21090"/>
    <cellStyle name="Normal 24 8 4 2 3" xfId="21091"/>
    <cellStyle name="Normal 24 8 4 3" xfId="21092"/>
    <cellStyle name="Normal 24 8 4 4" xfId="21093"/>
    <cellStyle name="Normal 24 8 5" xfId="21094"/>
    <cellStyle name="Normal 24 8 5 2" xfId="21095"/>
    <cellStyle name="Normal 24 8 5 3" xfId="21096"/>
    <cellStyle name="Normal 24 8 6" xfId="21097"/>
    <cellStyle name="Normal 24 8 7" xfId="21098"/>
    <cellStyle name="Normal 24 9" xfId="21099"/>
    <cellStyle name="Normal 24 9 10" xfId="21100"/>
    <cellStyle name="Normal 24 9 10 2" xfId="21101"/>
    <cellStyle name="Normal 24 9 10 2 2" xfId="21102"/>
    <cellStyle name="Normal 24 9 10 2 3" xfId="21103"/>
    <cellStyle name="Normal 24 9 10 3" xfId="21104"/>
    <cellStyle name="Normal 24 9 10 4" xfId="21105"/>
    <cellStyle name="Normal 24 9 11" xfId="21106"/>
    <cellStyle name="Normal 24 9 11 2" xfId="21107"/>
    <cellStyle name="Normal 24 9 11 2 2" xfId="21108"/>
    <cellStyle name="Normal 24 9 11 2 3" xfId="21109"/>
    <cellStyle name="Normal 24 9 11 3" xfId="21110"/>
    <cellStyle name="Normal 24 9 11 4" xfId="21111"/>
    <cellStyle name="Normal 24 9 12" xfId="21112"/>
    <cellStyle name="Normal 24 9 12 2" xfId="21113"/>
    <cellStyle name="Normal 24 9 12 2 2" xfId="21114"/>
    <cellStyle name="Normal 24 9 12 2 3" xfId="21115"/>
    <cellStyle name="Normal 24 9 12 3" xfId="21116"/>
    <cellStyle name="Normal 24 9 12 4" xfId="21117"/>
    <cellStyle name="Normal 24 9 13" xfId="21118"/>
    <cellStyle name="Normal 24 9 13 2" xfId="21119"/>
    <cellStyle name="Normal 24 9 13 2 2" xfId="21120"/>
    <cellStyle name="Normal 24 9 13 2 3" xfId="21121"/>
    <cellStyle name="Normal 24 9 13 3" xfId="21122"/>
    <cellStyle name="Normal 24 9 13 4" xfId="21123"/>
    <cellStyle name="Normal 24 9 14" xfId="21124"/>
    <cellStyle name="Normal 24 9 14 2" xfId="21125"/>
    <cellStyle name="Normal 24 9 14 2 2" xfId="21126"/>
    <cellStyle name="Normal 24 9 14 2 2 2" xfId="21127"/>
    <cellStyle name="Normal 24 9 14 2 2 2 2" xfId="21128"/>
    <cellStyle name="Normal 24 9 14 2 2 2 3" xfId="21129"/>
    <cellStyle name="Normal 24 9 14 2 2 3" xfId="21130"/>
    <cellStyle name="Normal 24 9 14 2 2 4" xfId="21131"/>
    <cellStyle name="Normal 24 9 14 2 3" xfId="21132"/>
    <cellStyle name="Normal 24 9 14 2 3 2" xfId="21133"/>
    <cellStyle name="Normal 24 9 14 2 3 3" xfId="21134"/>
    <cellStyle name="Normal 24 9 14 2 4" xfId="21135"/>
    <cellStyle name="Normal 24 9 14 2 5" xfId="21136"/>
    <cellStyle name="Normal 24 9 14 3" xfId="21137"/>
    <cellStyle name="Normal 24 9 14 3 2" xfId="21138"/>
    <cellStyle name="Normal 24 9 14 3 2 2" xfId="21139"/>
    <cellStyle name="Normal 24 9 14 3 2 3" xfId="21140"/>
    <cellStyle name="Normal 24 9 14 3 3" xfId="21141"/>
    <cellStyle name="Normal 24 9 14 3 4" xfId="21142"/>
    <cellStyle name="Normal 24 9 14 4" xfId="21143"/>
    <cellStyle name="Normal 24 9 14 4 2" xfId="21144"/>
    <cellStyle name="Normal 24 9 14 4 2 2" xfId="21145"/>
    <cellStyle name="Normal 24 9 14 4 2 2 2" xfId="21146"/>
    <cellStyle name="Normal 24 9 14 4 2 2 2 2" xfId="21147"/>
    <cellStyle name="Normal 24 9 14 4 2 2 2 2 2" xfId="21148"/>
    <cellStyle name="Normal 24 9 14 4 2 2 2 2 2 2" xfId="21149"/>
    <cellStyle name="Normal 24 9 14 4 2 2 2 2 2 2 2" xfId="21150"/>
    <cellStyle name="Normal 24 9 14 4 2 2 2 2 2 2 2 2" xfId="21151"/>
    <cellStyle name="Normal 24 9 14 4 2 2 2 2 2 2 2 2 2" xfId="21152"/>
    <cellStyle name="Normal 24 9 14 4 2 2 2 2 2 2 2 2 2 2" xfId="21153"/>
    <cellStyle name="Normal 24 9 14 4 2 2 2 2 2 2 2 2 2 2 2" xfId="21154"/>
    <cellStyle name="Normal 24 9 14 4 2 2 2 2 2 2 2 2 2 2 2 2" xfId="21155"/>
    <cellStyle name="Normal 24 9 14 4 2 2 2 2 2 2 2 2 2 2 2 2 2" xfId="21156"/>
    <cellStyle name="Normal 24 9 14 4 2 2 2 2 2 2 2 2 2 2 2 2 3" xfId="21157"/>
    <cellStyle name="Normal 24 9 14 4 2 2 2 2 2 2 2 2 2 2 2 3" xfId="21158"/>
    <cellStyle name="Normal 24 9 14 4 2 2 2 2 2 2 2 2 2 2 2 3 2" xfId="21159"/>
    <cellStyle name="Normal 24 9 14 4 2 2 2 2 2 2 2 2 2 2 2 3 2 2" xfId="21160"/>
    <cellStyle name="Normal 24 9 14 4 2 2 2 2 2 2 2 2 2 2 2 3 2 2 2" xfId="21161"/>
    <cellStyle name="Normal 24 9 14 4 2 2 2 2 2 2 2 2 2 2 2 3 2 2 3" xfId="21162"/>
    <cellStyle name="Normal 24 9 14 4 2 2 2 2 2 2 2 2 2 2 2 3 2 3" xfId="21163"/>
    <cellStyle name="Normal 24 9 14 4 2 2 2 2 2 2 2 2 2 2 2 3 2 4" xfId="21164"/>
    <cellStyle name="Normal 24 9 14 4 2 2 2 2 2 2 2 2 2 2 2 3 3" xfId="21165"/>
    <cellStyle name="Normal 24 9 14 4 2 2 2 2 2 2 2 2 2 2 2 3 3 2" xfId="21166"/>
    <cellStyle name="Normal 24 9 14 4 2 2 2 2 2 2 2 2 2 2 2 3 3 3" xfId="21167"/>
    <cellStyle name="Normal 24 9 14 4 2 2 2 2 2 2 2 2 2 2 2 3 4" xfId="21168"/>
    <cellStyle name="Normal 24 9 14 4 2 2 2 2 2 2 2 2 2 2 2 3 5" xfId="21169"/>
    <cellStyle name="Normal 24 9 14 4 2 2 2 2 2 2 2 2 2 2 2 4" xfId="21170"/>
    <cellStyle name="Normal 24 9 14 4 2 2 2 2 2 2 2 2 2 2 2 5" xfId="21171"/>
    <cellStyle name="Normal 24 9 14 4 2 2 2 2 2 2 2 2 2 2 3" xfId="21172"/>
    <cellStyle name="Normal 24 9 14 4 2 2 2 2 2 2 2 2 2 2 3 2" xfId="21173"/>
    <cellStyle name="Normal 24 9 14 4 2 2 2 2 2 2 2 2 2 2 3 2 2" xfId="21174"/>
    <cellStyle name="Normal 24 9 14 4 2 2 2 2 2 2 2 2 2 2 3 2 3" xfId="21175"/>
    <cellStyle name="Normal 24 9 14 4 2 2 2 2 2 2 2 2 2 2 3 3" xfId="21176"/>
    <cellStyle name="Normal 24 9 14 4 2 2 2 2 2 2 2 2 2 2 3 4" xfId="21177"/>
    <cellStyle name="Normal 24 9 14 4 2 2 2 2 2 2 2 2 2 2 4" xfId="21178"/>
    <cellStyle name="Normal 24 9 14 4 2 2 2 2 2 2 2 2 2 2 4 2" xfId="21179"/>
    <cellStyle name="Normal 24 9 14 4 2 2 2 2 2 2 2 2 2 2 4 3" xfId="21180"/>
    <cellStyle name="Normal 24 9 14 4 2 2 2 2 2 2 2 2 2 2 5" xfId="21181"/>
    <cellStyle name="Normal 24 9 14 4 2 2 2 2 2 2 2 2 2 2 6" xfId="21182"/>
    <cellStyle name="Normal 24 9 14 4 2 2 2 2 2 2 2 2 2 3" xfId="21183"/>
    <cellStyle name="Normal 24 9 14 4 2 2 2 2 2 2 2 2 2 3 2" xfId="21184"/>
    <cellStyle name="Normal 24 9 14 4 2 2 2 2 2 2 2 2 2 3 3" xfId="21185"/>
    <cellStyle name="Normal 24 9 14 4 2 2 2 2 2 2 2 2 2 4" xfId="21186"/>
    <cellStyle name="Normal 24 9 14 4 2 2 2 2 2 2 2 2 2 5" xfId="21187"/>
    <cellStyle name="Normal 24 9 14 4 2 2 2 2 2 2 2 2 3" xfId="21188"/>
    <cellStyle name="Normal 24 9 14 4 2 2 2 2 2 2 2 2 3 2" xfId="21189"/>
    <cellStyle name="Normal 24 9 14 4 2 2 2 2 2 2 2 2 3 3" xfId="21190"/>
    <cellStyle name="Normal 24 9 14 4 2 2 2 2 2 2 2 2 4" xfId="21191"/>
    <cellStyle name="Normal 24 9 14 4 2 2 2 2 2 2 2 2 5" xfId="21192"/>
    <cellStyle name="Normal 24 9 14 4 2 2 2 2 2 2 2 3" xfId="21193"/>
    <cellStyle name="Normal 24 9 14 4 2 2 2 2 2 2 2 3 2" xfId="21194"/>
    <cellStyle name="Normal 24 9 14 4 2 2 2 2 2 2 2 3 3" xfId="21195"/>
    <cellStyle name="Normal 24 9 14 4 2 2 2 2 2 2 2 4" xfId="21196"/>
    <cellStyle name="Normal 24 9 14 4 2 2 2 2 2 2 2 5" xfId="21197"/>
    <cellStyle name="Normal 24 9 14 4 2 2 2 2 2 2 3" xfId="21198"/>
    <cellStyle name="Normal 24 9 14 4 2 2 2 2 2 2 3 2" xfId="21199"/>
    <cellStyle name="Normal 24 9 14 4 2 2 2 2 2 2 3 3" xfId="21200"/>
    <cellStyle name="Normal 24 9 14 4 2 2 2 2 2 2 4" xfId="21201"/>
    <cellStyle name="Normal 24 9 14 4 2 2 2 2 2 2 5" xfId="21202"/>
    <cellStyle name="Normal 24 9 14 4 2 2 2 2 2 3" xfId="21203"/>
    <cellStyle name="Normal 24 9 14 4 2 2 2 2 2 3 2" xfId="21204"/>
    <cellStyle name="Normal 24 9 14 4 2 2 2 2 2 3 3" xfId="21205"/>
    <cellStyle name="Normal 24 9 14 4 2 2 2 2 2 4" xfId="21206"/>
    <cellStyle name="Normal 24 9 14 4 2 2 2 2 2 5" xfId="21207"/>
    <cellStyle name="Normal 24 9 14 4 2 2 2 2 3" xfId="21208"/>
    <cellStyle name="Normal 24 9 14 4 2 2 2 2 3 2" xfId="21209"/>
    <cellStyle name="Normal 24 9 14 4 2 2 2 2 3 2 2" xfId="21210"/>
    <cellStyle name="Normal 24 9 14 4 2 2 2 2 3 2 2 2" xfId="21211"/>
    <cellStyle name="Normal 24 9 14 4 2 2 2 2 3 2 2 3" xfId="21212"/>
    <cellStyle name="Normal 24 9 14 4 2 2 2 2 3 2 3" xfId="21213"/>
    <cellStyle name="Normal 24 9 14 4 2 2 2 2 3 2 4" xfId="21214"/>
    <cellStyle name="Normal 24 9 14 4 2 2 2 2 3 3" xfId="21215"/>
    <cellStyle name="Normal 24 9 14 4 2 2 2 2 3 4" xfId="21216"/>
    <cellStyle name="Normal 24 9 14 4 2 2 2 2 4" xfId="21217"/>
    <cellStyle name="Normal 24 9 14 4 2 2 2 2 5" xfId="21218"/>
    <cellStyle name="Normal 24 9 14 4 2 2 2 3" xfId="21219"/>
    <cellStyle name="Normal 24 9 14 4 2 2 2 3 2" xfId="21220"/>
    <cellStyle name="Normal 24 9 14 4 2 2 2 3 2 2" xfId="21221"/>
    <cellStyle name="Normal 24 9 14 4 2 2 2 3 2 3" xfId="21222"/>
    <cellStyle name="Normal 24 9 14 4 2 2 2 3 3" xfId="21223"/>
    <cellStyle name="Normal 24 9 14 4 2 2 2 3 4" xfId="21224"/>
    <cellStyle name="Normal 24 9 14 4 2 2 2 4" xfId="21225"/>
    <cellStyle name="Normal 24 9 14 4 2 2 2 4 2" xfId="21226"/>
    <cellStyle name="Normal 24 9 14 4 2 2 2 4 2 2" xfId="21227"/>
    <cellStyle name="Normal 24 9 14 4 2 2 2 4 2 3" xfId="21228"/>
    <cellStyle name="Normal 24 9 14 4 2 2 2 4 3" xfId="21229"/>
    <cellStyle name="Normal 24 9 14 4 2 2 2 4 4" xfId="21230"/>
    <cellStyle name="Normal 24 9 14 4 2 2 2 5" xfId="21231"/>
    <cellStyle name="Normal 24 9 14 4 2 2 2 5 2" xfId="21232"/>
    <cellStyle name="Normal 24 9 14 4 2 2 2 5 3" xfId="21233"/>
    <cellStyle name="Normal 24 9 14 4 2 2 2 6" xfId="21234"/>
    <cellStyle name="Normal 24 9 14 4 2 2 2 7" xfId="21235"/>
    <cellStyle name="Normal 24 9 14 4 2 2 3" xfId="21236"/>
    <cellStyle name="Normal 24 9 14 4 2 2 3 2" xfId="21237"/>
    <cellStyle name="Normal 24 9 14 4 2 2 3 3" xfId="21238"/>
    <cellStyle name="Normal 24 9 14 4 2 2 4" xfId="21239"/>
    <cellStyle name="Normal 24 9 14 4 2 2 5" xfId="21240"/>
    <cellStyle name="Normal 24 9 14 4 2 3" xfId="21241"/>
    <cellStyle name="Normal 24 9 14 4 2 3 2" xfId="21242"/>
    <cellStyle name="Normal 24 9 14 4 2 3 2 2" xfId="21243"/>
    <cellStyle name="Normal 24 9 14 4 2 3 2 2 2" xfId="21244"/>
    <cellStyle name="Normal 24 9 14 4 2 3 2 2 3" xfId="21245"/>
    <cellStyle name="Normal 24 9 14 4 2 3 2 3" xfId="21246"/>
    <cellStyle name="Normal 24 9 14 4 2 3 2 4" xfId="21247"/>
    <cellStyle name="Normal 24 9 14 4 2 3 3" xfId="21248"/>
    <cellStyle name="Normal 24 9 14 4 2 3 3 2" xfId="21249"/>
    <cellStyle name="Normal 24 9 14 4 2 3 3 3" xfId="21250"/>
    <cellStyle name="Normal 24 9 14 4 2 3 4" xfId="21251"/>
    <cellStyle name="Normal 24 9 14 4 2 3 5" xfId="21252"/>
    <cellStyle name="Normal 24 9 14 4 2 4" xfId="21253"/>
    <cellStyle name="Normal 24 9 14 4 2 4 2" xfId="21254"/>
    <cellStyle name="Normal 24 9 14 4 2 4 2 2" xfId="21255"/>
    <cellStyle name="Normal 24 9 14 4 2 4 2 2 2" xfId="21256"/>
    <cellStyle name="Normal 24 9 14 4 2 4 2 2 3" xfId="21257"/>
    <cellStyle name="Normal 24 9 14 4 2 4 2 3" xfId="21258"/>
    <cellStyle name="Normal 24 9 14 4 2 4 2 4" xfId="21259"/>
    <cellStyle name="Normal 24 9 14 4 2 4 3" xfId="21260"/>
    <cellStyle name="Normal 24 9 14 4 2 4 3 2" xfId="21261"/>
    <cellStyle name="Normal 24 9 14 4 2 4 3 3" xfId="21262"/>
    <cellStyle name="Normal 24 9 14 4 2 4 4" xfId="21263"/>
    <cellStyle name="Normal 24 9 14 4 2 4 5" xfId="21264"/>
    <cellStyle name="Normal 24 9 14 4 2 5" xfId="21265"/>
    <cellStyle name="Normal 24 9 14 4 2 5 2" xfId="21266"/>
    <cellStyle name="Normal 24 9 14 4 2 5 2 2" xfId="21267"/>
    <cellStyle name="Normal 24 9 14 4 2 5 2 3" xfId="21268"/>
    <cellStyle name="Normal 24 9 14 4 2 5 3" xfId="21269"/>
    <cellStyle name="Normal 24 9 14 4 2 5 4" xfId="21270"/>
    <cellStyle name="Normal 24 9 14 4 2 6" xfId="21271"/>
    <cellStyle name="Normal 24 9 14 4 2 6 2" xfId="21272"/>
    <cellStyle name="Normal 24 9 14 4 2 6 3" xfId="21273"/>
    <cellStyle name="Normal 24 9 14 4 2 7" xfId="21274"/>
    <cellStyle name="Normal 24 9 14 4 2 8" xfId="21275"/>
    <cellStyle name="Normal 24 9 14 4 3" xfId="21276"/>
    <cellStyle name="Normal 24 9 14 4 3 2" xfId="21277"/>
    <cellStyle name="Normal 24 9 14 4 3 2 2" xfId="21278"/>
    <cellStyle name="Normal 24 9 14 4 3 2 3" xfId="21279"/>
    <cellStyle name="Normal 24 9 14 4 3 3" xfId="21280"/>
    <cellStyle name="Normal 24 9 14 4 3 4" xfId="21281"/>
    <cellStyle name="Normal 24 9 14 4 4" xfId="21282"/>
    <cellStyle name="Normal 24 9 14 4 4 2" xfId="21283"/>
    <cellStyle name="Normal 24 9 14 4 4 3" xfId="21284"/>
    <cellStyle name="Normal 24 9 14 4 5" xfId="21285"/>
    <cellStyle name="Normal 24 9 14 4 6" xfId="21286"/>
    <cellStyle name="Normal 24 9 14 5" xfId="21287"/>
    <cellStyle name="Normal 24 9 14 5 2" xfId="21288"/>
    <cellStyle name="Normal 24 9 14 5 3" xfId="21289"/>
    <cellStyle name="Normal 24 9 14 6" xfId="21290"/>
    <cellStyle name="Normal 24 9 14 7" xfId="21291"/>
    <cellStyle name="Normal 24 9 15" xfId="21292"/>
    <cellStyle name="Normal 24 9 15 2" xfId="21293"/>
    <cellStyle name="Normal 24 9 15 2 2" xfId="21294"/>
    <cellStyle name="Normal 24 9 15 2 3" xfId="21295"/>
    <cellStyle name="Normal 24 9 15 3" xfId="21296"/>
    <cellStyle name="Normal 24 9 15 4" xfId="21297"/>
    <cellStyle name="Normal 24 9 16" xfId="21298"/>
    <cellStyle name="Normal 24 9 16 2" xfId="21299"/>
    <cellStyle name="Normal 24 9 16 3" xfId="21300"/>
    <cellStyle name="Normal 24 9 17" xfId="21301"/>
    <cellStyle name="Normal 24 9 18" xfId="21302"/>
    <cellStyle name="Normal 24 9 2" xfId="21303"/>
    <cellStyle name="Normal 24 9 2 10" xfId="21304"/>
    <cellStyle name="Normal 24 9 2 11" xfId="21305"/>
    <cellStyle name="Normal 24 9 2 2" xfId="21306"/>
    <cellStyle name="Normal 24 9 2 2 2" xfId="21307"/>
    <cellStyle name="Normal 24 9 2 2 2 2" xfId="21308"/>
    <cellStyle name="Normal 24 9 2 2 2 3" xfId="21309"/>
    <cellStyle name="Normal 24 9 2 2 3" xfId="21310"/>
    <cellStyle name="Normal 24 9 2 2 4" xfId="21311"/>
    <cellStyle name="Normal 24 9 2 3" xfId="21312"/>
    <cellStyle name="Normal 24 9 2 3 2" xfId="21313"/>
    <cellStyle name="Normal 24 9 2 3 2 2" xfId="21314"/>
    <cellStyle name="Normal 24 9 2 3 2 2 2" xfId="21315"/>
    <cellStyle name="Normal 24 9 2 3 2 2 3" xfId="21316"/>
    <cellStyle name="Normal 24 9 2 3 2 3" xfId="21317"/>
    <cellStyle name="Normal 24 9 2 3 2 4" xfId="21318"/>
    <cellStyle name="Normal 24 9 2 3 3" xfId="21319"/>
    <cellStyle name="Normal 24 9 2 3 3 2" xfId="21320"/>
    <cellStyle name="Normal 24 9 2 3 3 2 2" xfId="21321"/>
    <cellStyle name="Normal 24 9 2 3 3 2 3" xfId="21322"/>
    <cellStyle name="Normal 24 9 2 3 3 3" xfId="21323"/>
    <cellStyle name="Normal 24 9 2 3 3 4" xfId="21324"/>
    <cellStyle name="Normal 24 9 2 3 4" xfId="21325"/>
    <cellStyle name="Normal 24 9 2 3 4 2" xfId="21326"/>
    <cellStyle name="Normal 24 9 2 3 4 2 2" xfId="21327"/>
    <cellStyle name="Normal 24 9 2 3 4 2 3" xfId="21328"/>
    <cellStyle name="Normal 24 9 2 3 4 3" xfId="21329"/>
    <cellStyle name="Normal 24 9 2 3 4 4" xfId="21330"/>
    <cellStyle name="Normal 24 9 2 3 5" xfId="21331"/>
    <cellStyle name="Normal 24 9 2 3 5 2" xfId="21332"/>
    <cellStyle name="Normal 24 9 2 3 5 2 2" xfId="21333"/>
    <cellStyle name="Normal 24 9 2 3 5 2 3" xfId="21334"/>
    <cellStyle name="Normal 24 9 2 3 5 3" xfId="21335"/>
    <cellStyle name="Normal 24 9 2 3 5 4" xfId="21336"/>
    <cellStyle name="Normal 24 9 2 3 6" xfId="21337"/>
    <cellStyle name="Normal 24 9 2 3 6 2" xfId="21338"/>
    <cellStyle name="Normal 24 9 2 3 6 2 2" xfId="21339"/>
    <cellStyle name="Normal 24 9 2 3 6 2 3" xfId="21340"/>
    <cellStyle name="Normal 24 9 2 3 6 3" xfId="21341"/>
    <cellStyle name="Normal 24 9 2 3 6 4" xfId="21342"/>
    <cellStyle name="Normal 24 9 2 3 7" xfId="21343"/>
    <cellStyle name="Normal 24 9 2 3 7 2" xfId="21344"/>
    <cellStyle name="Normal 24 9 2 3 7 3" xfId="21345"/>
    <cellStyle name="Normal 24 9 2 3 8" xfId="21346"/>
    <cellStyle name="Normal 24 9 2 3 9" xfId="21347"/>
    <cellStyle name="Normal 24 9 2 4" xfId="21348"/>
    <cellStyle name="Normal 24 9 2 4 2" xfId="21349"/>
    <cellStyle name="Normal 24 9 2 4 2 2" xfId="21350"/>
    <cellStyle name="Normal 24 9 2 4 2 3" xfId="21351"/>
    <cellStyle name="Normal 24 9 2 4 3" xfId="21352"/>
    <cellStyle name="Normal 24 9 2 4 4" xfId="21353"/>
    <cellStyle name="Normal 24 9 2 5" xfId="21354"/>
    <cellStyle name="Normal 24 9 2 5 2" xfId="21355"/>
    <cellStyle name="Normal 24 9 2 5 2 2" xfId="21356"/>
    <cellStyle name="Normal 24 9 2 5 2 3" xfId="21357"/>
    <cellStyle name="Normal 24 9 2 5 3" xfId="21358"/>
    <cellStyle name="Normal 24 9 2 5 4" xfId="21359"/>
    <cellStyle name="Normal 24 9 2 6" xfId="21360"/>
    <cellStyle name="Normal 24 9 2 6 2" xfId="21361"/>
    <cellStyle name="Normal 24 9 2 6 2 2" xfId="21362"/>
    <cellStyle name="Normal 24 9 2 6 2 2 2" xfId="21363"/>
    <cellStyle name="Normal 24 9 2 6 2 2 2 2" xfId="21364"/>
    <cellStyle name="Normal 24 9 2 6 2 2 2 2 2" xfId="21365"/>
    <cellStyle name="Normal 24 9 2 6 2 2 2 2 2 2" xfId="21366"/>
    <cellStyle name="Normal 24 9 2 6 2 2 2 2 2 3" xfId="21367"/>
    <cellStyle name="Normal 24 9 2 6 2 2 2 2 3" xfId="21368"/>
    <cellStyle name="Normal 24 9 2 6 2 2 2 2 4" xfId="21369"/>
    <cellStyle name="Normal 24 9 2 6 2 2 2 3" xfId="21370"/>
    <cellStyle name="Normal 24 9 2 6 2 2 2 3 2" xfId="21371"/>
    <cellStyle name="Normal 24 9 2 6 2 2 2 3 2 2" xfId="21372"/>
    <cellStyle name="Normal 24 9 2 6 2 2 2 3 2 3" xfId="21373"/>
    <cellStyle name="Normal 24 9 2 6 2 2 2 3 3" xfId="21374"/>
    <cellStyle name="Normal 24 9 2 6 2 2 2 3 4" xfId="21375"/>
    <cellStyle name="Normal 24 9 2 6 2 2 2 4" xfId="21376"/>
    <cellStyle name="Normal 24 9 2 6 2 2 2 4 2" xfId="21377"/>
    <cellStyle name="Normal 24 9 2 6 2 2 2 4 3" xfId="21378"/>
    <cellStyle name="Normal 24 9 2 6 2 2 2 5" xfId="21379"/>
    <cellStyle name="Normal 24 9 2 6 2 2 2 6" xfId="21380"/>
    <cellStyle name="Normal 24 9 2 6 2 2 3" xfId="21381"/>
    <cellStyle name="Normal 24 9 2 6 2 2 3 2" xfId="21382"/>
    <cellStyle name="Normal 24 9 2 6 2 2 3 2 2" xfId="21383"/>
    <cellStyle name="Normal 24 9 2 6 2 2 3 2 2 2" xfId="21384"/>
    <cellStyle name="Normal 24 9 2 6 2 2 3 2 2 3" xfId="21385"/>
    <cellStyle name="Normal 24 9 2 6 2 2 3 2 3" xfId="21386"/>
    <cellStyle name="Normal 24 9 2 6 2 2 3 2 4" xfId="21387"/>
    <cellStyle name="Normal 24 9 2 6 2 2 3 3" xfId="21388"/>
    <cellStyle name="Normal 24 9 2 6 2 2 3 3 2" xfId="21389"/>
    <cellStyle name="Normal 24 9 2 6 2 2 3 3 3" xfId="21390"/>
    <cellStyle name="Normal 24 9 2 6 2 2 3 4" xfId="21391"/>
    <cellStyle name="Normal 24 9 2 6 2 2 3 5" xfId="21392"/>
    <cellStyle name="Normal 24 9 2 6 2 2 4" xfId="21393"/>
    <cellStyle name="Normal 24 9 2 6 2 2 4 2" xfId="21394"/>
    <cellStyle name="Normal 24 9 2 6 2 2 4 3" xfId="21395"/>
    <cellStyle name="Normal 24 9 2 6 2 2 5" xfId="21396"/>
    <cellStyle name="Normal 24 9 2 6 2 2 6" xfId="21397"/>
    <cellStyle name="Normal 24 9 2 6 2 3" xfId="21398"/>
    <cellStyle name="Normal 24 9 2 6 2 3 2" xfId="21399"/>
    <cellStyle name="Normal 24 9 2 6 2 3 3" xfId="21400"/>
    <cellStyle name="Normal 24 9 2 6 2 4" xfId="21401"/>
    <cellStyle name="Normal 24 9 2 6 2 5" xfId="21402"/>
    <cellStyle name="Normal 24 9 2 6 3" xfId="21403"/>
    <cellStyle name="Normal 24 9 2 6 3 2" xfId="21404"/>
    <cellStyle name="Normal 24 9 2 6 3 3" xfId="21405"/>
    <cellStyle name="Normal 24 9 2 6 4" xfId="21406"/>
    <cellStyle name="Normal 24 9 2 6 5" xfId="21407"/>
    <cellStyle name="Normal 24 9 2 7" xfId="21408"/>
    <cellStyle name="Normal 24 9 2 7 2" xfId="21409"/>
    <cellStyle name="Normal 24 9 2 7 2 2" xfId="21410"/>
    <cellStyle name="Normal 24 9 2 7 2 3" xfId="21411"/>
    <cellStyle name="Normal 24 9 2 7 3" xfId="21412"/>
    <cellStyle name="Normal 24 9 2 7 4" xfId="21413"/>
    <cellStyle name="Normal 24 9 2 8" xfId="21414"/>
    <cellStyle name="Normal 24 9 2 8 2" xfId="21415"/>
    <cellStyle name="Normal 24 9 2 8 2 2" xfId="21416"/>
    <cellStyle name="Normal 24 9 2 8 2 3" xfId="21417"/>
    <cellStyle name="Normal 24 9 2 8 3" xfId="21418"/>
    <cellStyle name="Normal 24 9 2 8 4" xfId="21419"/>
    <cellStyle name="Normal 24 9 2 9" xfId="21420"/>
    <cellStyle name="Normal 24 9 2 9 2" xfId="21421"/>
    <cellStyle name="Normal 24 9 2 9 3" xfId="21422"/>
    <cellStyle name="Normal 24 9 3" xfId="21423"/>
    <cellStyle name="Normal 24 9 3 2" xfId="21424"/>
    <cellStyle name="Normal 24 9 3 2 2" xfId="21425"/>
    <cellStyle name="Normal 24 9 3 2 2 2" xfId="21426"/>
    <cellStyle name="Normal 24 9 3 2 2 3" xfId="21427"/>
    <cellStyle name="Normal 24 9 3 2 3" xfId="21428"/>
    <cellStyle name="Normal 24 9 3 2 4" xfId="21429"/>
    <cellStyle name="Normal 24 9 3 3" xfId="21430"/>
    <cellStyle name="Normal 24 9 3 3 2" xfId="21431"/>
    <cellStyle name="Normal 24 9 3 3 3" xfId="21432"/>
    <cellStyle name="Normal 24 9 3 4" xfId="21433"/>
    <cellStyle name="Normal 24 9 3 5" xfId="21434"/>
    <cellStyle name="Normal 24 9 4" xfId="21435"/>
    <cellStyle name="Normal 24 9 4 2" xfId="21436"/>
    <cellStyle name="Normal 24 9 4 2 2" xfId="21437"/>
    <cellStyle name="Normal 24 9 4 2 2 2" xfId="21438"/>
    <cellStyle name="Normal 24 9 4 2 2 3" xfId="21439"/>
    <cellStyle name="Normal 24 9 4 2 3" xfId="21440"/>
    <cellStyle name="Normal 24 9 4 2 4" xfId="21441"/>
    <cellStyle name="Normal 24 9 4 3" xfId="21442"/>
    <cellStyle name="Normal 24 9 4 3 2" xfId="21443"/>
    <cellStyle name="Normal 24 9 4 3 2 2" xfId="21444"/>
    <cellStyle name="Normal 24 9 4 3 2 3" xfId="21445"/>
    <cellStyle name="Normal 24 9 4 3 3" xfId="21446"/>
    <cellStyle name="Normal 24 9 4 3 4" xfId="21447"/>
    <cellStyle name="Normal 24 9 4 4" xfId="21448"/>
    <cellStyle name="Normal 24 9 4 4 2" xfId="21449"/>
    <cellStyle name="Normal 24 9 4 4 2 2" xfId="21450"/>
    <cellStyle name="Normal 24 9 4 4 2 2 2" xfId="21451"/>
    <cellStyle name="Normal 24 9 4 4 2 2 2 2" xfId="21452"/>
    <cellStyle name="Normal 24 9 4 4 2 2 2 2 2" xfId="21453"/>
    <cellStyle name="Normal 24 9 4 4 2 2 2 2 3" xfId="21454"/>
    <cellStyle name="Normal 24 9 4 4 2 2 2 3" xfId="21455"/>
    <cellStyle name="Normal 24 9 4 4 2 2 2 4" xfId="21456"/>
    <cellStyle name="Normal 24 9 4 4 2 2 3" xfId="21457"/>
    <cellStyle name="Normal 24 9 4 4 2 2 3 2" xfId="21458"/>
    <cellStyle name="Normal 24 9 4 4 2 2 3 3" xfId="21459"/>
    <cellStyle name="Normal 24 9 4 4 2 2 4" xfId="21460"/>
    <cellStyle name="Normal 24 9 4 4 2 2 5" xfId="21461"/>
    <cellStyle name="Normal 24 9 4 4 2 3" xfId="21462"/>
    <cellStyle name="Normal 24 9 4 4 2 3 2" xfId="21463"/>
    <cellStyle name="Normal 24 9 4 4 2 3 3" xfId="21464"/>
    <cellStyle name="Normal 24 9 4 4 2 4" xfId="21465"/>
    <cellStyle name="Normal 24 9 4 4 2 5" xfId="21466"/>
    <cellStyle name="Normal 24 9 4 4 3" xfId="21467"/>
    <cellStyle name="Normal 24 9 4 4 3 2" xfId="21468"/>
    <cellStyle name="Normal 24 9 4 4 3 3" xfId="21469"/>
    <cellStyle name="Normal 24 9 4 4 4" xfId="21470"/>
    <cellStyle name="Normal 24 9 4 4 5" xfId="21471"/>
    <cellStyle name="Normal 24 9 4 5" xfId="21472"/>
    <cellStyle name="Normal 24 9 4 5 2" xfId="21473"/>
    <cellStyle name="Normal 24 9 4 5 3" xfId="21474"/>
    <cellStyle name="Normal 24 9 4 6" xfId="21475"/>
    <cellStyle name="Normal 24 9 4 7" xfId="21476"/>
    <cellStyle name="Normal 24 9 5" xfId="21477"/>
    <cellStyle name="Normal 24 9 5 2" xfId="21478"/>
    <cellStyle name="Normal 24 9 5 2 2" xfId="21479"/>
    <cellStyle name="Normal 24 9 5 2 2 2" xfId="21480"/>
    <cellStyle name="Normal 24 9 5 2 2 3" xfId="21481"/>
    <cellStyle name="Normal 24 9 5 2 3" xfId="21482"/>
    <cellStyle name="Normal 24 9 5 2 4" xfId="21483"/>
    <cellStyle name="Normal 24 9 5 3" xfId="21484"/>
    <cellStyle name="Normal 24 9 5 3 2" xfId="21485"/>
    <cellStyle name="Normal 24 9 5 3 2 2" xfId="21486"/>
    <cellStyle name="Normal 24 9 5 3 2 3" xfId="21487"/>
    <cellStyle name="Normal 24 9 5 3 3" xfId="21488"/>
    <cellStyle name="Normal 24 9 5 3 4" xfId="21489"/>
    <cellStyle name="Normal 24 9 5 4" xfId="21490"/>
    <cellStyle name="Normal 24 9 5 4 2" xfId="21491"/>
    <cellStyle name="Normal 24 9 5 4 3" xfId="21492"/>
    <cellStyle name="Normal 24 9 5 5" xfId="21493"/>
    <cellStyle name="Normal 24 9 5 6" xfId="21494"/>
    <cellStyle name="Normal 24 9 6" xfId="21495"/>
    <cellStyle name="Normal 24 9 6 2" xfId="21496"/>
    <cellStyle name="Normal 24 9 6 2 2" xfId="21497"/>
    <cellStyle name="Normal 24 9 6 2 2 2" xfId="21498"/>
    <cellStyle name="Normal 24 9 6 2 2 3" xfId="21499"/>
    <cellStyle name="Normal 24 9 6 2 3" xfId="21500"/>
    <cellStyle name="Normal 24 9 6 2 4" xfId="21501"/>
    <cellStyle name="Normal 24 9 6 3" xfId="21502"/>
    <cellStyle name="Normal 24 9 6 3 2" xfId="21503"/>
    <cellStyle name="Normal 24 9 6 3 3" xfId="21504"/>
    <cellStyle name="Normal 24 9 6 4" xfId="21505"/>
    <cellStyle name="Normal 24 9 6 5" xfId="21506"/>
    <cellStyle name="Normal 24 9 7" xfId="21507"/>
    <cellStyle name="Normal 24 9 7 10" xfId="21508"/>
    <cellStyle name="Normal 24 9 7 10 2" xfId="21509"/>
    <cellStyle name="Normal 24 9 7 10 3" xfId="21510"/>
    <cellStyle name="Normal 24 9 7 11" xfId="21511"/>
    <cellStyle name="Normal 24 9 7 12" xfId="21512"/>
    <cellStyle name="Normal 24 9 7 2" xfId="21513"/>
    <cellStyle name="Normal 24 9 7 2 2" xfId="21514"/>
    <cellStyle name="Normal 24 9 7 2 2 2" xfId="21515"/>
    <cellStyle name="Normal 24 9 7 2 2 3" xfId="21516"/>
    <cellStyle name="Normal 24 9 7 2 3" xfId="21517"/>
    <cellStyle name="Normal 24 9 7 2 4" xfId="21518"/>
    <cellStyle name="Normal 24 9 7 3" xfId="21519"/>
    <cellStyle name="Normal 24 9 7 3 2" xfId="21520"/>
    <cellStyle name="Normal 24 9 7 3 2 2" xfId="21521"/>
    <cellStyle name="Normal 24 9 7 3 2 3" xfId="21522"/>
    <cellStyle name="Normal 24 9 7 3 3" xfId="21523"/>
    <cellStyle name="Normal 24 9 7 3 4" xfId="21524"/>
    <cellStyle name="Normal 24 9 7 4" xfId="21525"/>
    <cellStyle name="Normal 24 9 7 4 2" xfId="21526"/>
    <cellStyle name="Normal 24 9 7 4 2 2" xfId="21527"/>
    <cellStyle name="Normal 24 9 7 4 2 3" xfId="21528"/>
    <cellStyle name="Normal 24 9 7 4 3" xfId="21529"/>
    <cellStyle name="Normal 24 9 7 4 4" xfId="21530"/>
    <cellStyle name="Normal 24 9 7 5" xfId="21531"/>
    <cellStyle name="Normal 24 9 7 5 2" xfId="21532"/>
    <cellStyle name="Normal 24 9 7 5 2 2" xfId="21533"/>
    <cellStyle name="Normal 24 9 7 5 2 3" xfId="21534"/>
    <cellStyle name="Normal 24 9 7 5 3" xfId="21535"/>
    <cellStyle name="Normal 24 9 7 5 4" xfId="21536"/>
    <cellStyle name="Normal 24 9 7 6" xfId="21537"/>
    <cellStyle name="Normal 24 9 7 6 2" xfId="21538"/>
    <cellStyle name="Normal 24 9 7 6 2 2" xfId="21539"/>
    <cellStyle name="Normal 24 9 7 6 2 3" xfId="21540"/>
    <cellStyle name="Normal 24 9 7 6 3" xfId="21541"/>
    <cellStyle name="Normal 24 9 7 6 4" xfId="21542"/>
    <cellStyle name="Normal 24 9 7 7" xfId="21543"/>
    <cellStyle name="Normal 24 9 7 7 2" xfId="21544"/>
    <cellStyle name="Normal 24 9 7 7 2 2" xfId="21545"/>
    <cellStyle name="Normal 24 9 7 7 2 3" xfId="21546"/>
    <cellStyle name="Normal 24 9 7 7 3" xfId="21547"/>
    <cellStyle name="Normal 24 9 7 7 4" xfId="21548"/>
    <cellStyle name="Normal 24 9 7 8" xfId="21549"/>
    <cellStyle name="Normal 24 9 7 8 2" xfId="21550"/>
    <cellStyle name="Normal 24 9 7 8 2 2" xfId="21551"/>
    <cellStyle name="Normal 24 9 7 8 2 3" xfId="21552"/>
    <cellStyle name="Normal 24 9 7 8 3" xfId="21553"/>
    <cellStyle name="Normal 24 9 7 8 4" xfId="21554"/>
    <cellStyle name="Normal 24 9 7 9" xfId="21555"/>
    <cellStyle name="Normal 24 9 7 9 2" xfId="21556"/>
    <cellStyle name="Normal 24 9 7 9 2 2" xfId="21557"/>
    <cellStyle name="Normal 24 9 7 9 2 3" xfId="21558"/>
    <cellStyle name="Normal 24 9 7 9 3" xfId="21559"/>
    <cellStyle name="Normal 24 9 7 9 4" xfId="21560"/>
    <cellStyle name="Normal 24 9 8" xfId="21561"/>
    <cellStyle name="Normal 24 9 8 2" xfId="21562"/>
    <cellStyle name="Normal 24 9 8 2 2" xfId="21563"/>
    <cellStyle name="Normal 24 9 8 2 3" xfId="21564"/>
    <cellStyle name="Normal 24 9 8 3" xfId="21565"/>
    <cellStyle name="Normal 24 9 8 4" xfId="21566"/>
    <cellStyle name="Normal 24 9 9" xfId="21567"/>
    <cellStyle name="Normal 24 9 9 2" xfId="21568"/>
    <cellStyle name="Normal 24 9 9 2 2" xfId="21569"/>
    <cellStyle name="Normal 24 9 9 2 2 2" xfId="21570"/>
    <cellStyle name="Normal 24 9 9 2 2 3" xfId="21571"/>
    <cellStyle name="Normal 24 9 9 2 3" xfId="21572"/>
    <cellStyle name="Normal 24 9 9 2 4" xfId="21573"/>
    <cellStyle name="Normal 24 9 9 3" xfId="21574"/>
    <cellStyle name="Normal 24 9 9 3 2" xfId="21575"/>
    <cellStyle name="Normal 24 9 9 3 2 2" xfId="21576"/>
    <cellStyle name="Normal 24 9 9 3 2 2 2" xfId="21577"/>
    <cellStyle name="Normal 24 9 9 3 2 2 3" xfId="21578"/>
    <cellStyle name="Normal 24 9 9 3 2 3" xfId="21579"/>
    <cellStyle name="Normal 24 9 9 3 2 4" xfId="21580"/>
    <cellStyle name="Normal 24 9 9 3 3" xfId="21581"/>
    <cellStyle name="Normal 24 9 9 3 3 2" xfId="21582"/>
    <cellStyle name="Normal 24 9 9 3 3 2 2" xfId="21583"/>
    <cellStyle name="Normal 24 9 9 3 3 2 3" xfId="21584"/>
    <cellStyle name="Normal 24 9 9 3 3 3" xfId="21585"/>
    <cellStyle name="Normal 24 9 9 3 3 4" xfId="21586"/>
    <cellStyle name="Normal 24 9 9 3 4" xfId="21587"/>
    <cellStyle name="Normal 24 9 9 3 4 2" xfId="21588"/>
    <cellStyle name="Normal 24 9 9 3 4 2 2" xfId="21589"/>
    <cellStyle name="Normal 24 9 9 3 4 2 2 2" xfId="21590"/>
    <cellStyle name="Normal 24 9 9 3 4 2 2 2 2" xfId="21591"/>
    <cellStyle name="Normal 24 9 9 3 4 2 2 2 2 2" xfId="21592"/>
    <cellStyle name="Normal 24 9 9 3 4 2 2 2 2 2 2" xfId="21593"/>
    <cellStyle name="Normal 24 9 9 3 4 2 2 2 2 2 2 2" xfId="21594"/>
    <cellStyle name="Normal 24 9 9 3 4 2 2 2 2 2 2 3" xfId="21595"/>
    <cellStyle name="Normal 24 9 9 3 4 2 2 2 2 2 3" xfId="21596"/>
    <cellStyle name="Normal 24 9 9 3 4 2 2 2 2 2 4" xfId="21597"/>
    <cellStyle name="Normal 24 9 9 3 4 2 2 2 2 3" xfId="21598"/>
    <cellStyle name="Normal 24 9 9 3 4 2 2 2 2 3 2" xfId="21599"/>
    <cellStyle name="Normal 24 9 9 3 4 2 2 2 2 3 3" xfId="21600"/>
    <cellStyle name="Normal 24 9 9 3 4 2 2 2 2 4" xfId="21601"/>
    <cellStyle name="Normal 24 9 9 3 4 2 2 2 2 5" xfId="21602"/>
    <cellStyle name="Normal 24 9 9 3 4 2 2 2 3" xfId="21603"/>
    <cellStyle name="Normal 24 9 9 3 4 2 2 2 3 2" xfId="21604"/>
    <cellStyle name="Normal 24 9 9 3 4 2 2 2 3 2 2" xfId="21605"/>
    <cellStyle name="Normal 24 9 9 3 4 2 2 2 3 2 3" xfId="21606"/>
    <cellStyle name="Normal 24 9 9 3 4 2 2 2 3 3" xfId="21607"/>
    <cellStyle name="Normal 24 9 9 3 4 2 2 2 3 4" xfId="21608"/>
    <cellStyle name="Normal 24 9 9 3 4 2 2 2 4" xfId="21609"/>
    <cellStyle name="Normal 24 9 9 3 4 2 2 2 4 2" xfId="21610"/>
    <cellStyle name="Normal 24 9 9 3 4 2 2 2 4 3" xfId="21611"/>
    <cellStyle name="Normal 24 9 9 3 4 2 2 2 5" xfId="21612"/>
    <cellStyle name="Normal 24 9 9 3 4 2 2 2 6" xfId="21613"/>
    <cellStyle name="Normal 24 9 9 3 4 2 2 3" xfId="21614"/>
    <cellStyle name="Normal 24 9 9 3 4 2 2 3 2" xfId="21615"/>
    <cellStyle name="Normal 24 9 9 3 4 2 2 3 2 2" xfId="21616"/>
    <cellStyle name="Normal 24 9 9 3 4 2 2 3 2 3" xfId="21617"/>
    <cellStyle name="Normal 24 9 9 3 4 2 2 3 3" xfId="21618"/>
    <cellStyle name="Normal 24 9 9 3 4 2 2 3 4" xfId="21619"/>
    <cellStyle name="Normal 24 9 9 3 4 2 2 4" xfId="21620"/>
    <cellStyle name="Normal 24 9 9 3 4 2 2 4 2" xfId="21621"/>
    <cellStyle name="Normal 24 9 9 3 4 2 2 4 3" xfId="21622"/>
    <cellStyle name="Normal 24 9 9 3 4 2 2 5" xfId="21623"/>
    <cellStyle name="Normal 24 9 9 3 4 2 2 6" xfId="21624"/>
    <cellStyle name="Normal 24 9 9 3 4 2 3" xfId="21625"/>
    <cellStyle name="Normal 24 9 9 3 4 2 3 2" xfId="21626"/>
    <cellStyle name="Normal 24 9 9 3 4 2 3 2 2" xfId="21627"/>
    <cellStyle name="Normal 24 9 9 3 4 2 3 2 3" xfId="21628"/>
    <cellStyle name="Normal 24 9 9 3 4 2 3 3" xfId="21629"/>
    <cellStyle name="Normal 24 9 9 3 4 2 3 4" xfId="21630"/>
    <cellStyle name="Normal 24 9 9 3 4 2 4" xfId="21631"/>
    <cellStyle name="Normal 24 9 9 3 4 2 4 2" xfId="21632"/>
    <cellStyle name="Normal 24 9 9 3 4 2 4 3" xfId="21633"/>
    <cellStyle name="Normal 24 9 9 3 4 2 5" xfId="21634"/>
    <cellStyle name="Normal 24 9 9 3 4 2 6" xfId="21635"/>
    <cellStyle name="Normal 24 9 9 3 4 3" xfId="21636"/>
    <cellStyle name="Normal 24 9 9 3 4 3 2" xfId="21637"/>
    <cellStyle name="Normal 24 9 9 3 4 3 2 2" xfId="21638"/>
    <cellStyle name="Normal 24 9 9 3 4 3 2 3" xfId="21639"/>
    <cellStyle name="Normal 24 9 9 3 4 3 3" xfId="21640"/>
    <cellStyle name="Normal 24 9 9 3 4 3 4" xfId="21641"/>
    <cellStyle name="Normal 24 9 9 3 4 4" xfId="21642"/>
    <cellStyle name="Normal 24 9 9 3 4 4 2" xfId="21643"/>
    <cellStyle name="Normal 24 9 9 3 4 4 3" xfId="21644"/>
    <cellStyle name="Normal 24 9 9 3 4 5" xfId="21645"/>
    <cellStyle name="Normal 24 9 9 3 4 6" xfId="21646"/>
    <cellStyle name="Normal 24 9 9 3 4 6 2" xfId="21647"/>
    <cellStyle name="Normal 24 9 9 3 4 6 2 2" xfId="21648"/>
    <cellStyle name="Normal 24 9 9 3 4 6 2 3" xfId="21649"/>
    <cellStyle name="Normal 24 9 9 3 4 6 3" xfId="21650"/>
    <cellStyle name="Normal 24 9 9 3 4 6 4" xfId="21651"/>
    <cellStyle name="Normal 24 9 9 3 4 7" xfId="21652"/>
    <cellStyle name="Normal 24 9 9 3 5" xfId="21653"/>
    <cellStyle name="Normal 24 9 9 3 5 2" xfId="21654"/>
    <cellStyle name="Normal 24 9 9 3 5 3" xfId="21655"/>
    <cellStyle name="Normal 24 9 9 3 6" xfId="21656"/>
    <cellStyle name="Normal 24 9 9 3 7" xfId="21657"/>
    <cellStyle name="Normal 24 9 9 4" xfId="21658"/>
    <cellStyle name="Normal 24 9 9 4 2" xfId="21659"/>
    <cellStyle name="Normal 24 9 9 4 2 2" xfId="21660"/>
    <cellStyle name="Normal 24 9 9 4 2 3" xfId="21661"/>
    <cellStyle name="Normal 24 9 9 4 3" xfId="21662"/>
    <cellStyle name="Normal 24 9 9 4 4" xfId="21663"/>
    <cellStyle name="Normal 24 9 9 5" xfId="21664"/>
    <cellStyle name="Normal 24 9 9 5 2" xfId="21665"/>
    <cellStyle name="Normal 24 9 9 5 2 2" xfId="21666"/>
    <cellStyle name="Normal 24 9 9 5 2 3" xfId="21667"/>
    <cellStyle name="Normal 24 9 9 5 3" xfId="21668"/>
    <cellStyle name="Normal 24 9 9 5 4" xfId="21669"/>
    <cellStyle name="Normal 24 9 9 6" xfId="21670"/>
    <cellStyle name="Normal 24 9 9 6 2" xfId="21671"/>
    <cellStyle name="Normal 24 9 9 6 2 2" xfId="21672"/>
    <cellStyle name="Normal 24 9 9 6 2 3" xfId="21673"/>
    <cellStyle name="Normal 24 9 9 6 3" xfId="21674"/>
    <cellStyle name="Normal 24 9 9 6 4" xfId="21675"/>
    <cellStyle name="Normal 24 9 9 7" xfId="21676"/>
    <cellStyle name="Normal 24 9 9 7 2" xfId="21677"/>
    <cellStyle name="Normal 24 9 9 7 3" xfId="21678"/>
    <cellStyle name="Normal 24 9 9 8" xfId="21679"/>
    <cellStyle name="Normal 24 9 9 9" xfId="21680"/>
    <cellStyle name="Normal 24_Sheet2" xfId="21681"/>
    <cellStyle name="Normal 25" xfId="21682"/>
    <cellStyle name="Normal 25 10" xfId="21683"/>
    <cellStyle name="Normal 25 10 2" xfId="21684"/>
    <cellStyle name="Normal 25 10 2 2" xfId="21685"/>
    <cellStyle name="Normal 25 10 2 3" xfId="21686"/>
    <cellStyle name="Normal 25 11" xfId="21687"/>
    <cellStyle name="Normal 25 12" xfId="21688"/>
    <cellStyle name="Normal 25 13" xfId="21689"/>
    <cellStyle name="Normal 25 14" xfId="21690"/>
    <cellStyle name="Normal 25 15" xfId="21691"/>
    <cellStyle name="Normal 25 16" xfId="21692"/>
    <cellStyle name="Normal 25 16 2" xfId="21693"/>
    <cellStyle name="Normal 25 16 3" xfId="21694"/>
    <cellStyle name="Normal 25 17" xfId="21695"/>
    <cellStyle name="Normal 25 17 2" xfId="21696"/>
    <cellStyle name="Normal 25 17 3" xfId="21697"/>
    <cellStyle name="Normal 25 18" xfId="21698"/>
    <cellStyle name="Normal 25 19" xfId="21699"/>
    <cellStyle name="Normal 25 2" xfId="21700"/>
    <cellStyle name="Normal 25 2 10" xfId="21701"/>
    <cellStyle name="Normal 25 2 11" xfId="21702"/>
    <cellStyle name="Normal 25 2 2" xfId="21703"/>
    <cellStyle name="Normal 25 2 2 10" xfId="21704"/>
    <cellStyle name="Normal 25 2 2 10 2" xfId="21705"/>
    <cellStyle name="Normal 25 2 2 10 3" xfId="21706"/>
    <cellStyle name="Normal 25 2 2 11" xfId="21707"/>
    <cellStyle name="Normal 25 2 2 12" xfId="21708"/>
    <cellStyle name="Normal 25 2 2 13" xfId="21709"/>
    <cellStyle name="Normal 25 2 2 2" xfId="21710"/>
    <cellStyle name="Normal 25 2 2 2 2" xfId="21711"/>
    <cellStyle name="Normal 25 2 2 3" xfId="21712"/>
    <cellStyle name="Normal 25 2 2 3 2" xfId="21713"/>
    <cellStyle name="Normal 25 2 2 3 2 2" xfId="21714"/>
    <cellStyle name="Normal 25 2 2 3 2 3" xfId="21715"/>
    <cellStyle name="Normal 25 2 2 3 3" xfId="21716"/>
    <cellStyle name="Normal 25 2 2 3 3 2" xfId="21717"/>
    <cellStyle name="Normal 25 2 2 3 3 3" xfId="21718"/>
    <cellStyle name="Normal 25 2 2 3 4" xfId="21719"/>
    <cellStyle name="Normal 25 2 2 3 5" xfId="21720"/>
    <cellStyle name="Normal 25 2 2 4" xfId="21721"/>
    <cellStyle name="Normal 25 2 2 4 2" xfId="21722"/>
    <cellStyle name="Normal 25 2 2 4 3" xfId="21723"/>
    <cellStyle name="Normal 25 2 2 5" xfId="21724"/>
    <cellStyle name="Normal 25 2 2 5 2" xfId="21725"/>
    <cellStyle name="Normal 25 2 2 5 3" xfId="21726"/>
    <cellStyle name="Normal 25 2 2 6" xfId="21727"/>
    <cellStyle name="Normal 25 2 2 6 2" xfId="21728"/>
    <cellStyle name="Normal 25 2 2 6 3" xfId="21729"/>
    <cellStyle name="Normal 25 2 2 7" xfId="21730"/>
    <cellStyle name="Normal 25 2 2 7 2" xfId="21731"/>
    <cellStyle name="Normal 25 2 2 7 3" xfId="21732"/>
    <cellStyle name="Normal 25 2 2 8" xfId="21733"/>
    <cellStyle name="Normal 25 2 2 8 2" xfId="21734"/>
    <cellStyle name="Normal 25 2 2 8 3" xfId="21735"/>
    <cellStyle name="Normal 25 2 2 9" xfId="21736"/>
    <cellStyle name="Normal 25 2 2 9 2" xfId="21737"/>
    <cellStyle name="Normal 25 2 2 9 3" xfId="21738"/>
    <cellStyle name="Normal 25 2 3" xfId="21739"/>
    <cellStyle name="Normal 25 2 4" xfId="21740"/>
    <cellStyle name="Normal 25 2 5" xfId="21741"/>
    <cellStyle name="Normal 25 2 6" xfId="21742"/>
    <cellStyle name="Normal 25 2 7" xfId="21743"/>
    <cellStyle name="Normal 25 2 8" xfId="21744"/>
    <cellStyle name="Normal 25 2 9" xfId="21745"/>
    <cellStyle name="Normal 25 20" xfId="21746"/>
    <cellStyle name="Normal 25 3" xfId="21747"/>
    <cellStyle name="Normal 25 3 10" xfId="21748"/>
    <cellStyle name="Normal 25 3 2" xfId="21749"/>
    <cellStyle name="Normal 25 3 2 10" xfId="21750"/>
    <cellStyle name="Normal 25 3 2 11" xfId="21751"/>
    <cellStyle name="Normal 25 3 2 12" xfId="21752"/>
    <cellStyle name="Normal 25 3 2 2" xfId="21753"/>
    <cellStyle name="Normal 25 3 2 2 2" xfId="21754"/>
    <cellStyle name="Normal 25 3 2 2 3" xfId="21755"/>
    <cellStyle name="Normal 25 3 2 3" xfId="21756"/>
    <cellStyle name="Normal 25 3 2 3 2" xfId="21757"/>
    <cellStyle name="Normal 25 3 2 3 3" xfId="21758"/>
    <cellStyle name="Normal 25 3 2 4" xfId="21759"/>
    <cellStyle name="Normal 25 3 2 4 2" xfId="21760"/>
    <cellStyle name="Normal 25 3 2 4 3" xfId="21761"/>
    <cellStyle name="Normal 25 3 2 5" xfId="21762"/>
    <cellStyle name="Normal 25 3 2 5 2" xfId="21763"/>
    <cellStyle name="Normal 25 3 2 5 3" xfId="21764"/>
    <cellStyle name="Normal 25 3 2 6" xfId="21765"/>
    <cellStyle name="Normal 25 3 2 6 2" xfId="21766"/>
    <cellStyle name="Normal 25 3 2 6 3" xfId="21767"/>
    <cellStyle name="Normal 25 3 2 7" xfId="21768"/>
    <cellStyle name="Normal 25 3 2 7 2" xfId="21769"/>
    <cellStyle name="Normal 25 3 2 7 3" xfId="21770"/>
    <cellStyle name="Normal 25 3 2 8" xfId="21771"/>
    <cellStyle name="Normal 25 3 2 8 2" xfId="21772"/>
    <cellStyle name="Normal 25 3 2 8 3" xfId="21773"/>
    <cellStyle name="Normal 25 3 2 9" xfId="21774"/>
    <cellStyle name="Normal 25 3 2 9 2" xfId="21775"/>
    <cellStyle name="Normal 25 3 2 9 3" xfId="21776"/>
    <cellStyle name="Normal 25 3 3" xfId="21777"/>
    <cellStyle name="Normal 25 3 4" xfId="21778"/>
    <cellStyle name="Normal 25 3 5" xfId="21779"/>
    <cellStyle name="Normal 25 3 6" xfId="21780"/>
    <cellStyle name="Normal 25 3 7" xfId="21781"/>
    <cellStyle name="Normal 25 3 8" xfId="21782"/>
    <cellStyle name="Normal 25 3 9" xfId="21783"/>
    <cellStyle name="Normal 25 4" xfId="21784"/>
    <cellStyle name="Normal 25 4 10" xfId="21785"/>
    <cellStyle name="Normal 25 4 10 2" xfId="21786"/>
    <cellStyle name="Normal 25 4 10 2 2" xfId="21787"/>
    <cellStyle name="Normal 25 4 10 2 3" xfId="21788"/>
    <cellStyle name="Normal 25 4 10 3" xfId="21789"/>
    <cellStyle name="Normal 25 4 10 4" xfId="21790"/>
    <cellStyle name="Normal 25 4 11" xfId="21791"/>
    <cellStyle name="Normal 25 4 11 2" xfId="21792"/>
    <cellStyle name="Normal 25 4 11 3" xfId="21793"/>
    <cellStyle name="Normal 25 4 12" xfId="21794"/>
    <cellStyle name="Normal 25 4 13" xfId="21795"/>
    <cellStyle name="Normal 25 4 14" xfId="21796"/>
    <cellStyle name="Normal 25 4 2" xfId="21797"/>
    <cellStyle name="Normal 25 4 2 2" xfId="21798"/>
    <cellStyle name="Normal 25 4 2 2 2" xfId="21799"/>
    <cellStyle name="Normal 25 4 2 2 3" xfId="21800"/>
    <cellStyle name="Normal 25 4 2 3" xfId="21801"/>
    <cellStyle name="Normal 25 4 2 4" xfId="21802"/>
    <cellStyle name="Normal 25 4 2 5" xfId="21803"/>
    <cellStyle name="Normal 25 4 3" xfId="21804"/>
    <cellStyle name="Normal 25 4 3 2" xfId="21805"/>
    <cellStyle name="Normal 25 4 3 2 2" xfId="21806"/>
    <cellStyle name="Normal 25 4 3 2 3" xfId="21807"/>
    <cellStyle name="Normal 25 4 3 3" xfId="21808"/>
    <cellStyle name="Normal 25 4 3 4" xfId="21809"/>
    <cellStyle name="Normal 25 4 4" xfId="21810"/>
    <cellStyle name="Normal 25 4 4 2" xfId="21811"/>
    <cellStyle name="Normal 25 4 4 2 2" xfId="21812"/>
    <cellStyle name="Normal 25 4 4 2 3" xfId="21813"/>
    <cellStyle name="Normal 25 4 4 3" xfId="21814"/>
    <cellStyle name="Normal 25 4 4 4" xfId="21815"/>
    <cellStyle name="Normal 25 4 5" xfId="21816"/>
    <cellStyle name="Normal 25 4 5 2" xfId="21817"/>
    <cellStyle name="Normal 25 4 5 2 2" xfId="21818"/>
    <cellStyle name="Normal 25 4 5 2 3" xfId="21819"/>
    <cellStyle name="Normal 25 4 5 3" xfId="21820"/>
    <cellStyle name="Normal 25 4 5 4" xfId="21821"/>
    <cellStyle name="Normal 25 4 6" xfId="21822"/>
    <cellStyle name="Normal 25 4 6 2" xfId="21823"/>
    <cellStyle name="Normal 25 4 6 2 2" xfId="21824"/>
    <cellStyle name="Normal 25 4 6 2 3" xfId="21825"/>
    <cellStyle name="Normal 25 4 6 3" xfId="21826"/>
    <cellStyle name="Normal 25 4 6 4" xfId="21827"/>
    <cellStyle name="Normal 25 4 7" xfId="21828"/>
    <cellStyle name="Normal 25 4 7 2" xfId="21829"/>
    <cellStyle name="Normal 25 4 7 2 2" xfId="21830"/>
    <cellStyle name="Normal 25 4 7 2 3" xfId="21831"/>
    <cellStyle name="Normal 25 4 7 3" xfId="21832"/>
    <cellStyle name="Normal 25 4 7 4" xfId="21833"/>
    <cellStyle name="Normal 25 4 8" xfId="21834"/>
    <cellStyle name="Normal 25 4 8 2" xfId="21835"/>
    <cellStyle name="Normal 25 4 8 2 2" xfId="21836"/>
    <cellStyle name="Normal 25 4 8 2 3" xfId="21837"/>
    <cellStyle name="Normal 25 4 8 3" xfId="21838"/>
    <cellStyle name="Normal 25 4 8 4" xfId="21839"/>
    <cellStyle name="Normal 25 4 9" xfId="21840"/>
    <cellStyle name="Normal 25 4 9 2" xfId="21841"/>
    <cellStyle name="Normal 25 4 9 2 2" xfId="21842"/>
    <cellStyle name="Normal 25 4 9 2 3" xfId="21843"/>
    <cellStyle name="Normal 25 4 9 3" xfId="21844"/>
    <cellStyle name="Normal 25 4 9 4" xfId="21845"/>
    <cellStyle name="Normal 25 5" xfId="21846"/>
    <cellStyle name="Normal 25 5 2" xfId="21847"/>
    <cellStyle name="Normal 25 5 2 2" xfId="21848"/>
    <cellStyle name="Normal 25 5 2 3" xfId="21849"/>
    <cellStyle name="Normal 25 6" xfId="21850"/>
    <cellStyle name="Normal 25 6 2" xfId="21851"/>
    <cellStyle name="Normal 25 6 2 2" xfId="21852"/>
    <cellStyle name="Normal 25 6 2 3" xfId="21853"/>
    <cellStyle name="Normal 25 7" xfId="21854"/>
    <cellStyle name="Normal 25 7 2" xfId="21855"/>
    <cellStyle name="Normal 25 7 2 2" xfId="21856"/>
    <cellStyle name="Normal 25 7 2 3" xfId="21857"/>
    <cellStyle name="Normal 25 8" xfId="21858"/>
    <cellStyle name="Normal 25 8 2" xfId="21859"/>
    <cellStyle name="Normal 25 8 2 2" xfId="21860"/>
    <cellStyle name="Normal 25 8 2 3" xfId="21861"/>
    <cellStyle name="Normal 25 9" xfId="21862"/>
    <cellStyle name="Normal 25 9 2" xfId="21863"/>
    <cellStyle name="Normal 25 9 2 2" xfId="21864"/>
    <cellStyle name="Normal 25 9 2 3" xfId="21865"/>
    <cellStyle name="Normal 25_AH Bhainsa Estimate" xfId="21866"/>
    <cellStyle name="Normal 26" xfId="21867"/>
    <cellStyle name="Normal 26 10" xfId="21868"/>
    <cellStyle name="Normal 26 10 2" xfId="21869"/>
    <cellStyle name="Normal 26 10 2 2" xfId="21870"/>
    <cellStyle name="Normal 26 10 2 3" xfId="21871"/>
    <cellStyle name="Normal 26 11" xfId="21872"/>
    <cellStyle name="Normal 26 12" xfId="21873"/>
    <cellStyle name="Normal 26 13" xfId="21874"/>
    <cellStyle name="Normal 26 14" xfId="21875"/>
    <cellStyle name="Normal 26 15" xfId="21876"/>
    <cellStyle name="Normal 26 16" xfId="21877"/>
    <cellStyle name="Normal 26 16 2" xfId="21878"/>
    <cellStyle name="Normal 26 16 3" xfId="21879"/>
    <cellStyle name="Normal 26 17" xfId="21880"/>
    <cellStyle name="Normal 26 17 2" xfId="21881"/>
    <cellStyle name="Normal 26 17 3" xfId="21882"/>
    <cellStyle name="Normal 26 18" xfId="21883"/>
    <cellStyle name="Normal 26 19" xfId="21884"/>
    <cellStyle name="Normal 26 2" xfId="21885"/>
    <cellStyle name="Normal 26 2 10" xfId="21886"/>
    <cellStyle name="Normal 26 2 11" xfId="21887"/>
    <cellStyle name="Normal 26 2 2" xfId="21888"/>
    <cellStyle name="Normal 26 2 2 10" xfId="21889"/>
    <cellStyle name="Normal 26 2 2 11" xfId="21890"/>
    <cellStyle name="Normal 26 2 2 11 2" xfId="21891"/>
    <cellStyle name="Normal 26 2 2 11 3" xfId="21892"/>
    <cellStyle name="Normal 26 2 2 12" xfId="21893"/>
    <cellStyle name="Normal 26 2 2 12 2" xfId="21894"/>
    <cellStyle name="Normal 26 2 2 12 3" xfId="21895"/>
    <cellStyle name="Normal 26 2 2 13" xfId="21896"/>
    <cellStyle name="Normal 26 2 2 14" xfId="21897"/>
    <cellStyle name="Normal 26 2 2 15" xfId="21898"/>
    <cellStyle name="Normal 26 2 2 2" xfId="21899"/>
    <cellStyle name="Normal 26 2 2 2 2" xfId="21900"/>
    <cellStyle name="Normal 26 2 2 3" xfId="21901"/>
    <cellStyle name="Normal 26 2 2 3 2" xfId="21902"/>
    <cellStyle name="Normal 26 2 2 3 2 2" xfId="21903"/>
    <cellStyle name="Normal 26 2 2 3 2 3" xfId="21904"/>
    <cellStyle name="Normal 26 2 2 3 2 4" xfId="21905"/>
    <cellStyle name="Normal 26 2 2 3 2 5" xfId="21906"/>
    <cellStyle name="Normal 26 2 2 3 3" xfId="21907"/>
    <cellStyle name="Normal 26 2 2 3 4" xfId="21908"/>
    <cellStyle name="Normal 26 2 2 3 5" xfId="21909"/>
    <cellStyle name="Normal 26 2 2 4" xfId="21910"/>
    <cellStyle name="Normal 26 2 2 4 2" xfId="21911"/>
    <cellStyle name="Normal 26 2 2 4 2 2" xfId="21912"/>
    <cellStyle name="Normal 26 2 2 4 2 3" xfId="21913"/>
    <cellStyle name="Normal 26 2 2 5" xfId="21914"/>
    <cellStyle name="Normal 26 2 2 5 2" xfId="21915"/>
    <cellStyle name="Normal 26 2 2 5 2 2" xfId="21916"/>
    <cellStyle name="Normal 26 2 2 5 2 3" xfId="21917"/>
    <cellStyle name="Normal 26 2 2 6" xfId="21918"/>
    <cellStyle name="Normal 26 2 2 6 2" xfId="21919"/>
    <cellStyle name="Normal 26 2 2 6 2 2" xfId="21920"/>
    <cellStyle name="Normal 26 2 2 6 2 3" xfId="21921"/>
    <cellStyle name="Normal 26 2 2 7" xfId="21922"/>
    <cellStyle name="Normal 26 2 2 7 2" xfId="21923"/>
    <cellStyle name="Normal 26 2 2 7 2 2" xfId="21924"/>
    <cellStyle name="Normal 26 2 2 7 2 3" xfId="21925"/>
    <cellStyle name="Normal 26 2 2 8" xfId="21926"/>
    <cellStyle name="Normal 26 2 2 8 2" xfId="21927"/>
    <cellStyle name="Normal 26 2 2 8 2 2" xfId="21928"/>
    <cellStyle name="Normal 26 2 2 8 2 3" xfId="21929"/>
    <cellStyle name="Normal 26 2 2 9" xfId="21930"/>
    <cellStyle name="Normal 26 2 2 9 2" xfId="21931"/>
    <cellStyle name="Normal 26 2 2 9 2 2" xfId="21932"/>
    <cellStyle name="Normal 26 2 2 9 2 3" xfId="21933"/>
    <cellStyle name="Normal 26 2 3" xfId="21934"/>
    <cellStyle name="Normal 26 2 3 2" xfId="21935"/>
    <cellStyle name="Normal 26 2 3 3" xfId="21936"/>
    <cellStyle name="Normal 26 2 4" xfId="21937"/>
    <cellStyle name="Normal 26 2 4 2" xfId="21938"/>
    <cellStyle name="Normal 26 2 4 2 2" xfId="21939"/>
    <cellStyle name="Normal 26 2 4 2 3" xfId="21940"/>
    <cellStyle name="Normal 26 2 4 2 4" xfId="21941"/>
    <cellStyle name="Normal 26 2 4 2 5" xfId="21942"/>
    <cellStyle name="Normal 26 2 5" xfId="21943"/>
    <cellStyle name="Normal 26 2 5 2" xfId="21944"/>
    <cellStyle name="Normal 26 2 6" xfId="21945"/>
    <cellStyle name="Normal 26 2 7" xfId="21946"/>
    <cellStyle name="Normal 26 2 8" xfId="21947"/>
    <cellStyle name="Normal 26 2 9" xfId="21948"/>
    <cellStyle name="Normal 26 20" xfId="21949"/>
    <cellStyle name="Normal 26 3" xfId="21950"/>
    <cellStyle name="Normal 26 3 10" xfId="21951"/>
    <cellStyle name="Normal 26 3 2" xfId="21952"/>
    <cellStyle name="Normal 26 3 2 10" xfId="21953"/>
    <cellStyle name="Normal 26 3 2 11" xfId="21954"/>
    <cellStyle name="Normal 26 3 2 12" xfId="21955"/>
    <cellStyle name="Normal 26 3 2 2" xfId="21956"/>
    <cellStyle name="Normal 26 3 2 2 2" xfId="21957"/>
    <cellStyle name="Normal 26 3 2 2 3" xfId="21958"/>
    <cellStyle name="Normal 26 3 2 3" xfId="21959"/>
    <cellStyle name="Normal 26 3 2 3 2" xfId="21960"/>
    <cellStyle name="Normal 26 3 2 3 3" xfId="21961"/>
    <cellStyle name="Normal 26 3 2 4" xfId="21962"/>
    <cellStyle name="Normal 26 3 2 4 2" xfId="21963"/>
    <cellStyle name="Normal 26 3 2 4 3" xfId="21964"/>
    <cellStyle name="Normal 26 3 2 5" xfId="21965"/>
    <cellStyle name="Normal 26 3 2 5 2" xfId="21966"/>
    <cellStyle name="Normal 26 3 2 5 3" xfId="21967"/>
    <cellStyle name="Normal 26 3 2 6" xfId="21968"/>
    <cellStyle name="Normal 26 3 2 6 2" xfId="21969"/>
    <cellStyle name="Normal 26 3 2 6 3" xfId="21970"/>
    <cellStyle name="Normal 26 3 2 7" xfId="21971"/>
    <cellStyle name="Normal 26 3 2 7 2" xfId="21972"/>
    <cellStyle name="Normal 26 3 2 7 3" xfId="21973"/>
    <cellStyle name="Normal 26 3 2 8" xfId="21974"/>
    <cellStyle name="Normal 26 3 2 8 2" xfId="21975"/>
    <cellStyle name="Normal 26 3 2 8 3" xfId="21976"/>
    <cellStyle name="Normal 26 3 2 9" xfId="21977"/>
    <cellStyle name="Normal 26 3 2 9 2" xfId="21978"/>
    <cellStyle name="Normal 26 3 2 9 3" xfId="21979"/>
    <cellStyle name="Normal 26 3 3" xfId="21980"/>
    <cellStyle name="Normal 26 3 4" xfId="21981"/>
    <cellStyle name="Normal 26 3 5" xfId="21982"/>
    <cellStyle name="Normal 26 3 6" xfId="21983"/>
    <cellStyle name="Normal 26 3 7" xfId="21984"/>
    <cellStyle name="Normal 26 3 8" xfId="21985"/>
    <cellStyle name="Normal 26 3 9" xfId="21986"/>
    <cellStyle name="Normal 26 4" xfId="21987"/>
    <cellStyle name="Normal 26 4 2" xfId="21988"/>
    <cellStyle name="Normal 26 4 2 2" xfId="21989"/>
    <cellStyle name="Normal 26 4 2 3" xfId="21990"/>
    <cellStyle name="Normal 26 4 2 4" xfId="21991"/>
    <cellStyle name="Normal 26 4 2 5" xfId="21992"/>
    <cellStyle name="Normal 26 4 3" xfId="21993"/>
    <cellStyle name="Normal 26 4 3 2" xfId="21994"/>
    <cellStyle name="Normal 26 4 3 3" xfId="21995"/>
    <cellStyle name="Normal 26 4 4" xfId="21996"/>
    <cellStyle name="Normal 26 4 5" xfId="21997"/>
    <cellStyle name="Normal 26 4 6" xfId="21998"/>
    <cellStyle name="Normal 26 5" xfId="21999"/>
    <cellStyle name="Normal 26 5 2" xfId="22000"/>
    <cellStyle name="Normal 26 5 2 2" xfId="22001"/>
    <cellStyle name="Normal 26 5 2 3" xfId="22002"/>
    <cellStyle name="Normal 26 6" xfId="22003"/>
    <cellStyle name="Normal 26 6 2" xfId="22004"/>
    <cellStyle name="Normal 26 6 2 2" xfId="22005"/>
    <cellStyle name="Normal 26 6 2 3" xfId="22006"/>
    <cellStyle name="Normal 26 7" xfId="22007"/>
    <cellStyle name="Normal 26 7 2" xfId="22008"/>
    <cellStyle name="Normal 26 7 2 2" xfId="22009"/>
    <cellStyle name="Normal 26 7 2 3" xfId="22010"/>
    <cellStyle name="Normal 26 8" xfId="22011"/>
    <cellStyle name="Normal 26 8 2" xfId="22012"/>
    <cellStyle name="Normal 26 8 2 2" xfId="22013"/>
    <cellStyle name="Normal 26 8 2 3" xfId="22014"/>
    <cellStyle name="Normal 26 9" xfId="22015"/>
    <cellStyle name="Normal 26 9 2" xfId="22016"/>
    <cellStyle name="Normal 26 9 2 2" xfId="22017"/>
    <cellStyle name="Normal 26 9 2 3" xfId="22018"/>
    <cellStyle name="Normal 26_AH Bhainsa Estimate" xfId="22019"/>
    <cellStyle name="Normal 27" xfId="22020"/>
    <cellStyle name="Normal 27 10" xfId="22021"/>
    <cellStyle name="Normal 27 10 2" xfId="22022"/>
    <cellStyle name="Normal 27 10 2 2" xfId="22023"/>
    <cellStyle name="Normal 27 10 2 3" xfId="22024"/>
    <cellStyle name="Normal 27 11" xfId="22025"/>
    <cellStyle name="Normal 27 12" xfId="22026"/>
    <cellStyle name="Normal 27 13" xfId="22027"/>
    <cellStyle name="Normal 27 14" xfId="22028"/>
    <cellStyle name="Normal 27 14 2" xfId="22029"/>
    <cellStyle name="Normal 27 14 3" xfId="22030"/>
    <cellStyle name="Normal 27 15" xfId="22031"/>
    <cellStyle name="Normal 27 15 2" xfId="22032"/>
    <cellStyle name="Normal 27 15 3" xfId="22033"/>
    <cellStyle name="Normal 27 16" xfId="22034"/>
    <cellStyle name="Normal 27 17" xfId="22035"/>
    <cellStyle name="Normal 27 18" xfId="22036"/>
    <cellStyle name="Normal 27 2" xfId="22037"/>
    <cellStyle name="Normal 27 2 10" xfId="22038"/>
    <cellStyle name="Normal 27 2 11" xfId="22039"/>
    <cellStyle name="Normal 27 2 2" xfId="22040"/>
    <cellStyle name="Normal 27 2 2 10" xfId="22041"/>
    <cellStyle name="Normal 27 2 2 10 2" xfId="22042"/>
    <cellStyle name="Normal 27 2 2 10 3" xfId="22043"/>
    <cellStyle name="Normal 27 2 2 11" xfId="22044"/>
    <cellStyle name="Normal 27 2 2 12" xfId="22045"/>
    <cellStyle name="Normal 27 2 2 13" xfId="22046"/>
    <cellStyle name="Normal 27 2 2 2" xfId="22047"/>
    <cellStyle name="Normal 27 2 2 2 2" xfId="22048"/>
    <cellStyle name="Normal 27 2 2 2 3" xfId="22049"/>
    <cellStyle name="Normal 27 2 2 3" xfId="22050"/>
    <cellStyle name="Normal 27 2 2 3 2" xfId="22051"/>
    <cellStyle name="Normal 27 2 2 3 2 2" xfId="22052"/>
    <cellStyle name="Normal 27 2 2 3 2 3" xfId="22053"/>
    <cellStyle name="Normal 27 2 2 3 3" xfId="22054"/>
    <cellStyle name="Normal 27 2 2 3 3 2" xfId="22055"/>
    <cellStyle name="Normal 27 2 2 3 3 3" xfId="22056"/>
    <cellStyle name="Normal 27 2 2 3 4" xfId="22057"/>
    <cellStyle name="Normal 27 2 2 3 5" xfId="22058"/>
    <cellStyle name="Normal 27 2 2 4" xfId="22059"/>
    <cellStyle name="Normal 27 2 2 4 2" xfId="22060"/>
    <cellStyle name="Normal 27 2 2 4 3" xfId="22061"/>
    <cellStyle name="Normal 27 2 2 5" xfId="22062"/>
    <cellStyle name="Normal 27 2 2 5 2" xfId="22063"/>
    <cellStyle name="Normal 27 2 2 5 3" xfId="22064"/>
    <cellStyle name="Normal 27 2 2 6" xfId="22065"/>
    <cellStyle name="Normal 27 2 2 6 2" xfId="22066"/>
    <cellStyle name="Normal 27 2 2 6 3" xfId="22067"/>
    <cellStyle name="Normal 27 2 2 7" xfId="22068"/>
    <cellStyle name="Normal 27 2 2 7 2" xfId="22069"/>
    <cellStyle name="Normal 27 2 2 7 3" xfId="22070"/>
    <cellStyle name="Normal 27 2 2 8" xfId="22071"/>
    <cellStyle name="Normal 27 2 2 8 2" xfId="22072"/>
    <cellStyle name="Normal 27 2 2 8 3" xfId="22073"/>
    <cellStyle name="Normal 27 2 2 9" xfId="22074"/>
    <cellStyle name="Normal 27 2 2 9 2" xfId="22075"/>
    <cellStyle name="Normal 27 2 2 9 3" xfId="22076"/>
    <cellStyle name="Normal 27 2 3" xfId="22077"/>
    <cellStyle name="Normal 27 2 4" xfId="22078"/>
    <cellStyle name="Normal 27 2 5" xfId="22079"/>
    <cellStyle name="Normal 27 2 6" xfId="22080"/>
    <cellStyle name="Normal 27 2 7" xfId="22081"/>
    <cellStyle name="Normal 27 2 8" xfId="22082"/>
    <cellStyle name="Normal 27 2 9" xfId="22083"/>
    <cellStyle name="Normal 27 3" xfId="22084"/>
    <cellStyle name="Normal 27 3 10" xfId="22085"/>
    <cellStyle name="Normal 27 3 2" xfId="22086"/>
    <cellStyle name="Normal 27 3 2 10" xfId="22087"/>
    <cellStyle name="Normal 27 3 2 11" xfId="22088"/>
    <cellStyle name="Normal 27 3 2 12" xfId="22089"/>
    <cellStyle name="Normal 27 3 2 2" xfId="22090"/>
    <cellStyle name="Normal 27 3 2 2 2" xfId="22091"/>
    <cellStyle name="Normal 27 3 2 2 3" xfId="22092"/>
    <cellStyle name="Normal 27 3 2 3" xfId="22093"/>
    <cellStyle name="Normal 27 3 2 3 2" xfId="22094"/>
    <cellStyle name="Normal 27 3 2 3 3" xfId="22095"/>
    <cellStyle name="Normal 27 3 2 4" xfId="22096"/>
    <cellStyle name="Normal 27 3 2 4 2" xfId="22097"/>
    <cellStyle name="Normal 27 3 2 4 3" xfId="22098"/>
    <cellStyle name="Normal 27 3 2 5" xfId="22099"/>
    <cellStyle name="Normal 27 3 2 5 2" xfId="22100"/>
    <cellStyle name="Normal 27 3 2 5 3" xfId="22101"/>
    <cellStyle name="Normal 27 3 2 6" xfId="22102"/>
    <cellStyle name="Normal 27 3 2 6 2" xfId="22103"/>
    <cellStyle name="Normal 27 3 2 6 3" xfId="22104"/>
    <cellStyle name="Normal 27 3 2 7" xfId="22105"/>
    <cellStyle name="Normal 27 3 2 7 2" xfId="22106"/>
    <cellStyle name="Normal 27 3 2 7 3" xfId="22107"/>
    <cellStyle name="Normal 27 3 2 8" xfId="22108"/>
    <cellStyle name="Normal 27 3 2 8 2" xfId="22109"/>
    <cellStyle name="Normal 27 3 2 8 3" xfId="22110"/>
    <cellStyle name="Normal 27 3 2 9" xfId="22111"/>
    <cellStyle name="Normal 27 3 2 9 2" xfId="22112"/>
    <cellStyle name="Normal 27 3 2 9 3" xfId="22113"/>
    <cellStyle name="Normal 27 3 3" xfId="22114"/>
    <cellStyle name="Normal 27 3 4" xfId="22115"/>
    <cellStyle name="Normal 27 3 5" xfId="22116"/>
    <cellStyle name="Normal 27 3 6" xfId="22117"/>
    <cellStyle name="Normal 27 3 7" xfId="22118"/>
    <cellStyle name="Normal 27 3 8" xfId="22119"/>
    <cellStyle name="Normal 27 3 9" xfId="22120"/>
    <cellStyle name="Normal 27 4" xfId="22121"/>
    <cellStyle name="Normal 27 4 2" xfId="22122"/>
    <cellStyle name="Normal 27 4 2 2" xfId="22123"/>
    <cellStyle name="Normal 27 4 2 3" xfId="22124"/>
    <cellStyle name="Normal 27 4 2 4" xfId="22125"/>
    <cellStyle name="Normal 27 4 2 5" xfId="22126"/>
    <cellStyle name="Normal 27 4 3" xfId="22127"/>
    <cellStyle name="Normal 27 4 3 2" xfId="22128"/>
    <cellStyle name="Normal 27 4 3 3" xfId="22129"/>
    <cellStyle name="Normal 27 4 4" xfId="22130"/>
    <cellStyle name="Normal 27 4 5" xfId="22131"/>
    <cellStyle name="Normal 27 4 6" xfId="22132"/>
    <cellStyle name="Normal 27 5" xfId="22133"/>
    <cellStyle name="Normal 27 5 2" xfId="22134"/>
    <cellStyle name="Normal 27 5 2 2" xfId="22135"/>
    <cellStyle name="Normal 27 5 2 3" xfId="22136"/>
    <cellStyle name="Normal 27 6" xfId="22137"/>
    <cellStyle name="Normal 27 6 2" xfId="22138"/>
    <cellStyle name="Normal 27 6 2 2" xfId="22139"/>
    <cellStyle name="Normal 27 6 2 3" xfId="22140"/>
    <cellStyle name="Normal 27 7" xfId="22141"/>
    <cellStyle name="Normal 27 7 2" xfId="22142"/>
    <cellStyle name="Normal 27 7 2 2" xfId="22143"/>
    <cellStyle name="Normal 27 7 2 3" xfId="22144"/>
    <cellStyle name="Normal 27 8" xfId="22145"/>
    <cellStyle name="Normal 27 8 2" xfId="22146"/>
    <cellStyle name="Normal 27 8 2 2" xfId="22147"/>
    <cellStyle name="Normal 27 8 2 3" xfId="22148"/>
    <cellStyle name="Normal 27 9" xfId="22149"/>
    <cellStyle name="Normal 27 9 2" xfId="22150"/>
    <cellStyle name="Normal 27 9 2 2" xfId="22151"/>
    <cellStyle name="Normal 27 9 2 3" xfId="22152"/>
    <cellStyle name="Normal 27_AH Bhainsa Estimate" xfId="22153"/>
    <cellStyle name="Normal 28" xfId="22154"/>
    <cellStyle name="Normal 28 10" xfId="22155"/>
    <cellStyle name="Normal 28 10 2" xfId="22156"/>
    <cellStyle name="Normal 28 10 2 2" xfId="22157"/>
    <cellStyle name="Normal 28 10 2 3" xfId="22158"/>
    <cellStyle name="Normal 28 11" xfId="22159"/>
    <cellStyle name="Normal 28 11 2" xfId="22160"/>
    <cellStyle name="Normal 28 11 2 2" xfId="22161"/>
    <cellStyle name="Normal 28 11 2 3" xfId="22162"/>
    <cellStyle name="Normal 28 12" xfId="22163"/>
    <cellStyle name="Normal 28 12 2" xfId="22164"/>
    <cellStyle name="Normal 28 12 3" xfId="22165"/>
    <cellStyle name="Normal 28 13" xfId="22166"/>
    <cellStyle name="Normal 28 13 2" xfId="22167"/>
    <cellStyle name="Normal 28 13 3" xfId="22168"/>
    <cellStyle name="Normal 28 14" xfId="22169"/>
    <cellStyle name="Normal 28 15" xfId="22170"/>
    <cellStyle name="Normal 28 16" xfId="22171"/>
    <cellStyle name="Normal 28 2" xfId="22172"/>
    <cellStyle name="Normal 28 2 2" xfId="22173"/>
    <cellStyle name="Normal 28 2 2 10" xfId="22174"/>
    <cellStyle name="Normal 28 2 2 10 2" xfId="22175"/>
    <cellStyle name="Normal 28 2 2 10 3" xfId="22176"/>
    <cellStyle name="Normal 28 2 2 11" xfId="22177"/>
    <cellStyle name="Normal 28 2 2 12" xfId="22178"/>
    <cellStyle name="Normal 28 2 2 13" xfId="22179"/>
    <cellStyle name="Normal 28 2 2 2" xfId="22180"/>
    <cellStyle name="Normal 28 2 2 2 2" xfId="22181"/>
    <cellStyle name="Normal 28 2 2 2 2 2" xfId="22182"/>
    <cellStyle name="Normal 28 2 2 2 2 2 2" xfId="22183"/>
    <cellStyle name="Normal 28 2 2 2 2 2 3" xfId="22184"/>
    <cellStyle name="Normal 28 2 2 2 2 3" xfId="22185"/>
    <cellStyle name="Normal 28 2 2 2 2 4" xfId="22186"/>
    <cellStyle name="Normal 28 2 2 2 3" xfId="22187"/>
    <cellStyle name="Normal 28 2 2 2 3 2" xfId="22188"/>
    <cellStyle name="Normal 28 2 2 2 3 2 2" xfId="22189"/>
    <cellStyle name="Normal 28 2 2 2 3 2 3" xfId="22190"/>
    <cellStyle name="Normal 28 2 2 2 3 3" xfId="22191"/>
    <cellStyle name="Normal 28 2 2 2 3 4" xfId="22192"/>
    <cellStyle name="Normal 28 2 2 2 4" xfId="22193"/>
    <cellStyle name="Normal 28 2 2 2 4 2" xfId="22194"/>
    <cellStyle name="Normal 28 2 2 2 4 2 2" xfId="22195"/>
    <cellStyle name="Normal 28 2 2 2 4 2 3" xfId="22196"/>
    <cellStyle name="Normal 28 2 2 2 4 3" xfId="22197"/>
    <cellStyle name="Normal 28 2 2 2 4 4" xfId="22198"/>
    <cellStyle name="Normal 28 2 2 2 5" xfId="22199"/>
    <cellStyle name="Normal 28 2 2 2 5 2" xfId="22200"/>
    <cellStyle name="Normal 28 2 2 2 5 2 2" xfId="22201"/>
    <cellStyle name="Normal 28 2 2 2 5 2 3" xfId="22202"/>
    <cellStyle name="Normal 28 2 2 2 5 3" xfId="22203"/>
    <cellStyle name="Normal 28 2 2 2 5 4" xfId="22204"/>
    <cellStyle name="Normal 28 2 2 2 6" xfId="22205"/>
    <cellStyle name="Normal 28 2 2 2 6 2" xfId="22206"/>
    <cellStyle name="Normal 28 2 2 2 6 2 2" xfId="22207"/>
    <cellStyle name="Normal 28 2 2 2 6 2 3" xfId="22208"/>
    <cellStyle name="Normal 28 2 2 2 6 3" xfId="22209"/>
    <cellStyle name="Normal 28 2 2 2 6 4" xfId="22210"/>
    <cellStyle name="Normal 28 2 2 2 7" xfId="22211"/>
    <cellStyle name="Normal 28 2 2 2 7 2" xfId="22212"/>
    <cellStyle name="Normal 28 2 2 2 7 2 2" xfId="22213"/>
    <cellStyle name="Normal 28 2 2 2 7 2 3" xfId="22214"/>
    <cellStyle name="Normal 28 2 2 2 7 3" xfId="22215"/>
    <cellStyle name="Normal 28 2 2 2 7 4" xfId="22216"/>
    <cellStyle name="Normal 28 2 2 2 8" xfId="22217"/>
    <cellStyle name="Normal 28 2 2 2 8 2" xfId="22218"/>
    <cellStyle name="Normal 28 2 2 2 8 2 2" xfId="22219"/>
    <cellStyle name="Normal 28 2 2 2 8 2 3" xfId="22220"/>
    <cellStyle name="Normal 28 2 2 2 8 3" xfId="22221"/>
    <cellStyle name="Normal 28 2 2 2 8 4" xfId="22222"/>
    <cellStyle name="Normal 28 2 2 2 9" xfId="22223"/>
    <cellStyle name="Normal 28 2 2 2 9 2" xfId="22224"/>
    <cellStyle name="Normal 28 2 2 2 9 2 2" xfId="22225"/>
    <cellStyle name="Normal 28 2 2 2 9 2 3" xfId="22226"/>
    <cellStyle name="Normal 28 2 2 2 9 3" xfId="22227"/>
    <cellStyle name="Normal 28 2 2 2 9 4" xfId="22228"/>
    <cellStyle name="Normal 28 2 2 3" xfId="22229"/>
    <cellStyle name="Normal 28 2 2 3 2" xfId="22230"/>
    <cellStyle name="Normal 28 2 2 3 3" xfId="22231"/>
    <cellStyle name="Normal 28 2 2 4" xfId="22232"/>
    <cellStyle name="Normal 28 2 2 4 2" xfId="22233"/>
    <cellStyle name="Normal 28 2 2 4 3" xfId="22234"/>
    <cellStyle name="Normal 28 2 2 5" xfId="22235"/>
    <cellStyle name="Normal 28 2 2 5 2" xfId="22236"/>
    <cellStyle name="Normal 28 2 2 5 3" xfId="22237"/>
    <cellStyle name="Normal 28 2 2 6" xfId="22238"/>
    <cellStyle name="Normal 28 2 2 6 2" xfId="22239"/>
    <cellStyle name="Normal 28 2 2 6 3" xfId="22240"/>
    <cellStyle name="Normal 28 2 2 7" xfId="22241"/>
    <cellStyle name="Normal 28 2 2 7 2" xfId="22242"/>
    <cellStyle name="Normal 28 2 2 7 3" xfId="22243"/>
    <cellStyle name="Normal 28 2 2 8" xfId="22244"/>
    <cellStyle name="Normal 28 2 2 8 2" xfId="22245"/>
    <cellStyle name="Normal 28 2 2 8 3" xfId="22246"/>
    <cellStyle name="Normal 28 2 2 9" xfId="22247"/>
    <cellStyle name="Normal 28 2 2 9 2" xfId="22248"/>
    <cellStyle name="Normal 28 2 2 9 3" xfId="22249"/>
    <cellStyle name="Normal 28 2 3" xfId="22250"/>
    <cellStyle name="Normal 28 2 4" xfId="22251"/>
    <cellStyle name="Normal 28 3" xfId="22252"/>
    <cellStyle name="Normal 28 3 2" xfId="22253"/>
    <cellStyle name="Normal 28 3 2 10" xfId="22254"/>
    <cellStyle name="Normal 28 3 2 11" xfId="22255"/>
    <cellStyle name="Normal 28 3 2 12" xfId="22256"/>
    <cellStyle name="Normal 28 3 2 2" xfId="22257"/>
    <cellStyle name="Normal 28 3 2 2 2" xfId="22258"/>
    <cellStyle name="Normal 28 3 2 2 3" xfId="22259"/>
    <cellStyle name="Normal 28 3 2 3" xfId="22260"/>
    <cellStyle name="Normal 28 3 2 3 2" xfId="22261"/>
    <cellStyle name="Normal 28 3 2 3 3" xfId="22262"/>
    <cellStyle name="Normal 28 3 2 4" xfId="22263"/>
    <cellStyle name="Normal 28 3 2 4 2" xfId="22264"/>
    <cellStyle name="Normal 28 3 2 4 3" xfId="22265"/>
    <cellStyle name="Normal 28 3 2 5" xfId="22266"/>
    <cellStyle name="Normal 28 3 2 5 2" xfId="22267"/>
    <cellStyle name="Normal 28 3 2 5 3" xfId="22268"/>
    <cellStyle name="Normal 28 3 2 6" xfId="22269"/>
    <cellStyle name="Normal 28 3 2 6 2" xfId="22270"/>
    <cellStyle name="Normal 28 3 2 6 3" xfId="22271"/>
    <cellStyle name="Normal 28 3 2 7" xfId="22272"/>
    <cellStyle name="Normal 28 3 2 7 2" xfId="22273"/>
    <cellStyle name="Normal 28 3 2 7 3" xfId="22274"/>
    <cellStyle name="Normal 28 3 2 8" xfId="22275"/>
    <cellStyle name="Normal 28 3 2 8 2" xfId="22276"/>
    <cellStyle name="Normal 28 3 2 8 3" xfId="22277"/>
    <cellStyle name="Normal 28 3 2 9" xfId="22278"/>
    <cellStyle name="Normal 28 3 2 9 2" xfId="22279"/>
    <cellStyle name="Normal 28 3 2 9 3" xfId="22280"/>
    <cellStyle name="Normal 28 3 3" xfId="22281"/>
    <cellStyle name="Normal 28 4" xfId="22282"/>
    <cellStyle name="Normal 28 4 10" xfId="22283"/>
    <cellStyle name="Normal 28 4 11" xfId="22284"/>
    <cellStyle name="Normal 28 4 12" xfId="22285"/>
    <cellStyle name="Normal 28 4 2" xfId="22286"/>
    <cellStyle name="Normal 28 4 2 2" xfId="22287"/>
    <cellStyle name="Normal 28 4 2 2 2" xfId="22288"/>
    <cellStyle name="Normal 28 4 2 2 3" xfId="22289"/>
    <cellStyle name="Normal 28 4 2 3" xfId="22290"/>
    <cellStyle name="Normal 28 4 2 3 2" xfId="22291"/>
    <cellStyle name="Normal 28 4 2 3 3" xfId="22292"/>
    <cellStyle name="Normal 28 4 2 4" xfId="22293"/>
    <cellStyle name="Normal 28 4 2 5" xfId="22294"/>
    <cellStyle name="Normal 28 4 3" xfId="22295"/>
    <cellStyle name="Normal 28 4 3 2" xfId="22296"/>
    <cellStyle name="Normal 28 4 3 3" xfId="22297"/>
    <cellStyle name="Normal 28 4 4" xfId="22298"/>
    <cellStyle name="Normal 28 4 4 2" xfId="22299"/>
    <cellStyle name="Normal 28 4 4 3" xfId="22300"/>
    <cellStyle name="Normal 28 4 5" xfId="22301"/>
    <cellStyle name="Normal 28 4 5 2" xfId="22302"/>
    <cellStyle name="Normal 28 4 5 3" xfId="22303"/>
    <cellStyle name="Normal 28 4 6" xfId="22304"/>
    <cellStyle name="Normal 28 4 6 2" xfId="22305"/>
    <cellStyle name="Normal 28 4 6 3" xfId="22306"/>
    <cellStyle name="Normal 28 4 7" xfId="22307"/>
    <cellStyle name="Normal 28 4 7 2" xfId="22308"/>
    <cellStyle name="Normal 28 4 7 3" xfId="22309"/>
    <cellStyle name="Normal 28 4 8" xfId="22310"/>
    <cellStyle name="Normal 28 4 8 2" xfId="22311"/>
    <cellStyle name="Normal 28 4 8 3" xfId="22312"/>
    <cellStyle name="Normal 28 4 9" xfId="22313"/>
    <cellStyle name="Normal 28 4 9 2" xfId="22314"/>
    <cellStyle name="Normal 28 4 9 3" xfId="22315"/>
    <cellStyle name="Normal 28 5" xfId="22316"/>
    <cellStyle name="Normal 28 5 2" xfId="22317"/>
    <cellStyle name="Normal 28 5 2 2" xfId="22318"/>
    <cellStyle name="Normal 28 5 2 3" xfId="22319"/>
    <cellStyle name="Normal 28 5 2 4" xfId="22320"/>
    <cellStyle name="Normal 28 5 2 5" xfId="22321"/>
    <cellStyle name="Normal 28 5 3" xfId="22322"/>
    <cellStyle name="Normal 28 5 4" xfId="22323"/>
    <cellStyle name="Normal 28 5 5" xfId="22324"/>
    <cellStyle name="Normal 28 6" xfId="22325"/>
    <cellStyle name="Normal 28 6 2" xfId="22326"/>
    <cellStyle name="Normal 28 6 2 2" xfId="22327"/>
    <cellStyle name="Normal 28 6 2 3" xfId="22328"/>
    <cellStyle name="Normal 28 7" xfId="22329"/>
    <cellStyle name="Normal 28 7 2" xfId="22330"/>
    <cellStyle name="Normal 28 7 2 2" xfId="22331"/>
    <cellStyle name="Normal 28 7 2 3" xfId="22332"/>
    <cellStyle name="Normal 28 8" xfId="22333"/>
    <cellStyle name="Normal 28 8 2" xfId="22334"/>
    <cellStyle name="Normal 28 8 2 2" xfId="22335"/>
    <cellStyle name="Normal 28 8 2 3" xfId="22336"/>
    <cellStyle name="Normal 28 9" xfId="22337"/>
    <cellStyle name="Normal 28 9 2" xfId="22338"/>
    <cellStyle name="Normal 28 9 2 2" xfId="22339"/>
    <cellStyle name="Normal 28 9 2 3" xfId="22340"/>
    <cellStyle name="Normal 28_AH Bhainsa Estimate" xfId="22341"/>
    <cellStyle name="Normal 29" xfId="22342"/>
    <cellStyle name="Normal 29 10" xfId="22343"/>
    <cellStyle name="Normal 29 10 2" xfId="22344"/>
    <cellStyle name="Normal 29 10 2 2" xfId="22345"/>
    <cellStyle name="Normal 29 10 2 3" xfId="22346"/>
    <cellStyle name="Normal 29 11" xfId="22347"/>
    <cellStyle name="Normal 29 12" xfId="22348"/>
    <cellStyle name="Normal 29 13" xfId="22349"/>
    <cellStyle name="Normal 29 14" xfId="22350"/>
    <cellStyle name="Normal 29 15" xfId="22351"/>
    <cellStyle name="Normal 29 16" xfId="22352"/>
    <cellStyle name="Normal 29 16 2" xfId="22353"/>
    <cellStyle name="Normal 29 16 3" xfId="22354"/>
    <cellStyle name="Normal 29 17" xfId="22355"/>
    <cellStyle name="Normal 29 17 2" xfId="22356"/>
    <cellStyle name="Normal 29 17 3" xfId="22357"/>
    <cellStyle name="Normal 29 18" xfId="22358"/>
    <cellStyle name="Normal 29 19" xfId="22359"/>
    <cellStyle name="Normal 29 2" xfId="22360"/>
    <cellStyle name="Normal 29 2 10" xfId="22361"/>
    <cellStyle name="Normal 29 2 11" xfId="22362"/>
    <cellStyle name="Normal 29 2 12" xfId="22363"/>
    <cellStyle name="Normal 29 2 13" xfId="22364"/>
    <cellStyle name="Normal 29 2 14" xfId="22365"/>
    <cellStyle name="Normal 29 2 2" xfId="22366"/>
    <cellStyle name="Normal 29 2 2 10" xfId="22367"/>
    <cellStyle name="Normal 29 2 2 10 2" xfId="22368"/>
    <cellStyle name="Normal 29 2 2 10 3" xfId="22369"/>
    <cellStyle name="Normal 29 2 2 11" xfId="22370"/>
    <cellStyle name="Normal 29 2 2 12" xfId="22371"/>
    <cellStyle name="Normal 29 2 2 13" xfId="22372"/>
    <cellStyle name="Normal 29 2 2 2" xfId="22373"/>
    <cellStyle name="Normal 29 2 2 2 2" xfId="22374"/>
    <cellStyle name="Normal 29 2 2 2 3" xfId="22375"/>
    <cellStyle name="Normal 29 2 2 3" xfId="22376"/>
    <cellStyle name="Normal 29 2 2 3 2" xfId="22377"/>
    <cellStyle name="Normal 29 2 2 3 3" xfId="22378"/>
    <cellStyle name="Normal 29 2 2 4" xfId="22379"/>
    <cellStyle name="Normal 29 2 2 4 2" xfId="22380"/>
    <cellStyle name="Normal 29 2 2 4 3" xfId="22381"/>
    <cellStyle name="Normal 29 2 2 5" xfId="22382"/>
    <cellStyle name="Normal 29 2 2 5 2" xfId="22383"/>
    <cellStyle name="Normal 29 2 2 5 3" xfId="22384"/>
    <cellStyle name="Normal 29 2 2 6" xfId="22385"/>
    <cellStyle name="Normal 29 2 2 6 2" xfId="22386"/>
    <cellStyle name="Normal 29 2 2 6 3" xfId="22387"/>
    <cellStyle name="Normal 29 2 2 7" xfId="22388"/>
    <cellStyle name="Normal 29 2 2 7 2" xfId="22389"/>
    <cellStyle name="Normal 29 2 2 7 3" xfId="22390"/>
    <cellStyle name="Normal 29 2 2 8" xfId="22391"/>
    <cellStyle name="Normal 29 2 2 8 2" xfId="22392"/>
    <cellStyle name="Normal 29 2 2 8 3" xfId="22393"/>
    <cellStyle name="Normal 29 2 2 9" xfId="22394"/>
    <cellStyle name="Normal 29 2 2 9 2" xfId="22395"/>
    <cellStyle name="Normal 29 2 2 9 3" xfId="22396"/>
    <cellStyle name="Normal 29 2 3" xfId="22397"/>
    <cellStyle name="Normal 29 2 4" xfId="22398"/>
    <cellStyle name="Normal 29 2 4 2" xfId="22399"/>
    <cellStyle name="Normal 29 2 4 2 2" xfId="22400"/>
    <cellStyle name="Normal 29 2 4 2 2 2" xfId="22401"/>
    <cellStyle name="Normal 29 2 4 2 2 3" xfId="22402"/>
    <cellStyle name="Normal 29 2 4 2 3" xfId="22403"/>
    <cellStyle name="Normal 29 2 4 2 3 2" xfId="22404"/>
    <cellStyle name="Normal 29 2 4 2 3 3" xfId="22405"/>
    <cellStyle name="Normal 29 2 4 2 4" xfId="22406"/>
    <cellStyle name="Normal 29 2 4 2 5" xfId="22407"/>
    <cellStyle name="Normal 29 2 4 3" xfId="22408"/>
    <cellStyle name="Normal 29 2 4 3 2" xfId="22409"/>
    <cellStyle name="Normal 29 2 4 3 3" xfId="22410"/>
    <cellStyle name="Normal 29 2 5" xfId="22411"/>
    <cellStyle name="Normal 29 2 6" xfId="22412"/>
    <cellStyle name="Normal 29 2 7" xfId="22413"/>
    <cellStyle name="Normal 29 2 8" xfId="22414"/>
    <cellStyle name="Normal 29 2 9" xfId="22415"/>
    <cellStyle name="Normal 29 2_AH Bhainsa Estimate" xfId="22416"/>
    <cellStyle name="Normal 29 20" xfId="22417"/>
    <cellStyle name="Normal 29 3" xfId="22418"/>
    <cellStyle name="Normal 29 3 10" xfId="22419"/>
    <cellStyle name="Normal 29 3 2" xfId="22420"/>
    <cellStyle name="Normal 29 3 2 10" xfId="22421"/>
    <cellStyle name="Normal 29 3 2 11" xfId="22422"/>
    <cellStyle name="Normal 29 3 2 12" xfId="22423"/>
    <cellStyle name="Normal 29 3 2 2" xfId="22424"/>
    <cellStyle name="Normal 29 3 2 2 2" xfId="22425"/>
    <cellStyle name="Normal 29 3 2 2 3" xfId="22426"/>
    <cellStyle name="Normal 29 3 2 3" xfId="22427"/>
    <cellStyle name="Normal 29 3 2 3 2" xfId="22428"/>
    <cellStyle name="Normal 29 3 2 3 3" xfId="22429"/>
    <cellStyle name="Normal 29 3 2 4" xfId="22430"/>
    <cellStyle name="Normal 29 3 2 4 2" xfId="22431"/>
    <cellStyle name="Normal 29 3 2 4 3" xfId="22432"/>
    <cellStyle name="Normal 29 3 2 5" xfId="22433"/>
    <cellStyle name="Normal 29 3 2 5 2" xfId="22434"/>
    <cellStyle name="Normal 29 3 2 5 3" xfId="22435"/>
    <cellStyle name="Normal 29 3 2 6" xfId="22436"/>
    <cellStyle name="Normal 29 3 2 6 2" xfId="22437"/>
    <cellStyle name="Normal 29 3 2 6 3" xfId="22438"/>
    <cellStyle name="Normal 29 3 2 7" xfId="22439"/>
    <cellStyle name="Normal 29 3 2 7 2" xfId="22440"/>
    <cellStyle name="Normal 29 3 2 7 3" xfId="22441"/>
    <cellStyle name="Normal 29 3 2 8" xfId="22442"/>
    <cellStyle name="Normal 29 3 2 8 2" xfId="22443"/>
    <cellStyle name="Normal 29 3 2 8 3" xfId="22444"/>
    <cellStyle name="Normal 29 3 2 9" xfId="22445"/>
    <cellStyle name="Normal 29 3 2 9 2" xfId="22446"/>
    <cellStyle name="Normal 29 3 2 9 3" xfId="22447"/>
    <cellStyle name="Normal 29 3 3" xfId="22448"/>
    <cellStyle name="Normal 29 3 4" xfId="22449"/>
    <cellStyle name="Normal 29 3 5" xfId="22450"/>
    <cellStyle name="Normal 29 3 6" xfId="22451"/>
    <cellStyle name="Normal 29 3 7" xfId="22452"/>
    <cellStyle name="Normal 29 3 8" xfId="22453"/>
    <cellStyle name="Normal 29 3 9" xfId="22454"/>
    <cellStyle name="Normal 29 4" xfId="22455"/>
    <cellStyle name="Normal 29 4 2" xfId="22456"/>
    <cellStyle name="Normal 29 4 2 2" xfId="22457"/>
    <cellStyle name="Normal 29 4 2 2 2" xfId="22458"/>
    <cellStyle name="Normal 29 4 2 2 3" xfId="22459"/>
    <cellStyle name="Normal 29 4 3" xfId="22460"/>
    <cellStyle name="Normal 29 4 3 2" xfId="22461"/>
    <cellStyle name="Normal 29 4 3 3" xfId="22462"/>
    <cellStyle name="Normal 29 4 4" xfId="22463"/>
    <cellStyle name="Normal 29 4 4 2" xfId="22464"/>
    <cellStyle name="Normal 29 4 4 3" xfId="22465"/>
    <cellStyle name="Normal 29 4 5" xfId="22466"/>
    <cellStyle name="Normal 29 4 6" xfId="22467"/>
    <cellStyle name="Normal 29 5" xfId="22468"/>
    <cellStyle name="Normal 29 5 2" xfId="22469"/>
    <cellStyle name="Normal 29 5 2 2" xfId="22470"/>
    <cellStyle name="Normal 29 5 2 3" xfId="22471"/>
    <cellStyle name="Normal 29 5 3" xfId="22472"/>
    <cellStyle name="Normal 29 5 3 2" xfId="22473"/>
    <cellStyle name="Normal 29 5 3 3" xfId="22474"/>
    <cellStyle name="Normal 29 5 4" xfId="22475"/>
    <cellStyle name="Normal 29 5 4 2" xfId="22476"/>
    <cellStyle name="Normal 29 5 4 3" xfId="22477"/>
    <cellStyle name="Normal 29 5 5" xfId="22478"/>
    <cellStyle name="Normal 29 5 6" xfId="22479"/>
    <cellStyle name="Normal 29 6" xfId="22480"/>
    <cellStyle name="Normal 29 6 2" xfId="22481"/>
    <cellStyle name="Normal 29 6 2 2" xfId="22482"/>
    <cellStyle name="Normal 29 6 2 3" xfId="22483"/>
    <cellStyle name="Normal 29 6 3" xfId="22484"/>
    <cellStyle name="Normal 29 6 3 2" xfId="22485"/>
    <cellStyle name="Normal 29 6 3 3" xfId="22486"/>
    <cellStyle name="Normal 29 6 4" xfId="22487"/>
    <cellStyle name="Normal 29 6 4 2" xfId="22488"/>
    <cellStyle name="Normal 29 6 4 3" xfId="22489"/>
    <cellStyle name="Normal 29 6 5" xfId="22490"/>
    <cellStyle name="Normal 29 6 6" xfId="22491"/>
    <cellStyle name="Normal 29 7" xfId="22492"/>
    <cellStyle name="Normal 29 7 2" xfId="22493"/>
    <cellStyle name="Normal 29 7 2 2" xfId="22494"/>
    <cellStyle name="Normal 29 7 2 2 2" xfId="22495"/>
    <cellStyle name="Normal 29 7 2 2 3" xfId="22496"/>
    <cellStyle name="Normal 29 7 2 3" xfId="22497"/>
    <cellStyle name="Normal 29 7 2 4" xfId="22498"/>
    <cellStyle name="Normal 29 7 3" xfId="22499"/>
    <cellStyle name="Normal 29 7 3 2" xfId="22500"/>
    <cellStyle name="Normal 29 7 3 3" xfId="22501"/>
    <cellStyle name="Normal 29 7 4" xfId="22502"/>
    <cellStyle name="Normal 29 7 4 2" xfId="22503"/>
    <cellStyle name="Normal 29 7 4 3" xfId="22504"/>
    <cellStyle name="Normal 29 7 5" xfId="22505"/>
    <cellStyle name="Normal 29 7 6" xfId="22506"/>
    <cellStyle name="Normal 29 8" xfId="22507"/>
    <cellStyle name="Normal 29 8 2" xfId="22508"/>
    <cellStyle name="Normal 29 8 2 2" xfId="22509"/>
    <cellStyle name="Normal 29 8 2 3" xfId="22510"/>
    <cellStyle name="Normal 29 9" xfId="22511"/>
    <cellStyle name="Normal 29 9 2" xfId="22512"/>
    <cellStyle name="Normal 29 9 2 2" xfId="22513"/>
    <cellStyle name="Normal 29 9 2 3" xfId="22514"/>
    <cellStyle name="Normal 29_AH Bhainsa Estimate" xfId="22515"/>
    <cellStyle name="Normal 3" xfId="22516"/>
    <cellStyle name="Normal 3 10" xfId="22517"/>
    <cellStyle name="Normal 3 10 10" xfId="22518"/>
    <cellStyle name="Normal 3 10 11" xfId="22519"/>
    <cellStyle name="Normal 3 10 12" xfId="22520"/>
    <cellStyle name="Normal 3 10 12 2" xfId="22521"/>
    <cellStyle name="Normal 3 10 12 3" xfId="22522"/>
    <cellStyle name="Normal 3 10 13" xfId="22523"/>
    <cellStyle name="Normal 3 10 13 2" xfId="22524"/>
    <cellStyle name="Normal 3 10 13 3" xfId="22525"/>
    <cellStyle name="Normal 3 10 14" xfId="22526"/>
    <cellStyle name="Normal 3 10 15" xfId="22527"/>
    <cellStyle name="Normal 3 10 2" xfId="22528"/>
    <cellStyle name="Normal 3 10 2 2" xfId="22529"/>
    <cellStyle name="Normal 3 10 2 2 2" xfId="22530"/>
    <cellStyle name="Normal 3 10 2 2 3" xfId="22531"/>
    <cellStyle name="Normal 3 10 2 3" xfId="22532"/>
    <cellStyle name="Normal 3 10 2 3 2" xfId="22533"/>
    <cellStyle name="Normal 3 10 2 3 3" xfId="22534"/>
    <cellStyle name="Normal 3 10 2 4" xfId="22535"/>
    <cellStyle name="Normal 3 10 2 5" xfId="22536"/>
    <cellStyle name="Normal 3 10 3" xfId="22537"/>
    <cellStyle name="Normal 3 10 3 2" xfId="22538"/>
    <cellStyle name="Normal 3 10 3 2 2" xfId="22539"/>
    <cellStyle name="Normal 3 10 3 2 2 2" xfId="22540"/>
    <cellStyle name="Normal 3 10 3 2 2 3" xfId="22541"/>
    <cellStyle name="Normal 3 10 3 2 3" xfId="22542"/>
    <cellStyle name="Normal 3 10 3 2 3 2" xfId="22543"/>
    <cellStyle name="Normal 3 10 3 2 3 3" xfId="22544"/>
    <cellStyle name="Normal 3 10 3 2 4" xfId="22545"/>
    <cellStyle name="Normal 3 10 3 2 5" xfId="22546"/>
    <cellStyle name="Normal 3 10 3 3" xfId="22547"/>
    <cellStyle name="Normal 3 10 3 3 2" xfId="22548"/>
    <cellStyle name="Normal 3 10 3 3 3" xfId="22549"/>
    <cellStyle name="Normal 3 10 3 4" xfId="22550"/>
    <cellStyle name="Normal 3 10 3 4 2" xfId="22551"/>
    <cellStyle name="Normal 3 10 3 4 3" xfId="22552"/>
    <cellStyle name="Normal 3 10 3 5" xfId="22553"/>
    <cellStyle name="Normal 3 10 3 6" xfId="22554"/>
    <cellStyle name="Normal 3 10 4" xfId="22555"/>
    <cellStyle name="Normal 3 10 4 2" xfId="22556"/>
    <cellStyle name="Normal 3 10 4 2 2" xfId="22557"/>
    <cellStyle name="Normal 3 10 4 2 3" xfId="22558"/>
    <cellStyle name="Normal 3 10 5" xfId="22559"/>
    <cellStyle name="Normal 3 10 5 2" xfId="22560"/>
    <cellStyle name="Normal 3 10 5 2 2" xfId="22561"/>
    <cellStyle name="Normal 3 10 5 2 2 2" xfId="22562"/>
    <cellStyle name="Normal 3 10 5 2 2 2 2" xfId="22563"/>
    <cellStyle name="Normal 3 10 5 2 2 2 3" xfId="22564"/>
    <cellStyle name="Normal 3 10 5 2 2 3" xfId="22565"/>
    <cellStyle name="Normal 3 10 5 2 2 4" xfId="22566"/>
    <cellStyle name="Normal 3 10 5 2 3" xfId="22567"/>
    <cellStyle name="Normal 3 10 5 2 3 2" xfId="22568"/>
    <cellStyle name="Normal 3 10 5 2 3 2 2" xfId="22569"/>
    <cellStyle name="Normal 3 10 5 2 3 2 3" xfId="22570"/>
    <cellStyle name="Normal 3 10 5 2 3 3" xfId="22571"/>
    <cellStyle name="Normal 3 10 5 2 3 4" xfId="22572"/>
    <cellStyle name="Normal 3 10 5 2 4" xfId="22573"/>
    <cellStyle name="Normal 3 10 5 2 4 2" xfId="22574"/>
    <cellStyle name="Normal 3 10 5 2 4 3" xfId="22575"/>
    <cellStyle name="Normal 3 10 5 2 5" xfId="22576"/>
    <cellStyle name="Normal 3 10 5 2 5 2" xfId="22577"/>
    <cellStyle name="Normal 3 10 5 2 5 3" xfId="22578"/>
    <cellStyle name="Normal 3 10 5 2 6" xfId="22579"/>
    <cellStyle name="Normal 3 10 5 2 7" xfId="22580"/>
    <cellStyle name="Normal 3 10 5 3" xfId="22581"/>
    <cellStyle name="Normal 3 10 5 3 2" xfId="22582"/>
    <cellStyle name="Normal 3 10 5 3 2 2" xfId="22583"/>
    <cellStyle name="Normal 3 10 5 3 2 3" xfId="22584"/>
    <cellStyle name="Normal 3 10 5 3 3" xfId="22585"/>
    <cellStyle name="Normal 3 10 5 3 4" xfId="22586"/>
    <cellStyle name="Normal 3 10 5 4" xfId="22587"/>
    <cellStyle name="Normal 3 10 5 4 2" xfId="22588"/>
    <cellStyle name="Normal 3 10 5 4 3" xfId="22589"/>
    <cellStyle name="Normal 3 10 6" xfId="22590"/>
    <cellStyle name="Normal 3 10 6 2" xfId="22591"/>
    <cellStyle name="Normal 3 10 6 2 2" xfId="22592"/>
    <cellStyle name="Normal 3 10 6 2 2 2" xfId="22593"/>
    <cellStyle name="Normal 3 10 6 2 2 3" xfId="22594"/>
    <cellStyle name="Normal 3 10 6 2 3" xfId="22595"/>
    <cellStyle name="Normal 3 10 6 2 4" xfId="22596"/>
    <cellStyle name="Normal 3 10 6 3" xfId="22597"/>
    <cellStyle name="Normal 3 10 6 3 2" xfId="22598"/>
    <cellStyle name="Normal 3 10 6 3 3" xfId="22599"/>
    <cellStyle name="Normal 3 10 7" xfId="22600"/>
    <cellStyle name="Normal 3 10 8" xfId="22601"/>
    <cellStyle name="Normal 3 10 9" xfId="22602"/>
    <cellStyle name="Normal 3 11" xfId="22603"/>
    <cellStyle name="Normal 3 11 10" xfId="22604"/>
    <cellStyle name="Normal 3 11 10 2" xfId="22605"/>
    <cellStyle name="Normal 3 11 10 3" xfId="22606"/>
    <cellStyle name="Normal 3 11 11" xfId="22607"/>
    <cellStyle name="Normal 3 11 11 2" xfId="22608"/>
    <cellStyle name="Normal 3 11 11 3" xfId="22609"/>
    <cellStyle name="Normal 3 11 12" xfId="22610"/>
    <cellStyle name="Normal 3 11 13" xfId="22611"/>
    <cellStyle name="Normal 3 11 2" xfId="22612"/>
    <cellStyle name="Normal 3 11 2 2" xfId="22613"/>
    <cellStyle name="Normal 3 11 2 3" xfId="22614"/>
    <cellStyle name="Normal 3 11 2 3 2" xfId="22615"/>
    <cellStyle name="Normal 3 11 2 3 3" xfId="22616"/>
    <cellStyle name="Normal 3 11 3" xfId="22617"/>
    <cellStyle name="Normal 3 11 4" xfId="22618"/>
    <cellStyle name="Normal 3 11 5" xfId="22619"/>
    <cellStyle name="Normal 3 11 6" xfId="22620"/>
    <cellStyle name="Normal 3 11 7" xfId="22621"/>
    <cellStyle name="Normal 3 11 8" xfId="22622"/>
    <cellStyle name="Normal 3 11 9" xfId="22623"/>
    <cellStyle name="Normal 3 12" xfId="22624"/>
    <cellStyle name="Normal 3 12 10" xfId="22625"/>
    <cellStyle name="Normal 3 12 11" xfId="22626"/>
    <cellStyle name="Normal 3 12 11 2" xfId="22627"/>
    <cellStyle name="Normal 3 12 11 3" xfId="22628"/>
    <cellStyle name="Normal 3 12 12" xfId="22629"/>
    <cellStyle name="Normal 3 12 12 2" xfId="22630"/>
    <cellStyle name="Normal 3 12 12 3" xfId="22631"/>
    <cellStyle name="Normal 3 12 13" xfId="22632"/>
    <cellStyle name="Normal 3 12 14" xfId="22633"/>
    <cellStyle name="Normal 3 12 2" xfId="22634"/>
    <cellStyle name="Normal 3 12 2 2" xfId="22635"/>
    <cellStyle name="Normal 3 12 2 2 2" xfId="22636"/>
    <cellStyle name="Normal 3 12 2 2 2 2" xfId="22637"/>
    <cellStyle name="Normal 3 12 2 2 2 3" xfId="22638"/>
    <cellStyle name="Normal 3 12 2 2 3" xfId="22639"/>
    <cellStyle name="Normal 3 12 2 2 4" xfId="22640"/>
    <cellStyle name="Normal 3 12 2 3" xfId="22641"/>
    <cellStyle name="Normal 3 12 2 3 2" xfId="22642"/>
    <cellStyle name="Normal 3 12 2 3 3" xfId="22643"/>
    <cellStyle name="Normal 3 12 2 4" xfId="22644"/>
    <cellStyle name="Normal 3 12 2 4 2" xfId="22645"/>
    <cellStyle name="Normal 3 12 2 4 3" xfId="22646"/>
    <cellStyle name="Normal 3 12 2 5" xfId="22647"/>
    <cellStyle name="Normal 3 12 2 6" xfId="22648"/>
    <cellStyle name="Normal 3 12 3" xfId="22649"/>
    <cellStyle name="Normal 3 12 4" xfId="22650"/>
    <cellStyle name="Normal 3 12 5" xfId="22651"/>
    <cellStyle name="Normal 3 12 6" xfId="22652"/>
    <cellStyle name="Normal 3 12 7" xfId="22653"/>
    <cellStyle name="Normal 3 12 8" xfId="22654"/>
    <cellStyle name="Normal 3 12 9" xfId="22655"/>
    <cellStyle name="Normal 3 13" xfId="22656"/>
    <cellStyle name="Normal 3 13 2" xfId="22657"/>
    <cellStyle name="Normal 3 13 2 2" xfId="22658"/>
    <cellStyle name="Normal 3 13 2 2 2" xfId="22659"/>
    <cellStyle name="Normal 3 13 2 2 3" xfId="22660"/>
    <cellStyle name="Normal 3 13 2 3" xfId="22661"/>
    <cellStyle name="Normal 3 13 2 3 2" xfId="22662"/>
    <cellStyle name="Normal 3 13 2 3 3" xfId="22663"/>
    <cellStyle name="Normal 3 13 2 4" xfId="22664"/>
    <cellStyle name="Normal 3 13 2 5" xfId="22665"/>
    <cellStyle name="Normal 3 13 3" xfId="22666"/>
    <cellStyle name="Normal 3 13 3 2" xfId="22667"/>
    <cellStyle name="Normal 3 13 3 3" xfId="22668"/>
    <cellStyle name="Normal 3 13 4" xfId="22669"/>
    <cellStyle name="Normal 3 13 4 2" xfId="22670"/>
    <cellStyle name="Normal 3 13 4 3" xfId="22671"/>
    <cellStyle name="Normal 3 13 5" xfId="22672"/>
    <cellStyle name="Normal 3 13 6" xfId="22673"/>
    <cellStyle name="Normal 3 14" xfId="22674"/>
    <cellStyle name="Normal 3 14 2" xfId="22675"/>
    <cellStyle name="Normal 3 14 2 2" xfId="22676"/>
    <cellStyle name="Normal 3 14 2 2 2" xfId="22677"/>
    <cellStyle name="Normal 3 14 2 2 3" xfId="22678"/>
    <cellStyle name="Normal 3 14 2 3" xfId="22679"/>
    <cellStyle name="Normal 3 14 2 3 2" xfId="22680"/>
    <cellStyle name="Normal 3 14 2 3 3" xfId="22681"/>
    <cellStyle name="Normal 3 14 2 4" xfId="22682"/>
    <cellStyle name="Normal 3 14 2 5" xfId="22683"/>
    <cellStyle name="Normal 3 14 3" xfId="22684"/>
    <cellStyle name="Normal 3 14 3 2" xfId="22685"/>
    <cellStyle name="Normal 3 14 3 3" xfId="22686"/>
    <cellStyle name="Normal 3 14 4" xfId="22687"/>
    <cellStyle name="Normal 3 14 4 2" xfId="22688"/>
    <cellStyle name="Normal 3 14 4 3" xfId="22689"/>
    <cellStyle name="Normal 3 14 5" xfId="22690"/>
    <cellStyle name="Normal 3 14 6" xfId="22691"/>
    <cellStyle name="Normal 3 15" xfId="22692"/>
    <cellStyle name="Normal 3 15 2" xfId="22693"/>
    <cellStyle name="Normal 3 15 2 2" xfId="22694"/>
    <cellStyle name="Normal 3 15 2 2 2" xfId="22695"/>
    <cellStyle name="Normal 3 15 2 2 3" xfId="22696"/>
    <cellStyle name="Normal 3 15 2 3" xfId="22697"/>
    <cellStyle name="Normal 3 15 2 3 2" xfId="22698"/>
    <cellStyle name="Normal 3 15 2 3 3" xfId="22699"/>
    <cellStyle name="Normal 3 15 2 4" xfId="22700"/>
    <cellStyle name="Normal 3 15 2 5" xfId="22701"/>
    <cellStyle name="Normal 3 15 3" xfId="22702"/>
    <cellStyle name="Normal 3 15 3 2" xfId="22703"/>
    <cellStyle name="Normal 3 15 3 3" xfId="22704"/>
    <cellStyle name="Normal 3 15 4" xfId="22705"/>
    <cellStyle name="Normal 3 15 4 2" xfId="22706"/>
    <cellStyle name="Normal 3 15 4 3" xfId="22707"/>
    <cellStyle name="Normal 3 15 5" xfId="22708"/>
    <cellStyle name="Normal 3 15 6" xfId="22709"/>
    <cellStyle name="Normal 3 16" xfId="22710"/>
    <cellStyle name="Normal 3 16 2" xfId="22711"/>
    <cellStyle name="Normal 3 16 2 2" xfId="22712"/>
    <cellStyle name="Normal 3 16 2 2 2" xfId="22713"/>
    <cellStyle name="Normal 3 16 2 2 2 2" xfId="22714"/>
    <cellStyle name="Normal 3 16 2 2 2 3" xfId="22715"/>
    <cellStyle name="Normal 3 16 2 2 3" xfId="22716"/>
    <cellStyle name="Normal 3 16 2 2 4" xfId="22717"/>
    <cellStyle name="Normal 3 16 2 3" xfId="22718"/>
    <cellStyle name="Normal 3 16 2 3 2" xfId="22719"/>
    <cellStyle name="Normal 3 16 2 3 3" xfId="22720"/>
    <cellStyle name="Normal 3 16 2 4" xfId="22721"/>
    <cellStyle name="Normal 3 16 2 4 2" xfId="22722"/>
    <cellStyle name="Normal 3 16 2 4 3" xfId="22723"/>
    <cellStyle name="Normal 3 16 2 5" xfId="22724"/>
    <cellStyle name="Normal 3 16 2 6" xfId="22725"/>
    <cellStyle name="Normal 3 16 3" xfId="22726"/>
    <cellStyle name="Normal 3 16 3 2" xfId="22727"/>
    <cellStyle name="Normal 3 16 3 2 2" xfId="22728"/>
    <cellStyle name="Normal 3 16 3 2 3" xfId="22729"/>
    <cellStyle name="Normal 3 16 3 3" xfId="22730"/>
    <cellStyle name="Normal 3 16 3 4" xfId="22731"/>
    <cellStyle name="Normal 3 16 4" xfId="22732"/>
    <cellStyle name="Normal 3 16 4 2" xfId="22733"/>
    <cellStyle name="Normal 3 16 4 2 2" xfId="22734"/>
    <cellStyle name="Normal 3 16 4 2 3" xfId="22735"/>
    <cellStyle name="Normal 3 16 4 3" xfId="22736"/>
    <cellStyle name="Normal 3 16 4 4" xfId="22737"/>
    <cellStyle name="Normal 3 16 5" xfId="22738"/>
    <cellStyle name="Normal 3 16 5 2" xfId="22739"/>
    <cellStyle name="Normal 3 16 5 2 2" xfId="22740"/>
    <cellStyle name="Normal 3 16 5 2 3" xfId="22741"/>
    <cellStyle name="Normal 3 16 5 3" xfId="22742"/>
    <cellStyle name="Normal 3 16 5 4" xfId="22743"/>
    <cellStyle name="Normal 3 16 6" xfId="22744"/>
    <cellStyle name="Normal 3 16 6 2" xfId="22745"/>
    <cellStyle name="Normal 3 16 6 3" xfId="22746"/>
    <cellStyle name="Normal 3 16 7" xfId="22747"/>
    <cellStyle name="Normal 3 16 7 2" xfId="22748"/>
    <cellStyle name="Normal 3 16 7 3" xfId="22749"/>
    <cellStyle name="Normal 3 16 8" xfId="22750"/>
    <cellStyle name="Normal 3 16 9" xfId="22751"/>
    <cellStyle name="Normal 3 17" xfId="22752"/>
    <cellStyle name="Normal 3 17 2" xfId="22753"/>
    <cellStyle name="Normal 3 17 2 2" xfId="22754"/>
    <cellStyle name="Normal 3 17 2 3" xfId="22755"/>
    <cellStyle name="Normal 3 17 3" xfId="22756"/>
    <cellStyle name="Normal 3 17 3 2" xfId="22757"/>
    <cellStyle name="Normal 3 17 3 2 2" xfId="22758"/>
    <cellStyle name="Normal 3 17 3 2 3" xfId="22759"/>
    <cellStyle name="Normal 3 17 3 3" xfId="22760"/>
    <cellStyle name="Normal 3 17 3 4" xfId="22761"/>
    <cellStyle name="Normal 3 17 4" xfId="22762"/>
    <cellStyle name="Normal 3 17 4 2" xfId="22763"/>
    <cellStyle name="Normal 3 17 4 3" xfId="22764"/>
    <cellStyle name="Normal 3 17 5" xfId="22765"/>
    <cellStyle name="Normal 3 17 6" xfId="22766"/>
    <cellStyle name="Normal 3 18" xfId="22767"/>
    <cellStyle name="Normal 3 18 2" xfId="22768"/>
    <cellStyle name="Normal 3 18 2 2" xfId="22769"/>
    <cellStyle name="Normal 3 18 2 3" xfId="22770"/>
    <cellStyle name="Normal 3 18 3" xfId="22771"/>
    <cellStyle name="Normal 3 18 4" xfId="22772"/>
    <cellStyle name="Normal 3 19" xfId="22773"/>
    <cellStyle name="Normal 3 19 2" xfId="22774"/>
    <cellStyle name="Normal 3 19 2 2" xfId="22775"/>
    <cellStyle name="Normal 3 19 2 3" xfId="22776"/>
    <cellStyle name="Normal 3 19 3" xfId="22777"/>
    <cellStyle name="Normal 3 19 4" xfId="22778"/>
    <cellStyle name="Normal 3 2" xfId="22779"/>
    <cellStyle name="Normal 3 2 10" xfId="22780"/>
    <cellStyle name="Normal 3 2 11" xfId="22781"/>
    <cellStyle name="Normal 3 2 12" xfId="22782"/>
    <cellStyle name="Normal 3 2 13" xfId="22783"/>
    <cellStyle name="Normal 3 2 14" xfId="22784"/>
    <cellStyle name="Normal 3 2 15" xfId="22785"/>
    <cellStyle name="Normal 3 2 16" xfId="22786"/>
    <cellStyle name="Normal 3 2 17" xfId="22787"/>
    <cellStyle name="Normal 3 2 18" xfId="22788"/>
    <cellStyle name="Normal 3 2 19" xfId="22789"/>
    <cellStyle name="Normal 3 2 2" xfId="22790"/>
    <cellStyle name="Normal 3 2 2 10" xfId="22791"/>
    <cellStyle name="Normal 3 2 2 10 2" xfId="22792"/>
    <cellStyle name="Normal 3 2 2 10 2 2" xfId="22793"/>
    <cellStyle name="Normal 3 2 2 10 2 3" xfId="22794"/>
    <cellStyle name="Normal 3 2 2 11" xfId="22795"/>
    <cellStyle name="Normal 3 2 2 12" xfId="22796"/>
    <cellStyle name="Normal 3 2 2 12 2" xfId="22797"/>
    <cellStyle name="Normal 3 2 2 12 3" xfId="22798"/>
    <cellStyle name="Normal 3 2 2 13" xfId="22799"/>
    <cellStyle name="Normal 3 2 2 13 2" xfId="22800"/>
    <cellStyle name="Normal 3 2 2 13 3" xfId="22801"/>
    <cellStyle name="Normal 3 2 2 14" xfId="22802"/>
    <cellStyle name="Normal 3 2 2 15" xfId="22803"/>
    <cellStyle name="Normal 3 2 2 16" xfId="22804"/>
    <cellStyle name="Normal 3 2 2 17" xfId="22805"/>
    <cellStyle name="Normal 3 2 2 18" xfId="22806"/>
    <cellStyle name="Normal 3 2 2 19" xfId="22807"/>
    <cellStyle name="Normal 3 2 2 2" xfId="22808"/>
    <cellStyle name="Normal 3 2 2 2 10" xfId="22809"/>
    <cellStyle name="Normal 3 2 2 2 10 2" xfId="22810"/>
    <cellStyle name="Normal 3 2 2 2 10 3" xfId="22811"/>
    <cellStyle name="Normal 3 2 2 2 11" xfId="22812"/>
    <cellStyle name="Normal 3 2 2 2 12" xfId="22813"/>
    <cellStyle name="Normal 3 2 2 2 13" xfId="22814"/>
    <cellStyle name="Normal 3 2 2 2 2" xfId="22815"/>
    <cellStyle name="Normal 3 2 2 2 2 10" xfId="22816"/>
    <cellStyle name="Normal 3 2 2 2 2 11" xfId="22817"/>
    <cellStyle name="Normal 3 2 2 2 2 12" xfId="22818"/>
    <cellStyle name="Normal 3 2 2 2 2 2" xfId="22819"/>
    <cellStyle name="Normal 3 2 2 2 2 2 2" xfId="22820"/>
    <cellStyle name="Normal 3 2 2 2 2 2 3" xfId="22821"/>
    <cellStyle name="Normal 3 2 2 2 2 3" xfId="22822"/>
    <cellStyle name="Normal 3 2 2 2 2 3 2" xfId="22823"/>
    <cellStyle name="Normal 3 2 2 2 2 3 3" xfId="22824"/>
    <cellStyle name="Normal 3 2 2 2 2 4" xfId="22825"/>
    <cellStyle name="Normal 3 2 2 2 2 4 2" xfId="22826"/>
    <cellStyle name="Normal 3 2 2 2 2 4 3" xfId="22827"/>
    <cellStyle name="Normal 3 2 2 2 2 5" xfId="22828"/>
    <cellStyle name="Normal 3 2 2 2 2 5 2" xfId="22829"/>
    <cellStyle name="Normal 3 2 2 2 2 5 3" xfId="22830"/>
    <cellStyle name="Normal 3 2 2 2 2 6" xfId="22831"/>
    <cellStyle name="Normal 3 2 2 2 2 6 2" xfId="22832"/>
    <cellStyle name="Normal 3 2 2 2 2 6 3" xfId="22833"/>
    <cellStyle name="Normal 3 2 2 2 2 7" xfId="22834"/>
    <cellStyle name="Normal 3 2 2 2 2 7 2" xfId="22835"/>
    <cellStyle name="Normal 3 2 2 2 2 7 3" xfId="22836"/>
    <cellStyle name="Normal 3 2 2 2 2 8" xfId="22837"/>
    <cellStyle name="Normal 3 2 2 2 2 8 2" xfId="22838"/>
    <cellStyle name="Normal 3 2 2 2 2 8 3" xfId="22839"/>
    <cellStyle name="Normal 3 2 2 2 2 9" xfId="22840"/>
    <cellStyle name="Normal 3 2 2 2 2 9 2" xfId="22841"/>
    <cellStyle name="Normal 3 2 2 2 2 9 3" xfId="22842"/>
    <cellStyle name="Normal 3 2 2 2 3" xfId="22843"/>
    <cellStyle name="Normal 3 2 2 2 3 2" xfId="22844"/>
    <cellStyle name="Normal 3 2 2 2 3 3" xfId="22845"/>
    <cellStyle name="Normal 3 2 2 2 4" xfId="22846"/>
    <cellStyle name="Normal 3 2 2 2 4 2" xfId="22847"/>
    <cellStyle name="Normal 3 2 2 2 4 3" xfId="22848"/>
    <cellStyle name="Normal 3 2 2 2 5" xfId="22849"/>
    <cellStyle name="Normal 3 2 2 2 5 2" xfId="22850"/>
    <cellStyle name="Normal 3 2 2 2 5 3" xfId="22851"/>
    <cellStyle name="Normal 3 2 2 2 6" xfId="22852"/>
    <cellStyle name="Normal 3 2 2 2 6 2" xfId="22853"/>
    <cellStyle name="Normal 3 2 2 2 6 3" xfId="22854"/>
    <cellStyle name="Normal 3 2 2 2 7" xfId="22855"/>
    <cellStyle name="Normal 3 2 2 2 7 2" xfId="22856"/>
    <cellStyle name="Normal 3 2 2 2 7 3" xfId="22857"/>
    <cellStyle name="Normal 3 2 2 2 8" xfId="22858"/>
    <cellStyle name="Normal 3 2 2 2 8 2" xfId="22859"/>
    <cellStyle name="Normal 3 2 2 2 8 3" xfId="22860"/>
    <cellStyle name="Normal 3 2 2 2 9" xfId="22861"/>
    <cellStyle name="Normal 3 2 2 2 9 2" xfId="22862"/>
    <cellStyle name="Normal 3 2 2 2 9 3" xfId="22863"/>
    <cellStyle name="Normal 3 2 2 3" xfId="22864"/>
    <cellStyle name="Normal 3 2 2 3 10" xfId="22865"/>
    <cellStyle name="Normal 3 2 2 3 11" xfId="22866"/>
    <cellStyle name="Normal 3 2 2 3 12" xfId="22867"/>
    <cellStyle name="Normal 3 2 2 3 2" xfId="22868"/>
    <cellStyle name="Normal 3 2 2 3 2 2" xfId="22869"/>
    <cellStyle name="Normal 3 2 2 3 2 2 2" xfId="22870"/>
    <cellStyle name="Normal 3 2 2 3 2 2 3" xfId="22871"/>
    <cellStyle name="Normal 3 2 2 3 2 3" xfId="22872"/>
    <cellStyle name="Normal 3 2 2 3 2 3 2" xfId="22873"/>
    <cellStyle name="Normal 3 2 2 3 2 3 3" xfId="22874"/>
    <cellStyle name="Normal 3 2 2 3 2 4" xfId="22875"/>
    <cellStyle name="Normal 3 2 2 3 2 5" xfId="22876"/>
    <cellStyle name="Normal 3 2 2 3 3" xfId="22877"/>
    <cellStyle name="Normal 3 2 2 3 3 2" xfId="22878"/>
    <cellStyle name="Normal 3 2 2 3 3 3" xfId="22879"/>
    <cellStyle name="Normal 3 2 2 3 4" xfId="22880"/>
    <cellStyle name="Normal 3 2 2 3 4 2" xfId="22881"/>
    <cellStyle name="Normal 3 2 2 3 4 3" xfId="22882"/>
    <cellStyle name="Normal 3 2 2 3 5" xfId="22883"/>
    <cellStyle name="Normal 3 2 2 3 5 2" xfId="22884"/>
    <cellStyle name="Normal 3 2 2 3 5 3" xfId="22885"/>
    <cellStyle name="Normal 3 2 2 3 6" xfId="22886"/>
    <cellStyle name="Normal 3 2 2 3 6 2" xfId="22887"/>
    <cellStyle name="Normal 3 2 2 3 6 3" xfId="22888"/>
    <cellStyle name="Normal 3 2 2 3 7" xfId="22889"/>
    <cellStyle name="Normal 3 2 2 3 7 2" xfId="22890"/>
    <cellStyle name="Normal 3 2 2 3 7 3" xfId="22891"/>
    <cellStyle name="Normal 3 2 2 3 8" xfId="22892"/>
    <cellStyle name="Normal 3 2 2 3 8 2" xfId="22893"/>
    <cellStyle name="Normal 3 2 2 3 8 3" xfId="22894"/>
    <cellStyle name="Normal 3 2 2 3 9" xfId="22895"/>
    <cellStyle name="Normal 3 2 2 3 9 2" xfId="22896"/>
    <cellStyle name="Normal 3 2 2 3 9 3" xfId="22897"/>
    <cellStyle name="Normal 3 2 2 4" xfId="22898"/>
    <cellStyle name="Normal 3 2 2 4 2" xfId="22899"/>
    <cellStyle name="Normal 3 2 2 4 2 2" xfId="22900"/>
    <cellStyle name="Normal 3 2 2 4 2 2 2" xfId="22901"/>
    <cellStyle name="Normal 3 2 2 4 2 2 3" xfId="22902"/>
    <cellStyle name="Normal 3 2 2 4 2 3" xfId="22903"/>
    <cellStyle name="Normal 3 2 2 4 2 4" xfId="22904"/>
    <cellStyle name="Normal 3 2 2 4 3" xfId="22905"/>
    <cellStyle name="Normal 3 2 2 4 3 2" xfId="22906"/>
    <cellStyle name="Normal 3 2 2 4 3 3" xfId="22907"/>
    <cellStyle name="Normal 3 2 2 4 4" xfId="22908"/>
    <cellStyle name="Normal 3 2 2 4 4 2" xfId="22909"/>
    <cellStyle name="Normal 3 2 2 4 4 3" xfId="22910"/>
    <cellStyle name="Normal 3 2 2 4 5" xfId="22911"/>
    <cellStyle name="Normal 3 2 2 4 6" xfId="22912"/>
    <cellStyle name="Normal 3 2 2 5" xfId="22913"/>
    <cellStyle name="Normal 3 2 2 5 2" xfId="22914"/>
    <cellStyle name="Normal 3 2 2 5 2 2" xfId="22915"/>
    <cellStyle name="Normal 3 2 2 5 2 2 2" xfId="22916"/>
    <cellStyle name="Normal 3 2 2 5 2 2 3" xfId="22917"/>
    <cellStyle name="Normal 3 2 2 5 2 3" xfId="22918"/>
    <cellStyle name="Normal 3 2 2 5 2 4" xfId="22919"/>
    <cellStyle name="Normal 3 2 2 5 3" xfId="22920"/>
    <cellStyle name="Normal 3 2 2 5 3 2" xfId="22921"/>
    <cellStyle name="Normal 3 2 2 5 3 3" xfId="22922"/>
    <cellStyle name="Normal 3 2 2 5 4" xfId="22923"/>
    <cellStyle name="Normal 3 2 2 5 4 2" xfId="22924"/>
    <cellStyle name="Normal 3 2 2 5 4 3" xfId="22925"/>
    <cellStyle name="Normal 3 2 2 5 5" xfId="22926"/>
    <cellStyle name="Normal 3 2 2 5 6" xfId="22927"/>
    <cellStyle name="Normal 3 2 2 6" xfId="22928"/>
    <cellStyle name="Normal 3 2 2 6 2" xfId="22929"/>
    <cellStyle name="Normal 3 2 2 6 2 2" xfId="22930"/>
    <cellStyle name="Normal 3 2 2 6 2 2 2" xfId="22931"/>
    <cellStyle name="Normal 3 2 2 6 2 2 3" xfId="22932"/>
    <cellStyle name="Normal 3 2 2 6 2 3" xfId="22933"/>
    <cellStyle name="Normal 3 2 2 6 2 4" xfId="22934"/>
    <cellStyle name="Normal 3 2 2 6 3" xfId="22935"/>
    <cellStyle name="Normal 3 2 2 6 3 2" xfId="22936"/>
    <cellStyle name="Normal 3 2 2 6 3 3" xfId="22937"/>
    <cellStyle name="Normal 3 2 2 7" xfId="22938"/>
    <cellStyle name="Normal 3 2 2 7 2" xfId="22939"/>
    <cellStyle name="Normal 3 2 2 7 2 2" xfId="22940"/>
    <cellStyle name="Normal 3 2 2 7 2 2 2" xfId="22941"/>
    <cellStyle name="Normal 3 2 2 7 2 2 3" xfId="22942"/>
    <cellStyle name="Normal 3 2 2 7 2 3" xfId="22943"/>
    <cellStyle name="Normal 3 2 2 7 2 4" xfId="22944"/>
    <cellStyle name="Normal 3 2 2 7 3" xfId="22945"/>
    <cellStyle name="Normal 3 2 2 7 3 2" xfId="22946"/>
    <cellStyle name="Normal 3 2 2 7 3 3" xfId="22947"/>
    <cellStyle name="Normal 3 2 2 8" xfId="22948"/>
    <cellStyle name="Normal 3 2 2 8 2" xfId="22949"/>
    <cellStyle name="Normal 3 2 2 8 2 2" xfId="22950"/>
    <cellStyle name="Normal 3 2 2 8 2 2 2" xfId="22951"/>
    <cellStyle name="Normal 3 2 2 8 2 2 3" xfId="22952"/>
    <cellStyle name="Normal 3 2 2 8 2 3" xfId="22953"/>
    <cellStyle name="Normal 3 2 2 8 2 4" xfId="22954"/>
    <cellStyle name="Normal 3 2 2 8 3" xfId="22955"/>
    <cellStyle name="Normal 3 2 2 8 3 2" xfId="22956"/>
    <cellStyle name="Normal 3 2 2 8 3 3" xfId="22957"/>
    <cellStyle name="Normal 3 2 2 9" xfId="22958"/>
    <cellStyle name="Normal 3 2 2 9 2" xfId="22959"/>
    <cellStyle name="Normal 3 2 2 9 2 2" xfId="22960"/>
    <cellStyle name="Normal 3 2 2 9 2 2 2" xfId="22961"/>
    <cellStyle name="Normal 3 2 2 9 2 2 3" xfId="22962"/>
    <cellStyle name="Normal 3 2 2 9 2 3" xfId="22963"/>
    <cellStyle name="Normal 3 2 2 9 2 4" xfId="22964"/>
    <cellStyle name="Normal 3 2 2 9 3" xfId="22965"/>
    <cellStyle name="Normal 3 2 2 9 3 2" xfId="22966"/>
    <cellStyle name="Normal 3 2 2 9 3 3" xfId="22967"/>
    <cellStyle name="Normal 3 2 2_AH Bhainsa Estimate" xfId="22968"/>
    <cellStyle name="Normal 3 2 20" xfId="22969"/>
    <cellStyle name="Normal 3 2 21" xfId="22970"/>
    <cellStyle name="Normal 3 2 22" xfId="22971"/>
    <cellStyle name="Normal 3 2 23" xfId="22972"/>
    <cellStyle name="Normal 3 2 24" xfId="22973"/>
    <cellStyle name="Normal 3 2 25" xfId="22974"/>
    <cellStyle name="Normal 3 2 26" xfId="22975"/>
    <cellStyle name="Normal 3 2 27" xfId="22976"/>
    <cellStyle name="Normal 3 2 28" xfId="22977"/>
    <cellStyle name="Normal 3 2 29" xfId="22978"/>
    <cellStyle name="Normal 3 2 3" xfId="22979"/>
    <cellStyle name="Normal 3 2 3 10" xfId="22980"/>
    <cellStyle name="Normal 3 2 3 10 2" xfId="22981"/>
    <cellStyle name="Normal 3 2 3 10 2 2" xfId="22982"/>
    <cellStyle name="Normal 3 2 3 10 2 3" xfId="22983"/>
    <cellStyle name="Normal 3 2 3 10 3" xfId="22984"/>
    <cellStyle name="Normal 3 2 3 10 4" xfId="22985"/>
    <cellStyle name="Normal 3 2 3 11" xfId="22986"/>
    <cellStyle name="Normal 3 2 3 2" xfId="22987"/>
    <cellStyle name="Normal 3 2 3 2 2" xfId="22988"/>
    <cellStyle name="Normal 3 2 3 2 2 2" xfId="22989"/>
    <cellStyle name="Normal 3 2 3 2 2 2 2" xfId="22990"/>
    <cellStyle name="Normal 3 2 3 2 2 2 2 2" xfId="22991"/>
    <cellStyle name="Normal 3 2 3 2 2 2 2 3" xfId="22992"/>
    <cellStyle name="Normal 3 2 3 2 2 2 3" xfId="22993"/>
    <cellStyle name="Normal 3 2 3 2 2 2 4" xfId="22994"/>
    <cellStyle name="Normal 3 2 3 2 2 3" xfId="22995"/>
    <cellStyle name="Normal 3 2 3 2 2 3 2" xfId="22996"/>
    <cellStyle name="Normal 3 2 3 2 2 3 3" xfId="22997"/>
    <cellStyle name="Normal 3 2 3 2 2 4" xfId="22998"/>
    <cellStyle name="Normal 3 2 3 2 2 5" xfId="22999"/>
    <cellStyle name="Normal 3 2 3 2 3" xfId="23000"/>
    <cellStyle name="Normal 3 2 3 2 3 2" xfId="23001"/>
    <cellStyle name="Normal 3 2 3 2 3 3" xfId="23002"/>
    <cellStyle name="Normal 3 2 3 2 4" xfId="23003"/>
    <cellStyle name="Normal 3 2 3 2 5" xfId="23004"/>
    <cellStyle name="Normal 3 2 3 3" xfId="23005"/>
    <cellStyle name="Normal 3 2 3 3 2" xfId="23006"/>
    <cellStyle name="Normal 3 2 3 3 2 2" xfId="23007"/>
    <cellStyle name="Normal 3 2 3 3 2 3" xfId="23008"/>
    <cellStyle name="Normal 3 2 3 3 3" xfId="23009"/>
    <cellStyle name="Normal 3 2 3 3 4" xfId="23010"/>
    <cellStyle name="Normal 3 2 3 4" xfId="23011"/>
    <cellStyle name="Normal 3 2 3 4 2" xfId="23012"/>
    <cellStyle name="Normal 3 2 3 4 2 2" xfId="23013"/>
    <cellStyle name="Normal 3 2 3 4 2 3" xfId="23014"/>
    <cellStyle name="Normal 3 2 3 4 3" xfId="23015"/>
    <cellStyle name="Normal 3 2 3 4 4" xfId="23016"/>
    <cellStyle name="Normal 3 2 3 5" xfId="23017"/>
    <cellStyle name="Normal 3 2 3 5 2" xfId="23018"/>
    <cellStyle name="Normal 3 2 3 5 2 2" xfId="23019"/>
    <cellStyle name="Normal 3 2 3 5 2 3" xfId="23020"/>
    <cellStyle name="Normal 3 2 3 5 3" xfId="23021"/>
    <cellStyle name="Normal 3 2 3 5 4" xfId="23022"/>
    <cellStyle name="Normal 3 2 3 6" xfId="23023"/>
    <cellStyle name="Normal 3 2 3 6 2" xfId="23024"/>
    <cellStyle name="Normal 3 2 3 6 2 2" xfId="23025"/>
    <cellStyle name="Normal 3 2 3 6 2 3" xfId="23026"/>
    <cellStyle name="Normal 3 2 3 6 3" xfId="23027"/>
    <cellStyle name="Normal 3 2 3 6 4" xfId="23028"/>
    <cellStyle name="Normal 3 2 3 7" xfId="23029"/>
    <cellStyle name="Normal 3 2 3 7 2" xfId="23030"/>
    <cellStyle name="Normal 3 2 3 7 2 2" xfId="23031"/>
    <cellStyle name="Normal 3 2 3 7 2 3" xfId="23032"/>
    <cellStyle name="Normal 3 2 3 7 3" xfId="23033"/>
    <cellStyle name="Normal 3 2 3 7 4" xfId="23034"/>
    <cellStyle name="Normal 3 2 3 8" xfId="23035"/>
    <cellStyle name="Normal 3 2 3 8 2" xfId="23036"/>
    <cellStyle name="Normal 3 2 3 8 2 2" xfId="23037"/>
    <cellStyle name="Normal 3 2 3 8 2 3" xfId="23038"/>
    <cellStyle name="Normal 3 2 3 8 3" xfId="23039"/>
    <cellStyle name="Normal 3 2 3 8 4" xfId="23040"/>
    <cellStyle name="Normal 3 2 3 9" xfId="23041"/>
    <cellStyle name="Normal 3 2 3 9 2" xfId="23042"/>
    <cellStyle name="Normal 3 2 3 9 2 2" xfId="23043"/>
    <cellStyle name="Normal 3 2 3 9 2 3" xfId="23044"/>
    <cellStyle name="Normal 3 2 3 9 3" xfId="23045"/>
    <cellStyle name="Normal 3 2 3 9 4" xfId="23046"/>
    <cellStyle name="Normal 3 2 30" xfId="23047"/>
    <cellStyle name="Normal 3 2 31" xfId="23048"/>
    <cellStyle name="Normal 3 2 32" xfId="23049"/>
    <cellStyle name="Normal 3 2 33" xfId="23050"/>
    <cellStyle name="Normal 3 2 34" xfId="23051"/>
    <cellStyle name="Normal 3 2 35" xfId="23052"/>
    <cellStyle name="Normal 3 2 36" xfId="23053"/>
    <cellStyle name="Normal 3 2 37" xfId="23054"/>
    <cellStyle name="Normal 3 2 38" xfId="23055"/>
    <cellStyle name="Normal 3 2 39" xfId="23056"/>
    <cellStyle name="Normal 3 2 4" xfId="23057"/>
    <cellStyle name="Normal 3 2 4 2" xfId="23058"/>
    <cellStyle name="Normal 3 2 4 3" xfId="23059"/>
    <cellStyle name="Normal 3 2 4 4" xfId="23060"/>
    <cellStyle name="Normal 3 2 4 5" xfId="23061"/>
    <cellStyle name="Normal 3 2 4 6" xfId="23062"/>
    <cellStyle name="Normal 3 2 4 7" xfId="23063"/>
    <cellStyle name="Normal 3 2 4 8" xfId="23064"/>
    <cellStyle name="Normal 3 2 4 9" xfId="23065"/>
    <cellStyle name="Normal 3 2 40" xfId="23066"/>
    <cellStyle name="Normal 3 2 41" xfId="23067"/>
    <cellStyle name="Normal 3 2 42" xfId="23068"/>
    <cellStyle name="Normal 3 2 43" xfId="23069"/>
    <cellStyle name="Normal 3 2 44" xfId="23070"/>
    <cellStyle name="Normal 3 2 45" xfId="23071"/>
    <cellStyle name="Normal 3 2 46" xfId="23072"/>
    <cellStyle name="Normal 3 2 47" xfId="23073"/>
    <cellStyle name="Normal 3 2 48" xfId="23074"/>
    <cellStyle name="Normal 3 2 49" xfId="23075"/>
    <cellStyle name="Normal 3 2 5" xfId="23076"/>
    <cellStyle name="Normal 3 2 50" xfId="23077"/>
    <cellStyle name="Normal 3 2 51" xfId="23078"/>
    <cellStyle name="Normal 3 2 52" xfId="23079"/>
    <cellStyle name="Normal 3 2 53" xfId="23080"/>
    <cellStyle name="Normal 3 2 54" xfId="23081"/>
    <cellStyle name="Normal 3 2 55" xfId="23082"/>
    <cellStyle name="Normal 3 2 56" xfId="23083"/>
    <cellStyle name="Normal 3 2 57" xfId="23084"/>
    <cellStyle name="Normal 3 2 58" xfId="23085"/>
    <cellStyle name="Normal 3 2 59" xfId="23086"/>
    <cellStyle name="Normal 3 2 6" xfId="23087"/>
    <cellStyle name="Normal 3 2 60" xfId="23088"/>
    <cellStyle name="Normal 3 2 61" xfId="23089"/>
    <cellStyle name="Normal 3 2 62" xfId="23090"/>
    <cellStyle name="Normal 3 2 63" xfId="23091"/>
    <cellStyle name="Normal 3 2 64" xfId="23092"/>
    <cellStyle name="Normal 3 2 65" xfId="23093"/>
    <cellStyle name="Normal 3 2 66" xfId="23094"/>
    <cellStyle name="Normal 3 2 67" xfId="23095"/>
    <cellStyle name="Normal 3 2 68" xfId="23096"/>
    <cellStyle name="Normal 3 2 69" xfId="23097"/>
    <cellStyle name="Normal 3 2 7" xfId="23098"/>
    <cellStyle name="Normal 3 2 70" xfId="23099"/>
    <cellStyle name="Normal 3 2 71" xfId="23100"/>
    <cellStyle name="Normal 3 2 8" xfId="23101"/>
    <cellStyle name="Normal 3 2 9" xfId="23102"/>
    <cellStyle name="Normal 3 2_(9) 3 ACRs (GF) &amp; 2 ACRs (FF)" xfId="23103"/>
    <cellStyle name="Normal 3 20" xfId="23104"/>
    <cellStyle name="Normal 3 20 2" xfId="23105"/>
    <cellStyle name="Normal 3 21" xfId="23106"/>
    <cellStyle name="Normal 3 22" xfId="23107"/>
    <cellStyle name="Normal 3 23" xfId="23108"/>
    <cellStyle name="Normal 3 24" xfId="23109"/>
    <cellStyle name="Normal 3 25" xfId="23110"/>
    <cellStyle name="Normal 3 26" xfId="23111"/>
    <cellStyle name="Normal 3 27" xfId="23112"/>
    <cellStyle name="Normal 3 28" xfId="23113"/>
    <cellStyle name="Normal 3 29" xfId="23114"/>
    <cellStyle name="Normal 3 3" xfId="23115"/>
    <cellStyle name="Normal 3 3 10" xfId="23116"/>
    <cellStyle name="Normal 3 3 10 2" xfId="23117"/>
    <cellStyle name="Normal 3 3 10 3" xfId="23118"/>
    <cellStyle name="Normal 3 3 11" xfId="23119"/>
    <cellStyle name="Normal 3 3 12" xfId="23120"/>
    <cellStyle name="Normal 3 3 13" xfId="23121"/>
    <cellStyle name="Normal 3 3 14" xfId="23122"/>
    <cellStyle name="Normal 3 3 15" xfId="23123"/>
    <cellStyle name="Normal 3 3 16" xfId="23124"/>
    <cellStyle name="Normal 3 3 17" xfId="23125"/>
    <cellStyle name="Normal 3 3 18" xfId="23126"/>
    <cellStyle name="Normal 3 3 2" xfId="23127"/>
    <cellStyle name="Normal 3 3 2 10" xfId="23128"/>
    <cellStyle name="Normal 3 3 2 10 2" xfId="23129"/>
    <cellStyle name="Normal 3 3 2 10 2 2" xfId="23130"/>
    <cellStyle name="Normal 3 3 2 10 2 3" xfId="23131"/>
    <cellStyle name="Normal 3 3 2 10 3" xfId="23132"/>
    <cellStyle name="Normal 3 3 2 10 4" xfId="23133"/>
    <cellStyle name="Normal 3 3 2 11" xfId="23134"/>
    <cellStyle name="Normal 3 3 2 11 2" xfId="23135"/>
    <cellStyle name="Normal 3 3 2 11 2 2" xfId="23136"/>
    <cellStyle name="Normal 3 3 2 11 2 3" xfId="23137"/>
    <cellStyle name="Normal 3 3 2 11 3" xfId="23138"/>
    <cellStyle name="Normal 3 3 2 11 4" xfId="23139"/>
    <cellStyle name="Normal 3 3 2 12" xfId="23140"/>
    <cellStyle name="Normal 3 3 2 12 2" xfId="23141"/>
    <cellStyle name="Normal 3 3 2 12 3" xfId="23142"/>
    <cellStyle name="Normal 3 3 2 13" xfId="23143"/>
    <cellStyle name="Normal 3 3 2 13 2" xfId="23144"/>
    <cellStyle name="Normal 3 3 2 13 3" xfId="23145"/>
    <cellStyle name="Normal 3 3 2 14" xfId="23146"/>
    <cellStyle name="Normal 3 3 2 15" xfId="23147"/>
    <cellStyle name="Normal 3 3 2 16" xfId="23148"/>
    <cellStyle name="Normal 3 3 2 17" xfId="23149"/>
    <cellStyle name="Normal 3 3 2 18" xfId="23150"/>
    <cellStyle name="Normal 3 3 2 2" xfId="23151"/>
    <cellStyle name="Normal 3 3 2 2 2" xfId="23152"/>
    <cellStyle name="Normal 3 3 2 2 2 2" xfId="23153"/>
    <cellStyle name="Normal 3 3 2 2 2 2 2" xfId="23154"/>
    <cellStyle name="Normal 3 3 2 2 2 2 3" xfId="23155"/>
    <cellStyle name="Normal 3 3 2 2 2 3" xfId="23156"/>
    <cellStyle name="Normal 3 3 2 2 2 3 2" xfId="23157"/>
    <cellStyle name="Normal 3 3 2 2 2 3 3" xfId="23158"/>
    <cellStyle name="Normal 3 3 2 2 2 4" xfId="23159"/>
    <cellStyle name="Normal 3 3 2 2 2 5" xfId="23160"/>
    <cellStyle name="Normal 3 3 2 2 3" xfId="23161"/>
    <cellStyle name="Normal 3 3 2 2 3 2" xfId="23162"/>
    <cellStyle name="Normal 3 3 2 2 3 2 2" xfId="23163"/>
    <cellStyle name="Normal 3 3 2 2 3 2 3" xfId="23164"/>
    <cellStyle name="Normal 3 3 2 2 3 3" xfId="23165"/>
    <cellStyle name="Normal 3 3 2 2 3 3 2" xfId="23166"/>
    <cellStyle name="Normal 3 3 2 2 3 3 3" xfId="23167"/>
    <cellStyle name="Normal 3 3 2 2 3 4" xfId="23168"/>
    <cellStyle name="Normal 3 3 2 2 3 5" xfId="23169"/>
    <cellStyle name="Normal 3 3 2 2 4" xfId="23170"/>
    <cellStyle name="Normal 3 3 2 2 4 2" xfId="23171"/>
    <cellStyle name="Normal 3 3 2 2 4 2 2" xfId="23172"/>
    <cellStyle name="Normal 3 3 2 2 4 2 3" xfId="23173"/>
    <cellStyle name="Normal 3 3 2 2 4 3" xfId="23174"/>
    <cellStyle name="Normal 3 3 2 2 4 4" xfId="23175"/>
    <cellStyle name="Normal 3 3 2 2 5" xfId="23176"/>
    <cellStyle name="Normal 3 3 2 2 5 2" xfId="23177"/>
    <cellStyle name="Normal 3 3 2 2 5 3" xfId="23178"/>
    <cellStyle name="Normal 3 3 2 2 6" xfId="23179"/>
    <cellStyle name="Normal 3 3 2 2 6 2" xfId="23180"/>
    <cellStyle name="Normal 3 3 2 2 6 3" xfId="23181"/>
    <cellStyle name="Normal 3 3 2 2 7" xfId="23182"/>
    <cellStyle name="Normal 3 3 2 2 8" xfId="23183"/>
    <cellStyle name="Normal 3 3 2 3" xfId="23184"/>
    <cellStyle name="Normal 3 3 2 3 2" xfId="23185"/>
    <cellStyle name="Normal 3 3 2 3 2 2" xfId="23186"/>
    <cellStyle name="Normal 3 3 2 3 2 3" xfId="23187"/>
    <cellStyle name="Normal 3 3 2 3 3" xfId="23188"/>
    <cellStyle name="Normal 3 3 2 3 3 2" xfId="23189"/>
    <cellStyle name="Normal 3 3 2 3 3 3" xfId="23190"/>
    <cellStyle name="Normal 3 3 2 3 4" xfId="23191"/>
    <cellStyle name="Normal 3 3 2 3 5" xfId="23192"/>
    <cellStyle name="Normal 3 3 2 4" xfId="23193"/>
    <cellStyle name="Normal 3 3 2 4 2" xfId="23194"/>
    <cellStyle name="Normal 3 3 2 4 2 2" xfId="23195"/>
    <cellStyle name="Normal 3 3 2 4 2 3" xfId="23196"/>
    <cellStyle name="Normal 3 3 2 4 3" xfId="23197"/>
    <cellStyle name="Normal 3 3 2 4 3 2" xfId="23198"/>
    <cellStyle name="Normal 3 3 2 4 3 3" xfId="23199"/>
    <cellStyle name="Normal 3 3 2 4 4" xfId="23200"/>
    <cellStyle name="Normal 3 3 2 4 5" xfId="23201"/>
    <cellStyle name="Normal 3 3 2 5" xfId="23202"/>
    <cellStyle name="Normal 3 3 2 5 2" xfId="23203"/>
    <cellStyle name="Normal 3 3 2 5 2 2" xfId="23204"/>
    <cellStyle name="Normal 3 3 2 5 2 3" xfId="23205"/>
    <cellStyle name="Normal 3 3 2 5 3" xfId="23206"/>
    <cellStyle name="Normal 3 3 2 5 3 2" xfId="23207"/>
    <cellStyle name="Normal 3 3 2 5 3 3" xfId="23208"/>
    <cellStyle name="Normal 3 3 2 5 4" xfId="23209"/>
    <cellStyle name="Normal 3 3 2 5 5" xfId="23210"/>
    <cellStyle name="Normal 3 3 2 6" xfId="23211"/>
    <cellStyle name="Normal 3 3 2 6 2" xfId="23212"/>
    <cellStyle name="Normal 3 3 2 6 2 2" xfId="23213"/>
    <cellStyle name="Normal 3 3 2 6 2 3" xfId="23214"/>
    <cellStyle name="Normal 3 3 2 6 3" xfId="23215"/>
    <cellStyle name="Normal 3 3 2 6 3 2" xfId="23216"/>
    <cellStyle name="Normal 3 3 2 6 3 3" xfId="23217"/>
    <cellStyle name="Normal 3 3 2 6 4" xfId="23218"/>
    <cellStyle name="Normal 3 3 2 6 5" xfId="23219"/>
    <cellStyle name="Normal 3 3 2 7" xfId="23220"/>
    <cellStyle name="Normal 3 3 2 7 2" xfId="23221"/>
    <cellStyle name="Normal 3 3 2 7 2 2" xfId="23222"/>
    <cellStyle name="Normal 3 3 2 7 2 3" xfId="23223"/>
    <cellStyle name="Normal 3 3 2 7 3" xfId="23224"/>
    <cellStyle name="Normal 3 3 2 7 3 2" xfId="23225"/>
    <cellStyle name="Normal 3 3 2 7 3 3" xfId="23226"/>
    <cellStyle name="Normal 3 3 2 7 4" xfId="23227"/>
    <cellStyle name="Normal 3 3 2 7 5" xfId="23228"/>
    <cellStyle name="Normal 3 3 2 8" xfId="23229"/>
    <cellStyle name="Normal 3 3 2 8 2" xfId="23230"/>
    <cellStyle name="Normal 3 3 2 8 2 2" xfId="23231"/>
    <cellStyle name="Normal 3 3 2 8 2 3" xfId="23232"/>
    <cellStyle name="Normal 3 3 2 8 3" xfId="23233"/>
    <cellStyle name="Normal 3 3 2 8 3 2" xfId="23234"/>
    <cellStyle name="Normal 3 3 2 8 3 3" xfId="23235"/>
    <cellStyle name="Normal 3 3 2 8 4" xfId="23236"/>
    <cellStyle name="Normal 3 3 2 8 5" xfId="23237"/>
    <cellStyle name="Normal 3 3 2 9" xfId="23238"/>
    <cellStyle name="Normal 3 3 2 9 2" xfId="23239"/>
    <cellStyle name="Normal 3 3 2 9 2 2" xfId="23240"/>
    <cellStyle name="Normal 3 3 2 9 2 3" xfId="23241"/>
    <cellStyle name="Normal 3 3 2 9 3" xfId="23242"/>
    <cellStyle name="Normal 3 3 2 9 4" xfId="23243"/>
    <cellStyle name="Normal 3 3 2_(9) 3 ACRs (GF) &amp; 2 ACRs (FF)" xfId="23244"/>
    <cellStyle name="Normal 3 3 3" xfId="23245"/>
    <cellStyle name="Normal 3 3 3 2" xfId="23246"/>
    <cellStyle name="Normal 3 3 3 2 2" xfId="23247"/>
    <cellStyle name="Normal 3 3 3 2 2 2" xfId="23248"/>
    <cellStyle name="Normal 3 3 3 2 2 3" xfId="23249"/>
    <cellStyle name="Normal 3 3 3 2 3" xfId="23250"/>
    <cellStyle name="Normal 3 3 3 2 4" xfId="23251"/>
    <cellStyle name="Normal 3 3 3 3" xfId="23252"/>
    <cellStyle name="Normal 3 3 3 3 2" xfId="23253"/>
    <cellStyle name="Normal 3 3 3 3 3" xfId="23254"/>
    <cellStyle name="Normal 3 3 3 4" xfId="23255"/>
    <cellStyle name="Normal 3 3 3 4 2" xfId="23256"/>
    <cellStyle name="Normal 3 3 3 4 3" xfId="23257"/>
    <cellStyle name="Normal 3 3 3 5" xfId="23258"/>
    <cellStyle name="Normal 3 3 3 6" xfId="23259"/>
    <cellStyle name="Normal 3 3 4" xfId="23260"/>
    <cellStyle name="Normal 3 3 4 2" xfId="23261"/>
    <cellStyle name="Normal 3 3 4 3" xfId="23262"/>
    <cellStyle name="Normal 3 3 5" xfId="23263"/>
    <cellStyle name="Normal 3 3 5 2" xfId="23264"/>
    <cellStyle name="Normal 3 3 5 3" xfId="23265"/>
    <cellStyle name="Normal 3 3 6" xfId="23266"/>
    <cellStyle name="Normal 3 3 6 2" xfId="23267"/>
    <cellStyle name="Normal 3 3 6 3" xfId="23268"/>
    <cellStyle name="Normal 3 3 7" xfId="23269"/>
    <cellStyle name="Normal 3 3 7 2" xfId="23270"/>
    <cellStyle name="Normal 3 3 7 3" xfId="23271"/>
    <cellStyle name="Normal 3 3 8" xfId="23272"/>
    <cellStyle name="Normal 3 3 8 2" xfId="23273"/>
    <cellStyle name="Normal 3 3 8 3" xfId="23274"/>
    <cellStyle name="Normal 3 3 9" xfId="23275"/>
    <cellStyle name="Normal 3 3 9 2" xfId="23276"/>
    <cellStyle name="Normal 3 3 9 3" xfId="23277"/>
    <cellStyle name="Normal 3 3_AH Bhainsa Estimate" xfId="23278"/>
    <cellStyle name="Normal 3 30" xfId="23279"/>
    <cellStyle name="Normal 3 31" xfId="23280"/>
    <cellStyle name="Normal 3 32" xfId="23281"/>
    <cellStyle name="Normal 3 33" xfId="23282"/>
    <cellStyle name="Normal 3 34" xfId="23283"/>
    <cellStyle name="Normal 3 35" xfId="23284"/>
    <cellStyle name="Normal 3 36" xfId="23285"/>
    <cellStyle name="Normal 3 37" xfId="23286"/>
    <cellStyle name="Normal 3 38" xfId="23287"/>
    <cellStyle name="Normal 3 39" xfId="23288"/>
    <cellStyle name="Normal 3 4" xfId="23289"/>
    <cellStyle name="Normal 3 4 10" xfId="23290"/>
    <cellStyle name="Normal 3 4 11" xfId="23291"/>
    <cellStyle name="Normal 3 4 12" xfId="23292"/>
    <cellStyle name="Normal 3 4 13" xfId="23293"/>
    <cellStyle name="Normal 3 4 14" xfId="23294"/>
    <cellStyle name="Normal 3 4 15" xfId="23295"/>
    <cellStyle name="Normal 3 4 16" xfId="23296"/>
    <cellStyle name="Normal 3 4 17" xfId="23297"/>
    <cellStyle name="Normal 3 4 18" xfId="23298"/>
    <cellStyle name="Normal 3 4 2" xfId="23299"/>
    <cellStyle name="Normal 3 4 2 10" xfId="23300"/>
    <cellStyle name="Normal 3 4 2 11" xfId="23301"/>
    <cellStyle name="Normal 3 4 2 12" xfId="23302"/>
    <cellStyle name="Normal 3 4 2 13" xfId="23303"/>
    <cellStyle name="Normal 3 4 2 14" xfId="23304"/>
    <cellStyle name="Normal 3 4 2 15" xfId="23305"/>
    <cellStyle name="Normal 3 4 2 16" xfId="23306"/>
    <cellStyle name="Normal 3 4 2 17" xfId="23307"/>
    <cellStyle name="Normal 3 4 2 2" xfId="23308"/>
    <cellStyle name="Normal 3 4 2 3" xfId="23309"/>
    <cellStyle name="Normal 3 4 2 4" xfId="23310"/>
    <cellStyle name="Normal 3 4 2 5" xfId="23311"/>
    <cellStyle name="Normal 3 4 2 6" xfId="23312"/>
    <cellStyle name="Normal 3 4 2 7" xfId="23313"/>
    <cellStyle name="Normal 3 4 2 8" xfId="23314"/>
    <cellStyle name="Normal 3 4 2 9" xfId="23315"/>
    <cellStyle name="Normal 3 4 3" xfId="23316"/>
    <cellStyle name="Normal 3 4 3 10" xfId="23317"/>
    <cellStyle name="Normal 3 4 3 11" xfId="23318"/>
    <cellStyle name="Normal 3 4 3 12" xfId="23319"/>
    <cellStyle name="Normal 3 4 3 13" xfId="23320"/>
    <cellStyle name="Normal 3 4 3 14" xfId="23321"/>
    <cellStyle name="Normal 3 4 3 15" xfId="23322"/>
    <cellStyle name="Normal 3 4 3 2" xfId="23323"/>
    <cellStyle name="Normal 3 4 3 2 10" xfId="23324"/>
    <cellStyle name="Normal 3 4 3 2 11" xfId="23325"/>
    <cellStyle name="Normal 3 4 3 2 12" xfId="23326"/>
    <cellStyle name="Normal 3 4 3 2 13" xfId="23327"/>
    <cellStyle name="Normal 3 4 3 2 14" xfId="23328"/>
    <cellStyle name="Normal 3 4 3 2 15" xfId="23329"/>
    <cellStyle name="Normal 3 4 3 2 2" xfId="23330"/>
    <cellStyle name="Normal 3 4 3 2 3" xfId="23331"/>
    <cellStyle name="Normal 3 4 3 2 4" xfId="23332"/>
    <cellStyle name="Normal 3 4 3 2 5" xfId="23333"/>
    <cellStyle name="Normal 3 4 3 2 6" xfId="23334"/>
    <cellStyle name="Normal 3 4 3 2 7" xfId="23335"/>
    <cellStyle name="Normal 3 4 3 2 8" xfId="23336"/>
    <cellStyle name="Normal 3 4 3 2 9" xfId="23337"/>
    <cellStyle name="Normal 3 4 3 3" xfId="23338"/>
    <cellStyle name="Normal 3 4 3 4" xfId="23339"/>
    <cellStyle name="Normal 3 4 3 5" xfId="23340"/>
    <cellStyle name="Normal 3 4 3 6" xfId="23341"/>
    <cellStyle name="Normal 3 4 3 7" xfId="23342"/>
    <cellStyle name="Normal 3 4 3 8" xfId="23343"/>
    <cellStyle name="Normal 3 4 3 9" xfId="23344"/>
    <cellStyle name="Normal 3 4 4" xfId="23345"/>
    <cellStyle name="Normal 3 4 5" xfId="23346"/>
    <cellStyle name="Normal 3 4 6" xfId="23347"/>
    <cellStyle name="Normal 3 4 7" xfId="23348"/>
    <cellStyle name="Normal 3 4 8" xfId="23349"/>
    <cellStyle name="Normal 3 4 9" xfId="23350"/>
    <cellStyle name="Normal 3 4_Hathnoora RSC Augmenation RE" xfId="23351"/>
    <cellStyle name="Normal 3 40" xfId="23352"/>
    <cellStyle name="Normal 3 41" xfId="23353"/>
    <cellStyle name="Normal 3 42" xfId="23354"/>
    <cellStyle name="Normal 3 43" xfId="23355"/>
    <cellStyle name="Normal 3 44" xfId="23356"/>
    <cellStyle name="Normal 3 45" xfId="23357"/>
    <cellStyle name="Normal 3 46" xfId="23358"/>
    <cellStyle name="Normal 3 47" xfId="23359"/>
    <cellStyle name="Normal 3 48" xfId="23360"/>
    <cellStyle name="Normal 3 49" xfId="23361"/>
    <cellStyle name="Normal 3 5" xfId="23362"/>
    <cellStyle name="Normal 3 5 10" xfId="23363"/>
    <cellStyle name="Normal 3 5 10 2" xfId="23364"/>
    <cellStyle name="Normal 3 5 10 2 2" xfId="23365"/>
    <cellStyle name="Normal 3 5 10 2 3" xfId="23366"/>
    <cellStyle name="Normal 3 5 11" xfId="23367"/>
    <cellStyle name="Normal 3 5 12" xfId="23368"/>
    <cellStyle name="Normal 3 5 13" xfId="23369"/>
    <cellStyle name="Normal 3 5 14" xfId="23370"/>
    <cellStyle name="Normal 3 5 14 2" xfId="23371"/>
    <cellStyle name="Normal 3 5 14 3" xfId="23372"/>
    <cellStyle name="Normal 3 5 15" xfId="23373"/>
    <cellStyle name="Normal 3 5 15 2" xfId="23374"/>
    <cellStyle name="Normal 3 5 15 3" xfId="23375"/>
    <cellStyle name="Normal 3 5 16" xfId="23376"/>
    <cellStyle name="Normal 3 5 17" xfId="23377"/>
    <cellStyle name="Normal 3 5 18" xfId="23378"/>
    <cellStyle name="Normal 3 5 2" xfId="23379"/>
    <cellStyle name="Normal 3 5 2 10" xfId="23380"/>
    <cellStyle name="Normal 3 5 2 10 2" xfId="23381"/>
    <cellStyle name="Normal 3 5 2 10 3" xfId="23382"/>
    <cellStyle name="Normal 3 5 2 11" xfId="23383"/>
    <cellStyle name="Normal 3 5 2 11 2" xfId="23384"/>
    <cellStyle name="Normal 3 5 2 11 3" xfId="23385"/>
    <cellStyle name="Normal 3 5 2 12" xfId="23386"/>
    <cellStyle name="Normal 3 5 2 13" xfId="23387"/>
    <cellStyle name="Normal 3 5 2 14" xfId="23388"/>
    <cellStyle name="Normal 3 5 2 2" xfId="23389"/>
    <cellStyle name="Normal 3 5 2 2 2" xfId="23390"/>
    <cellStyle name="Normal 3 5 2 2 2 2" xfId="23391"/>
    <cellStyle name="Normal 3 5 2 2 2 3" xfId="23392"/>
    <cellStyle name="Normal 3 5 2 2 2 4" xfId="23393"/>
    <cellStyle name="Normal 3 5 2 2 2 5" xfId="23394"/>
    <cellStyle name="Normal 3 5 2 2 3" xfId="23395"/>
    <cellStyle name="Normal 3 5 2 2 4" xfId="23396"/>
    <cellStyle name="Normal 3 5 2 2 5" xfId="23397"/>
    <cellStyle name="Normal 3 5 2 3" xfId="23398"/>
    <cellStyle name="Normal 3 5 2 3 2" xfId="23399"/>
    <cellStyle name="Normal 3 5 2 3 2 2" xfId="23400"/>
    <cellStyle name="Normal 3 5 2 3 2 3" xfId="23401"/>
    <cellStyle name="Normal 3 5 2 4" xfId="23402"/>
    <cellStyle name="Normal 3 5 2 4 2" xfId="23403"/>
    <cellStyle name="Normal 3 5 2 4 2 2" xfId="23404"/>
    <cellStyle name="Normal 3 5 2 4 2 3" xfId="23405"/>
    <cellStyle name="Normal 3 5 2 5" xfId="23406"/>
    <cellStyle name="Normal 3 5 2 5 2" xfId="23407"/>
    <cellStyle name="Normal 3 5 2 5 2 2" xfId="23408"/>
    <cellStyle name="Normal 3 5 2 5 2 3" xfId="23409"/>
    <cellStyle name="Normal 3 5 2 6" xfId="23410"/>
    <cellStyle name="Normal 3 5 2 6 2" xfId="23411"/>
    <cellStyle name="Normal 3 5 2 6 2 2" xfId="23412"/>
    <cellStyle name="Normal 3 5 2 6 2 3" xfId="23413"/>
    <cellStyle name="Normal 3 5 2 7" xfId="23414"/>
    <cellStyle name="Normal 3 5 2 7 2" xfId="23415"/>
    <cellStyle name="Normal 3 5 2 7 2 2" xfId="23416"/>
    <cellStyle name="Normal 3 5 2 7 2 3" xfId="23417"/>
    <cellStyle name="Normal 3 5 2 8" xfId="23418"/>
    <cellStyle name="Normal 3 5 2 8 2" xfId="23419"/>
    <cellStyle name="Normal 3 5 2 8 2 2" xfId="23420"/>
    <cellStyle name="Normal 3 5 2 8 2 3" xfId="23421"/>
    <cellStyle name="Normal 3 5 2 9" xfId="23422"/>
    <cellStyle name="Normal 3 5 3" xfId="23423"/>
    <cellStyle name="Normal 3 5 3 10" xfId="23424"/>
    <cellStyle name="Normal 3 5 3 11" xfId="23425"/>
    <cellStyle name="Normal 3 5 3 12" xfId="23426"/>
    <cellStyle name="Normal 3 5 3 2" xfId="23427"/>
    <cellStyle name="Normal 3 5 3 2 2" xfId="23428"/>
    <cellStyle name="Normal 3 5 3 2 2 2" xfId="23429"/>
    <cellStyle name="Normal 3 5 3 2 2 2 2" xfId="23430"/>
    <cellStyle name="Normal 3 5 3 2 2 2 3" xfId="23431"/>
    <cellStyle name="Normal 3 5 3 2 2 3" xfId="23432"/>
    <cellStyle name="Normal 3 5 3 2 2 4" xfId="23433"/>
    <cellStyle name="Normal 3 5 3 2 3" xfId="23434"/>
    <cellStyle name="Normal 3 5 3 2 3 2" xfId="23435"/>
    <cellStyle name="Normal 3 5 3 2 3 3" xfId="23436"/>
    <cellStyle name="Normal 3 5 3 2 4" xfId="23437"/>
    <cellStyle name="Normal 3 5 3 2 4 2" xfId="23438"/>
    <cellStyle name="Normal 3 5 3 2 4 3" xfId="23439"/>
    <cellStyle name="Normal 3 5 3 2 5" xfId="23440"/>
    <cellStyle name="Normal 3 5 3 2 6" xfId="23441"/>
    <cellStyle name="Normal 3 5 3 3" xfId="23442"/>
    <cellStyle name="Normal 3 5 3 3 2" xfId="23443"/>
    <cellStyle name="Normal 3 5 3 3 3" xfId="23444"/>
    <cellStyle name="Normal 3 5 3 4" xfId="23445"/>
    <cellStyle name="Normal 3 5 3 4 2" xfId="23446"/>
    <cellStyle name="Normal 3 5 3 4 3" xfId="23447"/>
    <cellStyle name="Normal 3 5 3 5" xfId="23448"/>
    <cellStyle name="Normal 3 5 3 5 2" xfId="23449"/>
    <cellStyle name="Normal 3 5 3 5 3" xfId="23450"/>
    <cellStyle name="Normal 3 5 3 6" xfId="23451"/>
    <cellStyle name="Normal 3 5 3 6 2" xfId="23452"/>
    <cellStyle name="Normal 3 5 3 6 3" xfId="23453"/>
    <cellStyle name="Normal 3 5 3 7" xfId="23454"/>
    <cellStyle name="Normal 3 5 3 7 2" xfId="23455"/>
    <cellStyle name="Normal 3 5 3 7 3" xfId="23456"/>
    <cellStyle name="Normal 3 5 3 8" xfId="23457"/>
    <cellStyle name="Normal 3 5 3 8 2" xfId="23458"/>
    <cellStyle name="Normal 3 5 3 8 3" xfId="23459"/>
    <cellStyle name="Normal 3 5 3 9" xfId="23460"/>
    <cellStyle name="Normal 3 5 3 9 2" xfId="23461"/>
    <cellStyle name="Normal 3 5 3 9 3" xfId="23462"/>
    <cellStyle name="Normal 3 5 4" xfId="23463"/>
    <cellStyle name="Normal 3 5 4 2" xfId="23464"/>
    <cellStyle name="Normal 3 5 4 2 2" xfId="23465"/>
    <cellStyle name="Normal 3 5 4 2 2 2" xfId="23466"/>
    <cellStyle name="Normal 3 5 4 2 2 3" xfId="23467"/>
    <cellStyle name="Normal 3 5 4 2 3" xfId="23468"/>
    <cellStyle name="Normal 3 5 4 2 3 2" xfId="23469"/>
    <cellStyle name="Normal 3 5 4 2 3 3" xfId="23470"/>
    <cellStyle name="Normal 3 5 4 2 4" xfId="23471"/>
    <cellStyle name="Normal 3 5 4 2 5" xfId="23472"/>
    <cellStyle name="Normal 3 5 4 3" xfId="23473"/>
    <cellStyle name="Normal 3 5 4 3 2" xfId="23474"/>
    <cellStyle name="Normal 3 5 4 3 3" xfId="23475"/>
    <cellStyle name="Normal 3 5 4 4" xfId="23476"/>
    <cellStyle name="Normal 3 5 4 4 2" xfId="23477"/>
    <cellStyle name="Normal 3 5 4 4 3" xfId="23478"/>
    <cellStyle name="Normal 3 5 4 5" xfId="23479"/>
    <cellStyle name="Normal 3 5 4 6" xfId="23480"/>
    <cellStyle name="Normal 3 5 5" xfId="23481"/>
    <cellStyle name="Normal 3 5 5 2" xfId="23482"/>
    <cellStyle name="Normal 3 5 5 2 2" xfId="23483"/>
    <cellStyle name="Normal 3 5 5 2 2 2" xfId="23484"/>
    <cellStyle name="Normal 3 5 5 2 2 3" xfId="23485"/>
    <cellStyle name="Normal 3 5 5 2 3" xfId="23486"/>
    <cellStyle name="Normal 3 5 5 2 3 2" xfId="23487"/>
    <cellStyle name="Normal 3 5 5 2 3 3" xfId="23488"/>
    <cellStyle name="Normal 3 5 5 2 4" xfId="23489"/>
    <cellStyle name="Normal 3 5 5 2 5" xfId="23490"/>
    <cellStyle name="Normal 3 5 5 3" xfId="23491"/>
    <cellStyle name="Normal 3 5 5 3 2" xfId="23492"/>
    <cellStyle name="Normal 3 5 5 3 3" xfId="23493"/>
    <cellStyle name="Normal 3 5 5 4" xfId="23494"/>
    <cellStyle name="Normal 3 5 5 4 2" xfId="23495"/>
    <cellStyle name="Normal 3 5 5 4 3" xfId="23496"/>
    <cellStyle name="Normal 3 5 5 5" xfId="23497"/>
    <cellStyle name="Normal 3 5 5 6" xfId="23498"/>
    <cellStyle name="Normal 3 5 6" xfId="23499"/>
    <cellStyle name="Normal 3 5 6 2" xfId="23500"/>
    <cellStyle name="Normal 3 5 6 2 2" xfId="23501"/>
    <cellStyle name="Normal 3 5 6 2 3" xfId="23502"/>
    <cellStyle name="Normal 3 5 7" xfId="23503"/>
    <cellStyle name="Normal 3 5 7 2" xfId="23504"/>
    <cellStyle name="Normal 3 5 7 2 2" xfId="23505"/>
    <cellStyle name="Normal 3 5 7 2 3" xfId="23506"/>
    <cellStyle name="Normal 3 5 8" xfId="23507"/>
    <cellStyle name="Normal 3 5 8 2" xfId="23508"/>
    <cellStyle name="Normal 3 5 8 2 2" xfId="23509"/>
    <cellStyle name="Normal 3 5 8 2 3" xfId="23510"/>
    <cellStyle name="Normal 3 5 9" xfId="23511"/>
    <cellStyle name="Normal 3 5 9 2" xfId="23512"/>
    <cellStyle name="Normal 3 5 9 2 2" xfId="23513"/>
    <cellStyle name="Normal 3 5 9 2 3" xfId="23514"/>
    <cellStyle name="Normal 3 5_AH Bhainsa Estimate" xfId="23515"/>
    <cellStyle name="Normal 3 50" xfId="23516"/>
    <cellStyle name="Normal 3 51" xfId="23517"/>
    <cellStyle name="Normal 3 52" xfId="23518"/>
    <cellStyle name="Normal 3 53" xfId="23519"/>
    <cellStyle name="Normal 3 54" xfId="23520"/>
    <cellStyle name="Normal 3 55" xfId="23521"/>
    <cellStyle name="Normal 3 56" xfId="23522"/>
    <cellStyle name="Normal 3 57" xfId="23523"/>
    <cellStyle name="Normal 3 58" xfId="23524"/>
    <cellStyle name="Normal 3 59" xfId="23525"/>
    <cellStyle name="Normal 3 6" xfId="23526"/>
    <cellStyle name="Normal 3 6 10" xfId="23527"/>
    <cellStyle name="Normal 3 6 11" xfId="23528"/>
    <cellStyle name="Normal 3 6 11 2" xfId="23529"/>
    <cellStyle name="Normal 3 6 11 3" xfId="23530"/>
    <cellStyle name="Normal 3 6 11 3 2" xfId="23531"/>
    <cellStyle name="Normal 3 6 11 3 3" xfId="23532"/>
    <cellStyle name="Normal 3 6 11 4" xfId="23533"/>
    <cellStyle name="Normal 3 6 11 5" xfId="23534"/>
    <cellStyle name="Normal 3 6 11_Corrected Spl Task information Peddapalli Division" xfId="23535"/>
    <cellStyle name="Normal 3 6 12" xfId="23536"/>
    <cellStyle name="Normal 3 6 12 2" xfId="23537"/>
    <cellStyle name="Normal 3 6 12 3" xfId="23538"/>
    <cellStyle name="Normal 3 6 13" xfId="23539"/>
    <cellStyle name="Normal 3 6 13 2" xfId="23540"/>
    <cellStyle name="Normal 3 6 13 3" xfId="23541"/>
    <cellStyle name="Normal 3 6 14" xfId="23542"/>
    <cellStyle name="Normal 3 6 15" xfId="23543"/>
    <cellStyle name="Normal 3 6 16" xfId="23544"/>
    <cellStyle name="Normal 3 6 2" xfId="23545"/>
    <cellStyle name="Normal 3 6 2 10" xfId="23546"/>
    <cellStyle name="Normal 3 6 2 11" xfId="23547"/>
    <cellStyle name="Normal 3 6 2 12" xfId="23548"/>
    <cellStyle name="Normal 3 6 2 2" xfId="23549"/>
    <cellStyle name="Normal 3 6 2 2 2" xfId="23550"/>
    <cellStyle name="Normal 3 6 2 2 2 2" xfId="23551"/>
    <cellStyle name="Normal 3 6 2 2 2 3" xfId="23552"/>
    <cellStyle name="Normal 3 6 2 2 3" xfId="23553"/>
    <cellStyle name="Normal 3 6 2 2 3 2" xfId="23554"/>
    <cellStyle name="Normal 3 6 2 2 3 3" xfId="23555"/>
    <cellStyle name="Normal 3 6 2 2 4" xfId="23556"/>
    <cellStyle name="Normal 3 6 2 2 5" xfId="23557"/>
    <cellStyle name="Normal 3 6 2 3" xfId="23558"/>
    <cellStyle name="Normal 3 6 2 3 2" xfId="23559"/>
    <cellStyle name="Normal 3 6 2 3 2 2" xfId="23560"/>
    <cellStyle name="Normal 3 6 2 3 2 3" xfId="23561"/>
    <cellStyle name="Normal 3 6 2 3 3" xfId="23562"/>
    <cellStyle name="Normal 3 6 2 3 3 2" xfId="23563"/>
    <cellStyle name="Normal 3 6 2 3 3 3" xfId="23564"/>
    <cellStyle name="Normal 3 6 2 3 4" xfId="23565"/>
    <cellStyle name="Normal 3 6 2 3 5" xfId="23566"/>
    <cellStyle name="Normal 3 6 2 4" xfId="23567"/>
    <cellStyle name="Normal 3 6 2 4 2" xfId="23568"/>
    <cellStyle name="Normal 3 6 2 4 2 2" xfId="23569"/>
    <cellStyle name="Normal 3 6 2 4 2 3" xfId="23570"/>
    <cellStyle name="Normal 3 6 2 4 3" xfId="23571"/>
    <cellStyle name="Normal 3 6 2 4 3 2" xfId="23572"/>
    <cellStyle name="Normal 3 6 2 4 3 3" xfId="23573"/>
    <cellStyle name="Normal 3 6 2 4 4" xfId="23574"/>
    <cellStyle name="Normal 3 6 2 4 5" xfId="23575"/>
    <cellStyle name="Normal 3 6 2 5" xfId="23576"/>
    <cellStyle name="Normal 3 6 2 5 2" xfId="23577"/>
    <cellStyle name="Normal 3 6 2 5 2 2" xfId="23578"/>
    <cellStyle name="Normal 3 6 2 5 2 3" xfId="23579"/>
    <cellStyle name="Normal 3 6 2 6" xfId="23580"/>
    <cellStyle name="Normal 3 6 2 6 2" xfId="23581"/>
    <cellStyle name="Normal 3 6 2 6 3" xfId="23582"/>
    <cellStyle name="Normal 3 6 2 7" xfId="23583"/>
    <cellStyle name="Normal 3 6 2 7 2" xfId="23584"/>
    <cellStyle name="Normal 3 6 2 7 3" xfId="23585"/>
    <cellStyle name="Normal 3 6 2 8" xfId="23586"/>
    <cellStyle name="Normal 3 6 2 8 2" xfId="23587"/>
    <cellStyle name="Normal 3 6 2 8 3" xfId="23588"/>
    <cellStyle name="Normal 3 6 2 9" xfId="23589"/>
    <cellStyle name="Normal 3 6 2 9 2" xfId="23590"/>
    <cellStyle name="Normal 3 6 2 9 3" xfId="23591"/>
    <cellStyle name="Normal 3 6 3" xfId="23592"/>
    <cellStyle name="Normal 3 6 3 2" xfId="23593"/>
    <cellStyle name="Normal 3 6 3 2 2" xfId="23594"/>
    <cellStyle name="Normal 3 6 3 2 2 2" xfId="23595"/>
    <cellStyle name="Normal 3 6 3 2 2 3" xfId="23596"/>
    <cellStyle name="Normal 3 6 3 2 3" xfId="23597"/>
    <cellStyle name="Normal 3 6 3 2 4" xfId="23598"/>
    <cellStyle name="Normal 3 6 3 2 5" xfId="23599"/>
    <cellStyle name="Normal 3 6 3 3" xfId="23600"/>
    <cellStyle name="Normal 3 6 3 3 2" xfId="23601"/>
    <cellStyle name="Normal 3 6 3 3 2 2" xfId="23602"/>
    <cellStyle name="Normal 3 6 3 3 2 3" xfId="23603"/>
    <cellStyle name="Normal 3 6 3 3 3" xfId="23604"/>
    <cellStyle name="Normal 3 6 3 3 4" xfId="23605"/>
    <cellStyle name="Normal 3 6 3 4" xfId="23606"/>
    <cellStyle name="Normal 3 6 3 4 2" xfId="23607"/>
    <cellStyle name="Normal 3 6 3 4 3" xfId="23608"/>
    <cellStyle name="Normal 3 6 3 5" xfId="23609"/>
    <cellStyle name="Normal 3 6 3 6" xfId="23610"/>
    <cellStyle name="Normal 3 6 3 7" xfId="23611"/>
    <cellStyle name="Normal 3 6 3_Corrected Spl Task information Peddapalli Division" xfId="23612"/>
    <cellStyle name="Normal 3 6 4" xfId="23613"/>
    <cellStyle name="Normal 3 6 4 2" xfId="23614"/>
    <cellStyle name="Normal 3 6 4 2 2" xfId="23615"/>
    <cellStyle name="Normal 3 6 4 2 3" xfId="23616"/>
    <cellStyle name="Normal 3 6 5" xfId="23617"/>
    <cellStyle name="Normal 3 6 5 2" xfId="23618"/>
    <cellStyle name="Normal 3 6 5 2 2" xfId="23619"/>
    <cellStyle name="Normal 3 6 5 2 3" xfId="23620"/>
    <cellStyle name="Normal 3 6 6" xfId="23621"/>
    <cellStyle name="Normal 3 6 6 2" xfId="23622"/>
    <cellStyle name="Normal 3 6 6 2 2" xfId="23623"/>
    <cellStyle name="Normal 3 6 6 2 3" xfId="23624"/>
    <cellStyle name="Normal 3 6 7" xfId="23625"/>
    <cellStyle name="Normal 3 6 7 2" xfId="23626"/>
    <cellStyle name="Normal 3 6 7 2 2" xfId="23627"/>
    <cellStyle name="Normal 3 6 7 2 3" xfId="23628"/>
    <cellStyle name="Normal 3 6 8" xfId="23629"/>
    <cellStyle name="Normal 3 6 8 2" xfId="23630"/>
    <cellStyle name="Normal 3 6 8 2 2" xfId="23631"/>
    <cellStyle name="Normal 3 6 8 2 3" xfId="23632"/>
    <cellStyle name="Normal 3 6 9" xfId="23633"/>
    <cellStyle name="Normal 3 6 9 2" xfId="23634"/>
    <cellStyle name="Normal 3 6 9 3" xfId="23635"/>
    <cellStyle name="Normal 3 6 9 3 2" xfId="23636"/>
    <cellStyle name="Normal 3 6 9 3 3" xfId="23637"/>
    <cellStyle name="Normal 3 6 9_Corrected Spl Task information Peddapalli Division" xfId="23638"/>
    <cellStyle name="Normal 3 6_AH Bhainsa Estimate" xfId="23639"/>
    <cellStyle name="Normal 3 60" xfId="23640"/>
    <cellStyle name="Normal 3 61" xfId="23641"/>
    <cellStyle name="Normal 3 62" xfId="23642"/>
    <cellStyle name="Normal 3 63" xfId="23643"/>
    <cellStyle name="Normal 3 64" xfId="23644"/>
    <cellStyle name="Normal 3 65" xfId="23645"/>
    <cellStyle name="Normal 3 66" xfId="23646"/>
    <cellStyle name="Normal 3 7" xfId="23647"/>
    <cellStyle name="Normal 3 7 10" xfId="23648"/>
    <cellStyle name="Normal 3 7 10 2" xfId="23649"/>
    <cellStyle name="Normal 3 7 10 2 2" xfId="23650"/>
    <cellStyle name="Normal 3 7 10 2 3" xfId="23651"/>
    <cellStyle name="Normal 3 7 11" xfId="23652"/>
    <cellStyle name="Normal 3 7 12" xfId="23653"/>
    <cellStyle name="Normal 3 7 12 2" xfId="23654"/>
    <cellStyle name="Normal 3 7 12 3" xfId="23655"/>
    <cellStyle name="Normal 3 7 13" xfId="23656"/>
    <cellStyle name="Normal 3 7 13 2" xfId="23657"/>
    <cellStyle name="Normal 3 7 13 3" xfId="23658"/>
    <cellStyle name="Normal 3 7 14" xfId="23659"/>
    <cellStyle name="Normal 3 7 15" xfId="23660"/>
    <cellStyle name="Normal 3 7 16" xfId="23661"/>
    <cellStyle name="Normal 3 7 2" xfId="23662"/>
    <cellStyle name="Normal 3 7 2 10" xfId="23663"/>
    <cellStyle name="Normal 3 7 2 11" xfId="23664"/>
    <cellStyle name="Normal 3 7 2 12" xfId="23665"/>
    <cellStyle name="Normal 3 7 2 2" xfId="23666"/>
    <cellStyle name="Normal 3 7 2 2 2" xfId="23667"/>
    <cellStyle name="Normal 3 7 2 2 2 2" xfId="23668"/>
    <cellStyle name="Normal 3 7 2 2 2 3" xfId="23669"/>
    <cellStyle name="Normal 3 7 2 2 2 4" xfId="23670"/>
    <cellStyle name="Normal 3 7 2 2 2 5" xfId="23671"/>
    <cellStyle name="Normal 3 7 2 2 3" xfId="23672"/>
    <cellStyle name="Normal 3 7 2 2 4" xfId="23673"/>
    <cellStyle name="Normal 3 7 2 2 5" xfId="23674"/>
    <cellStyle name="Normal 3 7 2 3" xfId="23675"/>
    <cellStyle name="Normal 3 7 2 3 2" xfId="23676"/>
    <cellStyle name="Normal 3 7 2 3 3" xfId="23677"/>
    <cellStyle name="Normal 3 7 2 4" xfId="23678"/>
    <cellStyle name="Normal 3 7 2 4 2" xfId="23679"/>
    <cellStyle name="Normal 3 7 2 4 3" xfId="23680"/>
    <cellStyle name="Normal 3 7 2 5" xfId="23681"/>
    <cellStyle name="Normal 3 7 2 5 2" xfId="23682"/>
    <cellStyle name="Normal 3 7 2 5 3" xfId="23683"/>
    <cellStyle name="Normal 3 7 2 6" xfId="23684"/>
    <cellStyle name="Normal 3 7 2 6 2" xfId="23685"/>
    <cellStyle name="Normal 3 7 2 6 3" xfId="23686"/>
    <cellStyle name="Normal 3 7 2 7" xfId="23687"/>
    <cellStyle name="Normal 3 7 2 7 2" xfId="23688"/>
    <cellStyle name="Normal 3 7 2 7 3" xfId="23689"/>
    <cellStyle name="Normal 3 7 2 8" xfId="23690"/>
    <cellStyle name="Normal 3 7 2 8 2" xfId="23691"/>
    <cellStyle name="Normal 3 7 2 8 3" xfId="23692"/>
    <cellStyle name="Normal 3 7 2 9" xfId="23693"/>
    <cellStyle name="Normal 3 7 2 9 2" xfId="23694"/>
    <cellStyle name="Normal 3 7 2 9 3" xfId="23695"/>
    <cellStyle name="Normal 3 7 3" xfId="23696"/>
    <cellStyle name="Normal 3 7 3 10" xfId="23697"/>
    <cellStyle name="Normal 3 7 3 11" xfId="23698"/>
    <cellStyle name="Normal 3 7 3 12" xfId="23699"/>
    <cellStyle name="Normal 3 7 3 2" xfId="23700"/>
    <cellStyle name="Normal 3 7 3 2 2" xfId="23701"/>
    <cellStyle name="Normal 3 7 3 2 2 2" xfId="23702"/>
    <cellStyle name="Normal 3 7 3 2 2 3" xfId="23703"/>
    <cellStyle name="Normal 3 7 3 2 3" xfId="23704"/>
    <cellStyle name="Normal 3 7 3 2 3 2" xfId="23705"/>
    <cellStyle name="Normal 3 7 3 2 3 3" xfId="23706"/>
    <cellStyle name="Normal 3 7 3 2 4" xfId="23707"/>
    <cellStyle name="Normal 3 7 3 2 5" xfId="23708"/>
    <cellStyle name="Normal 3 7 3 3" xfId="23709"/>
    <cellStyle name="Normal 3 7 3 3 2" xfId="23710"/>
    <cellStyle name="Normal 3 7 3 3 3" xfId="23711"/>
    <cellStyle name="Normal 3 7 3 4" xfId="23712"/>
    <cellStyle name="Normal 3 7 3 4 2" xfId="23713"/>
    <cellStyle name="Normal 3 7 3 4 3" xfId="23714"/>
    <cellStyle name="Normal 3 7 3 5" xfId="23715"/>
    <cellStyle name="Normal 3 7 3 5 2" xfId="23716"/>
    <cellStyle name="Normal 3 7 3 5 3" xfId="23717"/>
    <cellStyle name="Normal 3 7 3 6" xfId="23718"/>
    <cellStyle name="Normal 3 7 3 6 2" xfId="23719"/>
    <cellStyle name="Normal 3 7 3 6 3" xfId="23720"/>
    <cellStyle name="Normal 3 7 3 7" xfId="23721"/>
    <cellStyle name="Normal 3 7 3 7 2" xfId="23722"/>
    <cellStyle name="Normal 3 7 3 7 3" xfId="23723"/>
    <cellStyle name="Normal 3 7 3 8" xfId="23724"/>
    <cellStyle name="Normal 3 7 3 8 2" xfId="23725"/>
    <cellStyle name="Normal 3 7 3 8 3" xfId="23726"/>
    <cellStyle name="Normal 3 7 3 9" xfId="23727"/>
    <cellStyle name="Normal 3 7 3 9 2" xfId="23728"/>
    <cellStyle name="Normal 3 7 3 9 3" xfId="23729"/>
    <cellStyle name="Normal 3 7 4" xfId="23730"/>
    <cellStyle name="Normal 3 7 4 2" xfId="23731"/>
    <cellStyle name="Normal 3 7 4 2 2" xfId="23732"/>
    <cellStyle name="Normal 3 7 4 2 3" xfId="23733"/>
    <cellStyle name="Normal 3 7 4 2 4" xfId="23734"/>
    <cellStyle name="Normal 3 7 4 2 5" xfId="23735"/>
    <cellStyle name="Normal 3 7 4 3" xfId="23736"/>
    <cellStyle name="Normal 3 7 4 4" xfId="23737"/>
    <cellStyle name="Normal 3 7 4 5" xfId="23738"/>
    <cellStyle name="Normal 3 7 5" xfId="23739"/>
    <cellStyle name="Normal 3 7 5 2" xfId="23740"/>
    <cellStyle name="Normal 3 7 5 2 2" xfId="23741"/>
    <cellStyle name="Normal 3 7 5 2 3" xfId="23742"/>
    <cellStyle name="Normal 3 7 6" xfId="23743"/>
    <cellStyle name="Normal 3 7 6 2" xfId="23744"/>
    <cellStyle name="Normal 3 7 6 2 2" xfId="23745"/>
    <cellStyle name="Normal 3 7 6 2 3" xfId="23746"/>
    <cellStyle name="Normal 3 7 7" xfId="23747"/>
    <cellStyle name="Normal 3 7 7 2" xfId="23748"/>
    <cellStyle name="Normal 3 7 7 2 2" xfId="23749"/>
    <cellStyle name="Normal 3 7 7 2 3" xfId="23750"/>
    <cellStyle name="Normal 3 7 8" xfId="23751"/>
    <cellStyle name="Normal 3 7 8 2" xfId="23752"/>
    <cellStyle name="Normal 3 7 8 2 2" xfId="23753"/>
    <cellStyle name="Normal 3 7 8 2 3" xfId="23754"/>
    <cellStyle name="Normal 3 7 9" xfId="23755"/>
    <cellStyle name="Normal 3 7 9 2" xfId="23756"/>
    <cellStyle name="Normal 3 7 9 2 2" xfId="23757"/>
    <cellStyle name="Normal 3 7 9 2 3" xfId="23758"/>
    <cellStyle name="Normal 3 7_AH Bhainsa Estimate" xfId="23759"/>
    <cellStyle name="Normal 3 8" xfId="23760"/>
    <cellStyle name="Normal 3 8 10" xfId="23761"/>
    <cellStyle name="Normal 3 8 11" xfId="23762"/>
    <cellStyle name="Normal 3 8 11 2" xfId="23763"/>
    <cellStyle name="Normal 3 8 11 3" xfId="23764"/>
    <cellStyle name="Normal 3 8 12" xfId="23765"/>
    <cellStyle name="Normal 3 8 12 2" xfId="23766"/>
    <cellStyle name="Normal 3 8 12 3" xfId="23767"/>
    <cellStyle name="Normal 3 8 13" xfId="23768"/>
    <cellStyle name="Normal 3 8 14" xfId="23769"/>
    <cellStyle name="Normal 3 8 15" xfId="23770"/>
    <cellStyle name="Normal 3 8 2" xfId="23771"/>
    <cellStyle name="Normal 3 8 2 10" xfId="23772"/>
    <cellStyle name="Normal 3 8 2 11" xfId="23773"/>
    <cellStyle name="Normal 3 8 2 12" xfId="23774"/>
    <cellStyle name="Normal 3 8 2 2" xfId="23775"/>
    <cellStyle name="Normal 3 8 2 2 2" xfId="23776"/>
    <cellStyle name="Normal 3 8 2 2 2 2" xfId="23777"/>
    <cellStyle name="Normal 3 8 2 2 2 2 2" xfId="23778"/>
    <cellStyle name="Normal 3 8 2 2 2 2 3" xfId="23779"/>
    <cellStyle name="Normal 3 8 2 2 2 3" xfId="23780"/>
    <cellStyle name="Normal 3 8 2 2 2 4" xfId="23781"/>
    <cellStyle name="Normal 3 8 2 2 3" xfId="23782"/>
    <cellStyle name="Normal 3 8 2 2 3 2" xfId="23783"/>
    <cellStyle name="Normal 3 8 2 2 3 3" xfId="23784"/>
    <cellStyle name="Normal 3 8 2 2 4" xfId="23785"/>
    <cellStyle name="Normal 3 8 2 2 4 2" xfId="23786"/>
    <cellStyle name="Normal 3 8 2 2 4 3" xfId="23787"/>
    <cellStyle name="Normal 3 8 2 2 5" xfId="23788"/>
    <cellStyle name="Normal 3 8 2 2 6" xfId="23789"/>
    <cellStyle name="Normal 3 8 2 3" xfId="23790"/>
    <cellStyle name="Normal 3 8 2 3 2" xfId="23791"/>
    <cellStyle name="Normal 3 8 2 3 3" xfId="23792"/>
    <cellStyle name="Normal 3 8 2 4" xfId="23793"/>
    <cellStyle name="Normal 3 8 2 4 2" xfId="23794"/>
    <cellStyle name="Normal 3 8 2 4 3" xfId="23795"/>
    <cellStyle name="Normal 3 8 2 5" xfId="23796"/>
    <cellStyle name="Normal 3 8 2 5 2" xfId="23797"/>
    <cellStyle name="Normal 3 8 2 5 3" xfId="23798"/>
    <cellStyle name="Normal 3 8 2 6" xfId="23799"/>
    <cellStyle name="Normal 3 8 2 6 2" xfId="23800"/>
    <cellStyle name="Normal 3 8 2 6 3" xfId="23801"/>
    <cellStyle name="Normal 3 8 2 7" xfId="23802"/>
    <cellStyle name="Normal 3 8 2 7 2" xfId="23803"/>
    <cellStyle name="Normal 3 8 2 7 3" xfId="23804"/>
    <cellStyle name="Normal 3 8 2 8" xfId="23805"/>
    <cellStyle name="Normal 3 8 2 8 2" xfId="23806"/>
    <cellStyle name="Normal 3 8 2 8 3" xfId="23807"/>
    <cellStyle name="Normal 3 8 2 9" xfId="23808"/>
    <cellStyle name="Normal 3 8 2 9 2" xfId="23809"/>
    <cellStyle name="Normal 3 8 2 9 3" xfId="23810"/>
    <cellStyle name="Normal 3 8 3" xfId="23811"/>
    <cellStyle name="Normal 3 8 3 2" xfId="23812"/>
    <cellStyle name="Normal 3 8 3 2 2" xfId="23813"/>
    <cellStyle name="Normal 3 8 3 2 3" xfId="23814"/>
    <cellStyle name="Normal 3 8 3 2 4" xfId="23815"/>
    <cellStyle name="Normal 3 8 3 2 5" xfId="23816"/>
    <cellStyle name="Normal 3 8 3 3" xfId="23817"/>
    <cellStyle name="Normal 3 8 3 3 2" xfId="23818"/>
    <cellStyle name="Normal 3 8 3 3 3" xfId="23819"/>
    <cellStyle name="Normal 3 8 3 4" xfId="23820"/>
    <cellStyle name="Normal 3 8 3 5" xfId="23821"/>
    <cellStyle name="Normal 3 8 3 6" xfId="23822"/>
    <cellStyle name="Normal 3 8 4" xfId="23823"/>
    <cellStyle name="Normal 3 8 4 2" xfId="23824"/>
    <cellStyle name="Normal 3 8 4 2 2" xfId="23825"/>
    <cellStyle name="Normal 3 8 4 2 3" xfId="23826"/>
    <cellStyle name="Normal 3 8 5" xfId="23827"/>
    <cellStyle name="Normal 3 8 5 2" xfId="23828"/>
    <cellStyle name="Normal 3 8 5 2 2" xfId="23829"/>
    <cellStyle name="Normal 3 8 5 2 3" xfId="23830"/>
    <cellStyle name="Normal 3 8 6" xfId="23831"/>
    <cellStyle name="Normal 3 8 6 2" xfId="23832"/>
    <cellStyle name="Normal 3 8 6 2 2" xfId="23833"/>
    <cellStyle name="Normal 3 8 6 2 3" xfId="23834"/>
    <cellStyle name="Normal 3 8 7" xfId="23835"/>
    <cellStyle name="Normal 3 8 7 2" xfId="23836"/>
    <cellStyle name="Normal 3 8 7 2 2" xfId="23837"/>
    <cellStyle name="Normal 3 8 7 2 3" xfId="23838"/>
    <cellStyle name="Normal 3 8 8" xfId="23839"/>
    <cellStyle name="Normal 3 8 8 2" xfId="23840"/>
    <cellStyle name="Normal 3 8 8 2 2" xfId="23841"/>
    <cellStyle name="Normal 3 8 8 2 3" xfId="23842"/>
    <cellStyle name="Normal 3 8 9" xfId="23843"/>
    <cellStyle name="Normal 3 8 9 2" xfId="23844"/>
    <cellStyle name="Normal 3 8 9 2 2" xfId="23845"/>
    <cellStyle name="Normal 3 8 9 2 3" xfId="23846"/>
    <cellStyle name="Normal 3 8_AH Bhainsa Estimate" xfId="23847"/>
    <cellStyle name="Normal 3 9" xfId="23848"/>
    <cellStyle name="Normal 3 9 10" xfId="23849"/>
    <cellStyle name="Normal 3 9 11" xfId="23850"/>
    <cellStyle name="Normal 3 9 12" xfId="23851"/>
    <cellStyle name="Normal 3 9 13" xfId="23852"/>
    <cellStyle name="Normal 3 9 13 2" xfId="23853"/>
    <cellStyle name="Normal 3 9 13 3" xfId="23854"/>
    <cellStyle name="Normal 3 9 14" xfId="23855"/>
    <cellStyle name="Normal 3 9 14 2" xfId="23856"/>
    <cellStyle name="Normal 3 9 14 3" xfId="23857"/>
    <cellStyle name="Normal 3 9 15" xfId="23858"/>
    <cellStyle name="Normal 3 9 16" xfId="23859"/>
    <cellStyle name="Normal 3 9 17" xfId="23860"/>
    <cellStyle name="Normal 3 9 2" xfId="23861"/>
    <cellStyle name="Normal 3 9 2 2" xfId="23862"/>
    <cellStyle name="Normal 3 9 2 2 2" xfId="23863"/>
    <cellStyle name="Normal 3 9 2 2 3" xfId="23864"/>
    <cellStyle name="Normal 3 9 2 3" xfId="23865"/>
    <cellStyle name="Normal 3 9 2 3 2" xfId="23866"/>
    <cellStyle name="Normal 3 9 2 3 3" xfId="23867"/>
    <cellStyle name="Normal 3 9 2 4" xfId="23868"/>
    <cellStyle name="Normal 3 9 2 4 2" xfId="23869"/>
    <cellStyle name="Normal 3 9 2 4 3" xfId="23870"/>
    <cellStyle name="Normal 3 9 2 5" xfId="23871"/>
    <cellStyle name="Normal 3 9 2 6" xfId="23872"/>
    <cellStyle name="Normal 3 9 3" xfId="23873"/>
    <cellStyle name="Normal 3 9 3 2" xfId="23874"/>
    <cellStyle name="Normal 3 9 3 2 2" xfId="23875"/>
    <cellStyle name="Normal 3 9 3 2 3" xfId="23876"/>
    <cellStyle name="Normal 3 9 3 3" xfId="23877"/>
    <cellStyle name="Normal 3 9 3 3 2" xfId="23878"/>
    <cellStyle name="Normal 3 9 3 3 3" xfId="23879"/>
    <cellStyle name="Normal 3 9 3 4" xfId="23880"/>
    <cellStyle name="Normal 3 9 3 4 2" xfId="23881"/>
    <cellStyle name="Normal 3 9 3 4 3" xfId="23882"/>
    <cellStyle name="Normal 3 9 3 5" xfId="23883"/>
    <cellStyle name="Normal 3 9 3 6" xfId="23884"/>
    <cellStyle name="Normal 3 9 4" xfId="23885"/>
    <cellStyle name="Normal 3 9 4 2" xfId="23886"/>
    <cellStyle name="Normal 3 9 4 2 2" xfId="23887"/>
    <cellStyle name="Normal 3 9 4 2 2 2" xfId="23888"/>
    <cellStyle name="Normal 3 9 4 2 2 3" xfId="23889"/>
    <cellStyle name="Normal 3 9 4 2 3" xfId="23890"/>
    <cellStyle name="Normal 3 9 4 2 3 2" xfId="23891"/>
    <cellStyle name="Normal 3 9 4 2 3 3" xfId="23892"/>
    <cellStyle name="Normal 3 9 4 2 4" xfId="23893"/>
    <cellStyle name="Normal 3 9 4 2 5" xfId="23894"/>
    <cellStyle name="Normal 3 9 4 3" xfId="23895"/>
    <cellStyle name="Normal 3 9 4 3 2" xfId="23896"/>
    <cellStyle name="Normal 3 9 4 3 3" xfId="23897"/>
    <cellStyle name="Normal 3 9 4 4" xfId="23898"/>
    <cellStyle name="Normal 3 9 4 4 2" xfId="23899"/>
    <cellStyle name="Normal 3 9 4 4 3" xfId="23900"/>
    <cellStyle name="Normal 3 9 4 5" xfId="23901"/>
    <cellStyle name="Normal 3 9 4 6" xfId="23902"/>
    <cellStyle name="Normal 3 9 5" xfId="23903"/>
    <cellStyle name="Normal 3 9 5 2" xfId="23904"/>
    <cellStyle name="Normal 3 9 5 2 2" xfId="23905"/>
    <cellStyle name="Normal 3 9 5 2 3" xfId="23906"/>
    <cellStyle name="Normal 3 9 5 3" xfId="23907"/>
    <cellStyle name="Normal 3 9 5 3 2" xfId="23908"/>
    <cellStyle name="Normal 3 9 5 3 3" xfId="23909"/>
    <cellStyle name="Normal 3 9 6" xfId="23910"/>
    <cellStyle name="Normal 3 9 6 2" xfId="23911"/>
    <cellStyle name="Normal 3 9 6 2 2" xfId="23912"/>
    <cellStyle name="Normal 3 9 6 2 3" xfId="23913"/>
    <cellStyle name="Normal 3 9 7" xfId="23914"/>
    <cellStyle name="Normal 3 9 7 2" xfId="23915"/>
    <cellStyle name="Normal 3 9 7 2 2" xfId="23916"/>
    <cellStyle name="Normal 3 9 7 2 3" xfId="23917"/>
    <cellStyle name="Normal 3 9 8" xfId="23918"/>
    <cellStyle name="Normal 3 9 8 2" xfId="23919"/>
    <cellStyle name="Normal 3 9 8 2 2" xfId="23920"/>
    <cellStyle name="Normal 3 9 8 2 3" xfId="23921"/>
    <cellStyle name="Normal 3 9 9" xfId="23922"/>
    <cellStyle name="Normal 3_(9) 3 ACRs (GF) &amp; 2 ACRs (FF)" xfId="23923"/>
    <cellStyle name="Normal 30" xfId="23924"/>
    <cellStyle name="Normal 30 10" xfId="23925"/>
    <cellStyle name="Normal 30 10 2" xfId="23926"/>
    <cellStyle name="Normal 30 10 2 2" xfId="23927"/>
    <cellStyle name="Normal 30 10 2 3" xfId="23928"/>
    <cellStyle name="Normal 30 11" xfId="23929"/>
    <cellStyle name="Normal 30 12" xfId="23930"/>
    <cellStyle name="Normal 30 12 2" xfId="23931"/>
    <cellStyle name="Normal 30 12 3" xfId="23932"/>
    <cellStyle name="Normal 30 13" xfId="23933"/>
    <cellStyle name="Normal 30 13 2" xfId="23934"/>
    <cellStyle name="Normal 30 13 3" xfId="23935"/>
    <cellStyle name="Normal 30 14" xfId="23936"/>
    <cellStyle name="Normal 30 15" xfId="23937"/>
    <cellStyle name="Normal 30 16" xfId="23938"/>
    <cellStyle name="Normal 30 2" xfId="23939"/>
    <cellStyle name="Normal 30 2 10" xfId="23940"/>
    <cellStyle name="Normal 30 2 11" xfId="23941"/>
    <cellStyle name="Normal 30 2 2" xfId="23942"/>
    <cellStyle name="Normal 30 2 2 10" xfId="23943"/>
    <cellStyle name="Normal 30 2 2 10 2" xfId="23944"/>
    <cellStyle name="Normal 30 2 2 10 3" xfId="23945"/>
    <cellStyle name="Normal 30 2 2 11" xfId="23946"/>
    <cellStyle name="Normal 30 2 2 12" xfId="23947"/>
    <cellStyle name="Normal 30 2 2 13" xfId="23948"/>
    <cellStyle name="Normal 30 2 2 2" xfId="23949"/>
    <cellStyle name="Normal 30 2 2 2 2" xfId="23950"/>
    <cellStyle name="Normal 30 2 2 2 3" xfId="23951"/>
    <cellStyle name="Normal 30 2 2 3" xfId="23952"/>
    <cellStyle name="Normal 30 2 2 3 2" xfId="23953"/>
    <cellStyle name="Normal 30 2 2 3 3" xfId="23954"/>
    <cellStyle name="Normal 30 2 2 4" xfId="23955"/>
    <cellStyle name="Normal 30 2 2 4 2" xfId="23956"/>
    <cellStyle name="Normal 30 2 2 4 3" xfId="23957"/>
    <cellStyle name="Normal 30 2 2 5" xfId="23958"/>
    <cellStyle name="Normal 30 2 2 5 2" xfId="23959"/>
    <cellStyle name="Normal 30 2 2 5 3" xfId="23960"/>
    <cellStyle name="Normal 30 2 2 6" xfId="23961"/>
    <cellStyle name="Normal 30 2 2 6 2" xfId="23962"/>
    <cellStyle name="Normal 30 2 2 6 3" xfId="23963"/>
    <cellStyle name="Normal 30 2 2 7" xfId="23964"/>
    <cellStyle name="Normal 30 2 2 7 2" xfId="23965"/>
    <cellStyle name="Normal 30 2 2 7 3" xfId="23966"/>
    <cellStyle name="Normal 30 2 2 8" xfId="23967"/>
    <cellStyle name="Normal 30 2 2 8 2" xfId="23968"/>
    <cellStyle name="Normal 30 2 2 8 3" xfId="23969"/>
    <cellStyle name="Normal 30 2 2 9" xfId="23970"/>
    <cellStyle name="Normal 30 2 2 9 2" xfId="23971"/>
    <cellStyle name="Normal 30 2 2 9 3" xfId="23972"/>
    <cellStyle name="Normal 30 2 3" xfId="23973"/>
    <cellStyle name="Normal 30 2 4" xfId="23974"/>
    <cellStyle name="Normal 30 2 5" xfId="23975"/>
    <cellStyle name="Normal 30 2 6" xfId="23976"/>
    <cellStyle name="Normal 30 2 7" xfId="23977"/>
    <cellStyle name="Normal 30 2 8" xfId="23978"/>
    <cellStyle name="Normal 30 2 9" xfId="23979"/>
    <cellStyle name="Normal 30 3" xfId="23980"/>
    <cellStyle name="Normal 30 3 2" xfId="23981"/>
    <cellStyle name="Normal 30 3 2 10" xfId="23982"/>
    <cellStyle name="Normal 30 3 2 11" xfId="23983"/>
    <cellStyle name="Normal 30 3 2 12" xfId="23984"/>
    <cellStyle name="Normal 30 3 2 2" xfId="23985"/>
    <cellStyle name="Normal 30 3 2 2 2" xfId="23986"/>
    <cellStyle name="Normal 30 3 2 2 3" xfId="23987"/>
    <cellStyle name="Normal 30 3 2 3" xfId="23988"/>
    <cellStyle name="Normal 30 3 2 3 2" xfId="23989"/>
    <cellStyle name="Normal 30 3 2 3 3" xfId="23990"/>
    <cellStyle name="Normal 30 3 2 4" xfId="23991"/>
    <cellStyle name="Normal 30 3 2 4 2" xfId="23992"/>
    <cellStyle name="Normal 30 3 2 4 3" xfId="23993"/>
    <cellStyle name="Normal 30 3 2 5" xfId="23994"/>
    <cellStyle name="Normal 30 3 2 5 2" xfId="23995"/>
    <cellStyle name="Normal 30 3 2 5 3" xfId="23996"/>
    <cellStyle name="Normal 30 3 2 6" xfId="23997"/>
    <cellStyle name="Normal 30 3 2 6 2" xfId="23998"/>
    <cellStyle name="Normal 30 3 2 6 3" xfId="23999"/>
    <cellStyle name="Normal 30 3 2 7" xfId="24000"/>
    <cellStyle name="Normal 30 3 2 7 2" xfId="24001"/>
    <cellStyle name="Normal 30 3 2 7 3" xfId="24002"/>
    <cellStyle name="Normal 30 3 2 8" xfId="24003"/>
    <cellStyle name="Normal 30 3 2 8 2" xfId="24004"/>
    <cellStyle name="Normal 30 3 2 8 3" xfId="24005"/>
    <cellStyle name="Normal 30 3 2 9" xfId="24006"/>
    <cellStyle name="Normal 30 3 2 9 2" xfId="24007"/>
    <cellStyle name="Normal 30 3 2 9 3" xfId="24008"/>
    <cellStyle name="Normal 30 3 3" xfId="24009"/>
    <cellStyle name="Normal 30 4" xfId="24010"/>
    <cellStyle name="Normal 30 4 2" xfId="24011"/>
    <cellStyle name="Normal 30 4 2 2" xfId="24012"/>
    <cellStyle name="Normal 30 4 2 3" xfId="24013"/>
    <cellStyle name="Normal 30 4 2 4" xfId="24014"/>
    <cellStyle name="Normal 30 4 2 5" xfId="24015"/>
    <cellStyle name="Normal 30 4 3" xfId="24016"/>
    <cellStyle name="Normal 30 4 4" xfId="24017"/>
    <cellStyle name="Normal 30 4 5" xfId="24018"/>
    <cellStyle name="Normal 30 5" xfId="24019"/>
    <cellStyle name="Normal 30 5 2" xfId="24020"/>
    <cellStyle name="Normal 30 5 2 2" xfId="24021"/>
    <cellStyle name="Normal 30 5 2 3" xfId="24022"/>
    <cellStyle name="Normal 30 6" xfId="24023"/>
    <cellStyle name="Normal 30 6 2" xfId="24024"/>
    <cellStyle name="Normal 30 6 2 2" xfId="24025"/>
    <cellStyle name="Normal 30 6 2 3" xfId="24026"/>
    <cellStyle name="Normal 30 7" xfId="24027"/>
    <cellStyle name="Normal 30 7 2" xfId="24028"/>
    <cellStyle name="Normal 30 7 2 2" xfId="24029"/>
    <cellStyle name="Normal 30 7 2 3" xfId="24030"/>
    <cellStyle name="Normal 30 8" xfId="24031"/>
    <cellStyle name="Normal 30 8 2" xfId="24032"/>
    <cellStyle name="Normal 30 8 2 2" xfId="24033"/>
    <cellStyle name="Normal 30 8 2 3" xfId="24034"/>
    <cellStyle name="Normal 30 9" xfId="24035"/>
    <cellStyle name="Normal 30 9 2" xfId="24036"/>
    <cellStyle name="Normal 30 9 2 2" xfId="24037"/>
    <cellStyle name="Normal 30 9 2 3" xfId="24038"/>
    <cellStyle name="Normal 30_AH Bhainsa Estimate" xfId="24039"/>
    <cellStyle name="Normal 31" xfId="24040"/>
    <cellStyle name="Normal 31 10" xfId="24041"/>
    <cellStyle name="Normal 31 10 2" xfId="24042"/>
    <cellStyle name="Normal 31 10 2 2" xfId="24043"/>
    <cellStyle name="Normal 31 10 2 3" xfId="24044"/>
    <cellStyle name="Normal 31 11" xfId="24045"/>
    <cellStyle name="Normal 31 12" xfId="24046"/>
    <cellStyle name="Normal 31 12 2" xfId="24047"/>
    <cellStyle name="Normal 31 12 3" xfId="24048"/>
    <cellStyle name="Normal 31 13" xfId="24049"/>
    <cellStyle name="Normal 31 13 2" xfId="24050"/>
    <cellStyle name="Normal 31 13 3" xfId="24051"/>
    <cellStyle name="Normal 31 14" xfId="24052"/>
    <cellStyle name="Normal 31 15" xfId="24053"/>
    <cellStyle name="Normal 31 16" xfId="24054"/>
    <cellStyle name="Normal 31 2" xfId="24055"/>
    <cellStyle name="Normal 31 2 10" xfId="24056"/>
    <cellStyle name="Normal 31 2 11" xfId="24057"/>
    <cellStyle name="Normal 31 2 2" xfId="24058"/>
    <cellStyle name="Normal 31 2 2 10" xfId="24059"/>
    <cellStyle name="Normal 31 2 2 10 2" xfId="24060"/>
    <cellStyle name="Normal 31 2 2 10 3" xfId="24061"/>
    <cellStyle name="Normal 31 2 2 11" xfId="24062"/>
    <cellStyle name="Normal 31 2 2 12" xfId="24063"/>
    <cellStyle name="Normal 31 2 2 13" xfId="24064"/>
    <cellStyle name="Normal 31 2 2 2" xfId="24065"/>
    <cellStyle name="Normal 31 2 2 2 2" xfId="24066"/>
    <cellStyle name="Normal 31 2 2 2 3" xfId="24067"/>
    <cellStyle name="Normal 31 2 2 3" xfId="24068"/>
    <cellStyle name="Normal 31 2 2 3 2" xfId="24069"/>
    <cellStyle name="Normal 31 2 2 3 3" xfId="24070"/>
    <cellStyle name="Normal 31 2 2 4" xfId="24071"/>
    <cellStyle name="Normal 31 2 2 4 2" xfId="24072"/>
    <cellStyle name="Normal 31 2 2 4 3" xfId="24073"/>
    <cellStyle name="Normal 31 2 2 5" xfId="24074"/>
    <cellStyle name="Normal 31 2 2 5 2" xfId="24075"/>
    <cellStyle name="Normal 31 2 2 5 3" xfId="24076"/>
    <cellStyle name="Normal 31 2 2 6" xfId="24077"/>
    <cellStyle name="Normal 31 2 2 6 2" xfId="24078"/>
    <cellStyle name="Normal 31 2 2 6 3" xfId="24079"/>
    <cellStyle name="Normal 31 2 2 7" xfId="24080"/>
    <cellStyle name="Normal 31 2 2 7 2" xfId="24081"/>
    <cellStyle name="Normal 31 2 2 7 3" xfId="24082"/>
    <cellStyle name="Normal 31 2 2 8" xfId="24083"/>
    <cellStyle name="Normal 31 2 2 8 2" xfId="24084"/>
    <cellStyle name="Normal 31 2 2 8 3" xfId="24085"/>
    <cellStyle name="Normal 31 2 2 9" xfId="24086"/>
    <cellStyle name="Normal 31 2 2 9 2" xfId="24087"/>
    <cellStyle name="Normal 31 2 2 9 3" xfId="24088"/>
    <cellStyle name="Normal 31 2 3" xfId="24089"/>
    <cellStyle name="Normal 31 2 4" xfId="24090"/>
    <cellStyle name="Normal 31 2 5" xfId="24091"/>
    <cellStyle name="Normal 31 2 6" xfId="24092"/>
    <cellStyle name="Normal 31 2 7" xfId="24093"/>
    <cellStyle name="Normal 31 2 8" xfId="24094"/>
    <cellStyle name="Normal 31 2 9" xfId="24095"/>
    <cellStyle name="Normal 31 3" xfId="24096"/>
    <cellStyle name="Normal 31 3 2" xfId="24097"/>
    <cellStyle name="Normal 31 3 2 10" xfId="24098"/>
    <cellStyle name="Normal 31 3 2 11" xfId="24099"/>
    <cellStyle name="Normal 31 3 2 12" xfId="24100"/>
    <cellStyle name="Normal 31 3 2 2" xfId="24101"/>
    <cellStyle name="Normal 31 3 2 2 2" xfId="24102"/>
    <cellStyle name="Normal 31 3 2 2 3" xfId="24103"/>
    <cellStyle name="Normal 31 3 2 3" xfId="24104"/>
    <cellStyle name="Normal 31 3 2 3 2" xfId="24105"/>
    <cellStyle name="Normal 31 3 2 3 3" xfId="24106"/>
    <cellStyle name="Normal 31 3 2 4" xfId="24107"/>
    <cellStyle name="Normal 31 3 2 4 2" xfId="24108"/>
    <cellStyle name="Normal 31 3 2 4 3" xfId="24109"/>
    <cellStyle name="Normal 31 3 2 5" xfId="24110"/>
    <cellStyle name="Normal 31 3 2 5 2" xfId="24111"/>
    <cellStyle name="Normal 31 3 2 5 3" xfId="24112"/>
    <cellStyle name="Normal 31 3 2 6" xfId="24113"/>
    <cellStyle name="Normal 31 3 2 6 2" xfId="24114"/>
    <cellStyle name="Normal 31 3 2 6 3" xfId="24115"/>
    <cellStyle name="Normal 31 3 2 7" xfId="24116"/>
    <cellStyle name="Normal 31 3 2 7 2" xfId="24117"/>
    <cellStyle name="Normal 31 3 2 7 3" xfId="24118"/>
    <cellStyle name="Normal 31 3 2 8" xfId="24119"/>
    <cellStyle name="Normal 31 3 2 8 2" xfId="24120"/>
    <cellStyle name="Normal 31 3 2 8 3" xfId="24121"/>
    <cellStyle name="Normal 31 3 2 9" xfId="24122"/>
    <cellStyle name="Normal 31 3 2 9 2" xfId="24123"/>
    <cellStyle name="Normal 31 3 2 9 3" xfId="24124"/>
    <cellStyle name="Normal 31 3 3" xfId="24125"/>
    <cellStyle name="Normal 31 4" xfId="24126"/>
    <cellStyle name="Normal 31 4 2" xfId="24127"/>
    <cellStyle name="Normal 31 4 2 2" xfId="24128"/>
    <cellStyle name="Normal 31 4 2 3" xfId="24129"/>
    <cellStyle name="Normal 31 4 2 4" xfId="24130"/>
    <cellStyle name="Normal 31 4 2 5" xfId="24131"/>
    <cellStyle name="Normal 31 4 3" xfId="24132"/>
    <cellStyle name="Normal 31 4 4" xfId="24133"/>
    <cellStyle name="Normal 31 4 5" xfId="24134"/>
    <cellStyle name="Normal 31 5" xfId="24135"/>
    <cellStyle name="Normal 31 5 2" xfId="24136"/>
    <cellStyle name="Normal 31 5 2 2" xfId="24137"/>
    <cellStyle name="Normal 31 5 2 3" xfId="24138"/>
    <cellStyle name="Normal 31 6" xfId="24139"/>
    <cellStyle name="Normal 31 6 2" xfId="24140"/>
    <cellStyle name="Normal 31 6 2 2" xfId="24141"/>
    <cellStyle name="Normal 31 6 2 3" xfId="24142"/>
    <cellStyle name="Normal 31 7" xfId="24143"/>
    <cellStyle name="Normal 31 7 2" xfId="24144"/>
    <cellStyle name="Normal 31 7 2 2" xfId="24145"/>
    <cellStyle name="Normal 31 7 2 3" xfId="24146"/>
    <cellStyle name="Normal 31 8" xfId="24147"/>
    <cellStyle name="Normal 31 8 2" xfId="24148"/>
    <cellStyle name="Normal 31 8 2 2" xfId="24149"/>
    <cellStyle name="Normal 31 8 2 3" xfId="24150"/>
    <cellStyle name="Normal 31 9" xfId="24151"/>
    <cellStyle name="Normal 31 9 2" xfId="24152"/>
    <cellStyle name="Normal 31 9 2 2" xfId="24153"/>
    <cellStyle name="Normal 31 9 2 3" xfId="24154"/>
    <cellStyle name="Normal 31_AH Bhainsa Estimate" xfId="24155"/>
    <cellStyle name="Normal 32" xfId="24156"/>
    <cellStyle name="Normal 32 10" xfId="24157"/>
    <cellStyle name="Normal 32 10 2" xfId="24158"/>
    <cellStyle name="Normal 32 10 2 2" xfId="24159"/>
    <cellStyle name="Normal 32 10 2 3" xfId="24160"/>
    <cellStyle name="Normal 32 11" xfId="24161"/>
    <cellStyle name="Normal 32 12" xfId="24162"/>
    <cellStyle name="Normal 32 12 2" xfId="24163"/>
    <cellStyle name="Normal 32 12 3" xfId="24164"/>
    <cellStyle name="Normal 32 13" xfId="24165"/>
    <cellStyle name="Normal 32 13 2" xfId="24166"/>
    <cellStyle name="Normal 32 13 3" xfId="24167"/>
    <cellStyle name="Normal 32 14" xfId="24168"/>
    <cellStyle name="Normal 32 15" xfId="24169"/>
    <cellStyle name="Normal 32 16" xfId="24170"/>
    <cellStyle name="Normal 32 2" xfId="24171"/>
    <cellStyle name="Normal 32 2 10" xfId="24172"/>
    <cellStyle name="Normal 32 2 11" xfId="24173"/>
    <cellStyle name="Normal 32 2 2" xfId="24174"/>
    <cellStyle name="Normal 32 2 2 10" xfId="24175"/>
    <cellStyle name="Normal 32 2 2 10 2" xfId="24176"/>
    <cellStyle name="Normal 32 2 2 10 3" xfId="24177"/>
    <cellStyle name="Normal 32 2 2 11" xfId="24178"/>
    <cellStyle name="Normal 32 2 2 12" xfId="24179"/>
    <cellStyle name="Normal 32 2 2 13" xfId="24180"/>
    <cellStyle name="Normal 32 2 2 2" xfId="24181"/>
    <cellStyle name="Normal 32 2 2 2 2" xfId="24182"/>
    <cellStyle name="Normal 32 2 2 2 3" xfId="24183"/>
    <cellStyle name="Normal 32 2 2 3" xfId="24184"/>
    <cellStyle name="Normal 32 2 2 3 2" xfId="24185"/>
    <cellStyle name="Normal 32 2 2 3 3" xfId="24186"/>
    <cellStyle name="Normal 32 2 2 4" xfId="24187"/>
    <cellStyle name="Normal 32 2 2 4 2" xfId="24188"/>
    <cellStyle name="Normal 32 2 2 4 3" xfId="24189"/>
    <cellStyle name="Normal 32 2 2 5" xfId="24190"/>
    <cellStyle name="Normal 32 2 2 5 2" xfId="24191"/>
    <cellStyle name="Normal 32 2 2 5 3" xfId="24192"/>
    <cellStyle name="Normal 32 2 2 6" xfId="24193"/>
    <cellStyle name="Normal 32 2 2 6 2" xfId="24194"/>
    <cellStyle name="Normal 32 2 2 6 3" xfId="24195"/>
    <cellStyle name="Normal 32 2 2 7" xfId="24196"/>
    <cellStyle name="Normal 32 2 2 7 2" xfId="24197"/>
    <cellStyle name="Normal 32 2 2 7 3" xfId="24198"/>
    <cellStyle name="Normal 32 2 2 8" xfId="24199"/>
    <cellStyle name="Normal 32 2 2 8 2" xfId="24200"/>
    <cellStyle name="Normal 32 2 2 8 3" xfId="24201"/>
    <cellStyle name="Normal 32 2 2 9" xfId="24202"/>
    <cellStyle name="Normal 32 2 2 9 2" xfId="24203"/>
    <cellStyle name="Normal 32 2 2 9 3" xfId="24204"/>
    <cellStyle name="Normal 32 2 3" xfId="24205"/>
    <cellStyle name="Normal 32 2 4" xfId="24206"/>
    <cellStyle name="Normal 32 2 5" xfId="24207"/>
    <cellStyle name="Normal 32 2 6" xfId="24208"/>
    <cellStyle name="Normal 32 2 7" xfId="24209"/>
    <cellStyle name="Normal 32 2 8" xfId="24210"/>
    <cellStyle name="Normal 32 2 9" xfId="24211"/>
    <cellStyle name="Normal 32 3" xfId="24212"/>
    <cellStyle name="Normal 32 3 2" xfId="24213"/>
    <cellStyle name="Normal 32 3 2 10" xfId="24214"/>
    <cellStyle name="Normal 32 3 2 11" xfId="24215"/>
    <cellStyle name="Normal 32 3 2 12" xfId="24216"/>
    <cellStyle name="Normal 32 3 2 2" xfId="24217"/>
    <cellStyle name="Normal 32 3 2 2 2" xfId="24218"/>
    <cellStyle name="Normal 32 3 2 2 3" xfId="24219"/>
    <cellStyle name="Normal 32 3 2 3" xfId="24220"/>
    <cellStyle name="Normal 32 3 2 3 2" xfId="24221"/>
    <cellStyle name="Normal 32 3 2 3 3" xfId="24222"/>
    <cellStyle name="Normal 32 3 2 4" xfId="24223"/>
    <cellStyle name="Normal 32 3 2 4 2" xfId="24224"/>
    <cellStyle name="Normal 32 3 2 4 3" xfId="24225"/>
    <cellStyle name="Normal 32 3 2 5" xfId="24226"/>
    <cellStyle name="Normal 32 3 2 5 2" xfId="24227"/>
    <cellStyle name="Normal 32 3 2 5 3" xfId="24228"/>
    <cellStyle name="Normal 32 3 2 6" xfId="24229"/>
    <cellStyle name="Normal 32 3 2 6 2" xfId="24230"/>
    <cellStyle name="Normal 32 3 2 6 3" xfId="24231"/>
    <cellStyle name="Normal 32 3 2 7" xfId="24232"/>
    <cellStyle name="Normal 32 3 2 7 2" xfId="24233"/>
    <cellStyle name="Normal 32 3 2 7 3" xfId="24234"/>
    <cellStyle name="Normal 32 3 2 8" xfId="24235"/>
    <cellStyle name="Normal 32 3 2 8 2" xfId="24236"/>
    <cellStyle name="Normal 32 3 2 8 3" xfId="24237"/>
    <cellStyle name="Normal 32 3 2 9" xfId="24238"/>
    <cellStyle name="Normal 32 3 2 9 2" xfId="24239"/>
    <cellStyle name="Normal 32 3 2 9 3" xfId="24240"/>
    <cellStyle name="Normal 32 3 3" xfId="24241"/>
    <cellStyle name="Normal 32 4" xfId="24242"/>
    <cellStyle name="Normal 32 4 2" xfId="24243"/>
    <cellStyle name="Normal 32 4 2 2" xfId="24244"/>
    <cellStyle name="Normal 32 4 2 3" xfId="24245"/>
    <cellStyle name="Normal 32 4 2 4" xfId="24246"/>
    <cellStyle name="Normal 32 4 2 5" xfId="24247"/>
    <cellStyle name="Normal 32 4 3" xfId="24248"/>
    <cellStyle name="Normal 32 4 4" xfId="24249"/>
    <cellStyle name="Normal 32 4 5" xfId="24250"/>
    <cellStyle name="Normal 32 5" xfId="24251"/>
    <cellStyle name="Normal 32 5 2" xfId="24252"/>
    <cellStyle name="Normal 32 5 2 2" xfId="24253"/>
    <cellStyle name="Normal 32 5 2 3" xfId="24254"/>
    <cellStyle name="Normal 32 6" xfId="24255"/>
    <cellStyle name="Normal 32 6 2" xfId="24256"/>
    <cellStyle name="Normal 32 6 2 2" xfId="24257"/>
    <cellStyle name="Normal 32 6 2 3" xfId="24258"/>
    <cellStyle name="Normal 32 7" xfId="24259"/>
    <cellStyle name="Normal 32 7 2" xfId="24260"/>
    <cellStyle name="Normal 32 7 2 2" xfId="24261"/>
    <cellStyle name="Normal 32 7 2 3" xfId="24262"/>
    <cellStyle name="Normal 32 8" xfId="24263"/>
    <cellStyle name="Normal 32 8 2" xfId="24264"/>
    <cellStyle name="Normal 32 8 2 2" xfId="24265"/>
    <cellStyle name="Normal 32 8 2 3" xfId="24266"/>
    <cellStyle name="Normal 32 9" xfId="24267"/>
    <cellStyle name="Normal 32 9 2" xfId="24268"/>
    <cellStyle name="Normal 32 9 2 2" xfId="24269"/>
    <cellStyle name="Normal 32 9 2 3" xfId="24270"/>
    <cellStyle name="Normal 32_AH Bhainsa Estimate" xfId="24271"/>
    <cellStyle name="Normal 33" xfId="24272"/>
    <cellStyle name="Normal 33 10" xfId="24273"/>
    <cellStyle name="Normal 33 10 2" xfId="24274"/>
    <cellStyle name="Normal 33 10 2 2" xfId="24275"/>
    <cellStyle name="Normal 33 10 2 3" xfId="24276"/>
    <cellStyle name="Normal 33 11" xfId="24277"/>
    <cellStyle name="Normal 33 12" xfId="24278"/>
    <cellStyle name="Normal 33 12 2" xfId="24279"/>
    <cellStyle name="Normal 33 12 3" xfId="24280"/>
    <cellStyle name="Normal 33 13" xfId="24281"/>
    <cellStyle name="Normal 33 13 2" xfId="24282"/>
    <cellStyle name="Normal 33 13 3" xfId="24283"/>
    <cellStyle name="Normal 33 14" xfId="24284"/>
    <cellStyle name="Normal 33 15" xfId="24285"/>
    <cellStyle name="Normal 33 16" xfId="24286"/>
    <cellStyle name="Normal 33 2" xfId="24287"/>
    <cellStyle name="Normal 33 2 10" xfId="24288"/>
    <cellStyle name="Normal 33 2 11" xfId="24289"/>
    <cellStyle name="Normal 33 2 12" xfId="24290"/>
    <cellStyle name="Normal 33 2 2" xfId="24291"/>
    <cellStyle name="Normal 33 2 2 10" xfId="24292"/>
    <cellStyle name="Normal 33 2 2 10 2" xfId="24293"/>
    <cellStyle name="Normal 33 2 2 10 3" xfId="24294"/>
    <cellStyle name="Normal 33 2 2 11" xfId="24295"/>
    <cellStyle name="Normal 33 2 2 12" xfId="24296"/>
    <cellStyle name="Normal 33 2 2 13" xfId="24297"/>
    <cellStyle name="Normal 33 2 2 2" xfId="24298"/>
    <cellStyle name="Normal 33 2 2 2 2" xfId="24299"/>
    <cellStyle name="Normal 33 2 2 3" xfId="24300"/>
    <cellStyle name="Normal 33 2 2 3 2" xfId="24301"/>
    <cellStyle name="Normal 33 2 2 3 3" xfId="24302"/>
    <cellStyle name="Normal 33 2 2 4" xfId="24303"/>
    <cellStyle name="Normal 33 2 2 4 2" xfId="24304"/>
    <cellStyle name="Normal 33 2 2 4 3" xfId="24305"/>
    <cellStyle name="Normal 33 2 2 5" xfId="24306"/>
    <cellStyle name="Normal 33 2 2 5 2" xfId="24307"/>
    <cellStyle name="Normal 33 2 2 5 3" xfId="24308"/>
    <cellStyle name="Normal 33 2 2 6" xfId="24309"/>
    <cellStyle name="Normal 33 2 2 6 2" xfId="24310"/>
    <cellStyle name="Normal 33 2 2 6 3" xfId="24311"/>
    <cellStyle name="Normal 33 2 2 7" xfId="24312"/>
    <cellStyle name="Normal 33 2 2 7 2" xfId="24313"/>
    <cellStyle name="Normal 33 2 2 7 3" xfId="24314"/>
    <cellStyle name="Normal 33 2 2 8" xfId="24315"/>
    <cellStyle name="Normal 33 2 2 8 2" xfId="24316"/>
    <cellStyle name="Normal 33 2 2 8 3" xfId="24317"/>
    <cellStyle name="Normal 33 2 2 9" xfId="24318"/>
    <cellStyle name="Normal 33 2 2 9 2" xfId="24319"/>
    <cellStyle name="Normal 33 2 2 9 3" xfId="24320"/>
    <cellStyle name="Normal 33 2 3" xfId="24321"/>
    <cellStyle name="Normal 33 2 4" xfId="24322"/>
    <cellStyle name="Normal 33 2 5" xfId="24323"/>
    <cellStyle name="Normal 33 2 6" xfId="24324"/>
    <cellStyle name="Normal 33 2 7" xfId="24325"/>
    <cellStyle name="Normal 33 2 8" xfId="24326"/>
    <cellStyle name="Normal 33 2 9" xfId="24327"/>
    <cellStyle name="Normal 33 3" xfId="24328"/>
    <cellStyle name="Normal 33 3 2" xfId="24329"/>
    <cellStyle name="Normal 33 3 2 10" xfId="24330"/>
    <cellStyle name="Normal 33 3 2 11" xfId="24331"/>
    <cellStyle name="Normal 33 3 2 12" xfId="24332"/>
    <cellStyle name="Normal 33 3 2 2" xfId="24333"/>
    <cellStyle name="Normal 33 3 2 2 2" xfId="24334"/>
    <cellStyle name="Normal 33 3 2 2 3" xfId="24335"/>
    <cellStyle name="Normal 33 3 2 3" xfId="24336"/>
    <cellStyle name="Normal 33 3 2 3 2" xfId="24337"/>
    <cellStyle name="Normal 33 3 2 3 3" xfId="24338"/>
    <cellStyle name="Normal 33 3 2 4" xfId="24339"/>
    <cellStyle name="Normal 33 3 2 4 2" xfId="24340"/>
    <cellStyle name="Normal 33 3 2 4 3" xfId="24341"/>
    <cellStyle name="Normal 33 3 2 5" xfId="24342"/>
    <cellStyle name="Normal 33 3 2 5 2" xfId="24343"/>
    <cellStyle name="Normal 33 3 2 5 3" xfId="24344"/>
    <cellStyle name="Normal 33 3 2 6" xfId="24345"/>
    <cellStyle name="Normal 33 3 2 6 2" xfId="24346"/>
    <cellStyle name="Normal 33 3 2 6 3" xfId="24347"/>
    <cellStyle name="Normal 33 3 2 7" xfId="24348"/>
    <cellStyle name="Normal 33 3 2 7 2" xfId="24349"/>
    <cellStyle name="Normal 33 3 2 7 3" xfId="24350"/>
    <cellStyle name="Normal 33 3 2 8" xfId="24351"/>
    <cellStyle name="Normal 33 3 2 8 2" xfId="24352"/>
    <cellStyle name="Normal 33 3 2 8 3" xfId="24353"/>
    <cellStyle name="Normal 33 3 2 9" xfId="24354"/>
    <cellStyle name="Normal 33 3 2 9 2" xfId="24355"/>
    <cellStyle name="Normal 33 3 2 9 3" xfId="24356"/>
    <cellStyle name="Normal 33 3 3" xfId="24357"/>
    <cellStyle name="Normal 33 4" xfId="24358"/>
    <cellStyle name="Normal 33 4 2" xfId="24359"/>
    <cellStyle name="Normal 33 4 2 2" xfId="24360"/>
    <cellStyle name="Normal 33 4 2 3" xfId="24361"/>
    <cellStyle name="Normal 33 4 2 4" xfId="24362"/>
    <cellStyle name="Normal 33 4 2 5" xfId="24363"/>
    <cellStyle name="Normal 33 4 3" xfId="24364"/>
    <cellStyle name="Normal 33 4 4" xfId="24365"/>
    <cellStyle name="Normal 33 4 5" xfId="24366"/>
    <cellStyle name="Normal 33 5" xfId="24367"/>
    <cellStyle name="Normal 33 5 2" xfId="24368"/>
    <cellStyle name="Normal 33 5 2 2" xfId="24369"/>
    <cellStyle name="Normal 33 5 2 3" xfId="24370"/>
    <cellStyle name="Normal 33 6" xfId="24371"/>
    <cellStyle name="Normal 33 6 2" xfId="24372"/>
    <cellStyle name="Normal 33 6 2 2" xfId="24373"/>
    <cellStyle name="Normal 33 6 2 3" xfId="24374"/>
    <cellStyle name="Normal 33 7" xfId="24375"/>
    <cellStyle name="Normal 33 7 2" xfId="24376"/>
    <cellStyle name="Normal 33 7 2 2" xfId="24377"/>
    <cellStyle name="Normal 33 7 2 3" xfId="24378"/>
    <cellStyle name="Normal 33 8" xfId="24379"/>
    <cellStyle name="Normal 33 8 2" xfId="24380"/>
    <cellStyle name="Normal 33 8 2 2" xfId="24381"/>
    <cellStyle name="Normal 33 8 2 3" xfId="24382"/>
    <cellStyle name="Normal 33 9" xfId="24383"/>
    <cellStyle name="Normal 33 9 2" xfId="24384"/>
    <cellStyle name="Normal 33 9 2 2" xfId="24385"/>
    <cellStyle name="Normal 33 9 2 3" xfId="24386"/>
    <cellStyle name="Normal 33_AH Bhainsa Estimate" xfId="24387"/>
    <cellStyle name="Normal 34" xfId="24388"/>
    <cellStyle name="Normal 34 10" xfId="24389"/>
    <cellStyle name="Normal 34 11" xfId="24390"/>
    <cellStyle name="Normal 34 12" xfId="24391"/>
    <cellStyle name="Normal 34 13" xfId="24392"/>
    <cellStyle name="Normal 34 14" xfId="24393"/>
    <cellStyle name="Normal 34 15" xfId="24394"/>
    <cellStyle name="Normal 34 16" xfId="24395"/>
    <cellStyle name="Normal 34 2" xfId="24396"/>
    <cellStyle name="Normal 34 2 10" xfId="24397"/>
    <cellStyle name="Normal 34 2 2" xfId="24398"/>
    <cellStyle name="Normal 34 2 2 2" xfId="24399"/>
    <cellStyle name="Normal 34 2 3" xfId="24400"/>
    <cellStyle name="Normal 34 2 4" xfId="24401"/>
    <cellStyle name="Normal 34 2 5" xfId="24402"/>
    <cellStyle name="Normal 34 2 6" xfId="24403"/>
    <cellStyle name="Normal 34 2 7" xfId="24404"/>
    <cellStyle name="Normal 34 2 8" xfId="24405"/>
    <cellStyle name="Normal 34 2 9" xfId="24406"/>
    <cellStyle name="Normal 34 3" xfId="24407"/>
    <cellStyle name="Normal 34 3 2" xfId="24408"/>
    <cellStyle name="Normal 34 3 3" xfId="24409"/>
    <cellStyle name="Normal 34 3 3 2" xfId="24410"/>
    <cellStyle name="Normal 34 3 3 3" xfId="24411"/>
    <cellStyle name="Normal 34 3 4" xfId="24412"/>
    <cellStyle name="Normal 34 3 5" xfId="24413"/>
    <cellStyle name="Normal 34 4" xfId="24414"/>
    <cellStyle name="Normal 34 4 2" xfId="24415"/>
    <cellStyle name="Normal 34 4 2 2" xfId="24416"/>
    <cellStyle name="Normal 34 4 2 2 2" xfId="24417"/>
    <cellStyle name="Normal 34 4 2 2 3" xfId="24418"/>
    <cellStyle name="Normal 34 4 2 3" xfId="24419"/>
    <cellStyle name="Normal 34 4 2 4" xfId="24420"/>
    <cellStyle name="Normal 34 4 3" xfId="24421"/>
    <cellStyle name="Normal 34 4 3 2" xfId="24422"/>
    <cellStyle name="Normal 34 5" xfId="24423"/>
    <cellStyle name="Normal 34 5 2" xfId="24424"/>
    <cellStyle name="Normal 34 5 2 2" xfId="24425"/>
    <cellStyle name="Normal 34 5 2 2 2" xfId="24426"/>
    <cellStyle name="Normal 34 5 2 2 3" xfId="24427"/>
    <cellStyle name="Normal 34 5 2 3" xfId="24428"/>
    <cellStyle name="Normal 34 5 2 4" xfId="24429"/>
    <cellStyle name="Normal 34 5 3" xfId="24430"/>
    <cellStyle name="Normal 34 6" xfId="24431"/>
    <cellStyle name="Normal 34 6 2" xfId="24432"/>
    <cellStyle name="Normal 34 7" xfId="24433"/>
    <cellStyle name="Normal 34 7 2" xfId="24434"/>
    <cellStyle name="Normal 34 7 3" xfId="24435"/>
    <cellStyle name="Normal 34 8" xfId="24436"/>
    <cellStyle name="Normal 34 9" xfId="24437"/>
    <cellStyle name="Normal 34_AH Mancherial Estimate" xfId="24438"/>
    <cellStyle name="Normal 35" xfId="24439"/>
    <cellStyle name="Normal 35 10" xfId="24440"/>
    <cellStyle name="Normal 35 10 2" xfId="24441"/>
    <cellStyle name="Normal 35 10 2 2" xfId="24442"/>
    <cellStyle name="Normal 35 10 2 2 2" xfId="24443"/>
    <cellStyle name="Normal 35 10 2 2 3" xfId="24444"/>
    <cellStyle name="Normal 35 10 2 3" xfId="24445"/>
    <cellStyle name="Normal 35 10 2 4" xfId="24446"/>
    <cellStyle name="Normal 35 10 3" xfId="24447"/>
    <cellStyle name="Normal 35 10 3 2" xfId="24448"/>
    <cellStyle name="Normal 35 10 3 2 2" xfId="24449"/>
    <cellStyle name="Normal 35 10 3 2 3" xfId="24450"/>
    <cellStyle name="Normal 35 10 3 3" xfId="24451"/>
    <cellStyle name="Normal 35 10 3 4" xfId="24452"/>
    <cellStyle name="Normal 35 10 4" xfId="24453"/>
    <cellStyle name="Normal 35 10 4 2" xfId="24454"/>
    <cellStyle name="Normal 35 10 4 2 2" xfId="24455"/>
    <cellStyle name="Normal 35 10 4 2 2 2" xfId="24456"/>
    <cellStyle name="Normal 35 10 4 2 2 3" xfId="24457"/>
    <cellStyle name="Normal 35 10 4 2 3" xfId="24458"/>
    <cellStyle name="Normal 35 10 4 2 4" xfId="24459"/>
    <cellStyle name="Normal 35 10 4 3" xfId="24460"/>
    <cellStyle name="Normal 35 10 4 3 2" xfId="24461"/>
    <cellStyle name="Normal 35 10 4 3 2 2" xfId="24462"/>
    <cellStyle name="Normal 35 10 4 3 2 3" xfId="24463"/>
    <cellStyle name="Normal 35 10 4 3 3" xfId="24464"/>
    <cellStyle name="Normal 35 10 4 3 4" xfId="24465"/>
    <cellStyle name="Normal 35 10 4 4" xfId="24466"/>
    <cellStyle name="Normal 35 10 4 4 2" xfId="24467"/>
    <cellStyle name="Normal 35 10 4 4 2 2" xfId="24468"/>
    <cellStyle name="Normal 35 10 4 4 2 2 2" xfId="24469"/>
    <cellStyle name="Normal 35 10 4 4 2 2 2 2" xfId="24470"/>
    <cellStyle name="Normal 35 10 4 4 2 2 2 2 2" xfId="24471"/>
    <cellStyle name="Normal 35 10 4 4 2 2 2 2 2 2" xfId="24472"/>
    <cellStyle name="Normal 35 10 4 4 2 2 2 2 2 2 2" xfId="24473"/>
    <cellStyle name="Normal 35 10 4 4 2 2 2 2 2 2 2 2" xfId="24474"/>
    <cellStyle name="Normal 35 10 4 4 2 2 2 2 2 2 2 2 2" xfId="24475"/>
    <cellStyle name="Normal 35 10 4 4 2 2 2 2 2 2 2 2 2 2" xfId="24476"/>
    <cellStyle name="Normal 35 10 4 4 2 2 2 2 2 2 2 2 2 2 2" xfId="24477"/>
    <cellStyle name="Normal 35 10 4 4 2 2 2 2 2 2 2 2 2 2 2 2" xfId="24478"/>
    <cellStyle name="Normal 35 10 4 4 2 2 2 2 2 2 2 2 2 2 2 2 2" xfId="24479"/>
    <cellStyle name="Normal 35 10 4 4 2 2 2 2 2 2 2 2 2 2 2 2 3" xfId="24480"/>
    <cellStyle name="Normal 35 10 4 4 2 2 2 2 2 2 2 2 2 2 2 3" xfId="24481"/>
    <cellStyle name="Normal 35 10 4 4 2 2 2 2 2 2 2 2 2 2 2 3 2" xfId="24482"/>
    <cellStyle name="Normal 35 10 4 4 2 2 2 2 2 2 2 2 2 2 2 3 2 2" xfId="24483"/>
    <cellStyle name="Normal 35 10 4 4 2 2 2 2 2 2 2 2 2 2 2 3 2 2 2" xfId="24484"/>
    <cellStyle name="Normal 35 10 4 4 2 2 2 2 2 2 2 2 2 2 2 3 2 2 3" xfId="24485"/>
    <cellStyle name="Normal 35 10 4 4 2 2 2 2 2 2 2 2 2 2 2 3 2 3" xfId="24486"/>
    <cellStyle name="Normal 35 10 4 4 2 2 2 2 2 2 2 2 2 2 2 3 2 4" xfId="24487"/>
    <cellStyle name="Normal 35 10 4 4 2 2 2 2 2 2 2 2 2 2 2 3 3" xfId="24488"/>
    <cellStyle name="Normal 35 10 4 4 2 2 2 2 2 2 2 2 2 2 2 3 3 2" xfId="24489"/>
    <cellStyle name="Normal 35 10 4 4 2 2 2 2 2 2 2 2 2 2 2 3 3 3" xfId="24490"/>
    <cellStyle name="Normal 35 10 4 4 2 2 2 2 2 2 2 2 2 2 2 3 4" xfId="24491"/>
    <cellStyle name="Normal 35 10 4 4 2 2 2 2 2 2 2 2 2 2 2 3 5" xfId="24492"/>
    <cellStyle name="Normal 35 10 4 4 2 2 2 2 2 2 2 2 2 2 2 4" xfId="24493"/>
    <cellStyle name="Normal 35 10 4 4 2 2 2 2 2 2 2 2 2 2 2 5" xfId="24494"/>
    <cellStyle name="Normal 35 10 4 4 2 2 2 2 2 2 2 2 2 2 3" xfId="24495"/>
    <cellStyle name="Normal 35 10 4 4 2 2 2 2 2 2 2 2 2 2 3 2" xfId="24496"/>
    <cellStyle name="Normal 35 10 4 4 2 2 2 2 2 2 2 2 2 2 3 3" xfId="24497"/>
    <cellStyle name="Normal 35 10 4 4 2 2 2 2 2 2 2 2 2 2 4" xfId="24498"/>
    <cellStyle name="Normal 35 10 4 4 2 2 2 2 2 2 2 2 2 2 5" xfId="24499"/>
    <cellStyle name="Normal 35 10 4 4 2 2 2 2 2 2 2 2 2 3" xfId="24500"/>
    <cellStyle name="Normal 35 10 4 4 2 2 2 2 2 2 2 2 2 3 2" xfId="24501"/>
    <cellStyle name="Normal 35 10 4 4 2 2 2 2 2 2 2 2 2 3 3" xfId="24502"/>
    <cellStyle name="Normal 35 10 4 4 2 2 2 2 2 2 2 2 2 4" xfId="24503"/>
    <cellStyle name="Normal 35 10 4 4 2 2 2 2 2 2 2 2 2 5" xfId="24504"/>
    <cellStyle name="Normal 35 10 4 4 2 2 2 2 2 2 2 2 3" xfId="24505"/>
    <cellStyle name="Normal 35 10 4 4 2 2 2 2 2 2 2 2 3 2" xfId="24506"/>
    <cellStyle name="Normal 35 10 4 4 2 2 2 2 2 2 2 2 3 3" xfId="24507"/>
    <cellStyle name="Normal 35 10 4 4 2 2 2 2 2 2 2 2 4" xfId="24508"/>
    <cellStyle name="Normal 35 10 4 4 2 2 2 2 2 2 2 2 5" xfId="24509"/>
    <cellStyle name="Normal 35 10 4 4 2 2 2 2 2 2 2 3" xfId="24510"/>
    <cellStyle name="Normal 35 10 4 4 2 2 2 2 2 2 2 3 2" xfId="24511"/>
    <cellStyle name="Normal 35 10 4 4 2 2 2 2 2 2 2 3 3" xfId="24512"/>
    <cellStyle name="Normal 35 10 4 4 2 2 2 2 2 2 2 4" xfId="24513"/>
    <cellStyle name="Normal 35 10 4 4 2 2 2 2 2 2 2 5" xfId="24514"/>
    <cellStyle name="Normal 35 10 4 4 2 2 2 2 2 2 3" xfId="24515"/>
    <cellStyle name="Normal 35 10 4 4 2 2 2 2 2 2 3 2" xfId="24516"/>
    <cellStyle name="Normal 35 10 4 4 2 2 2 2 2 2 3 3" xfId="24517"/>
    <cellStyle name="Normal 35 10 4 4 2 2 2 2 2 2 4" xfId="24518"/>
    <cellStyle name="Normal 35 10 4 4 2 2 2 2 2 2 5" xfId="24519"/>
    <cellStyle name="Normal 35 10 4 4 2 2 2 2 2 3" xfId="24520"/>
    <cellStyle name="Normal 35 10 4 4 2 2 2 2 2 3 2" xfId="24521"/>
    <cellStyle name="Normal 35 10 4 4 2 2 2 2 2 3 3" xfId="24522"/>
    <cellStyle name="Normal 35 10 4 4 2 2 2 2 2 4" xfId="24523"/>
    <cellStyle name="Normal 35 10 4 4 2 2 2 2 2 5" xfId="24524"/>
    <cellStyle name="Normal 35 10 4 4 2 2 2 2 3" xfId="24525"/>
    <cellStyle name="Normal 35 10 4 4 2 2 2 2 3 2" xfId="24526"/>
    <cellStyle name="Normal 35 10 4 4 2 2 2 2 3 2 2" xfId="24527"/>
    <cellStyle name="Normal 35 10 4 4 2 2 2 2 3 2 2 2" xfId="24528"/>
    <cellStyle name="Normal 35 10 4 4 2 2 2 2 3 2 2 3" xfId="24529"/>
    <cellStyle name="Normal 35 10 4 4 2 2 2 2 3 2 3" xfId="24530"/>
    <cellStyle name="Normal 35 10 4 4 2 2 2 2 3 2 4" xfId="24531"/>
    <cellStyle name="Normal 35 10 4 4 2 2 2 2 3 3" xfId="24532"/>
    <cellStyle name="Normal 35 10 4 4 2 2 2 2 3 3 2" xfId="24533"/>
    <cellStyle name="Normal 35 10 4 4 2 2 2 2 3 3 2 2" xfId="24534"/>
    <cellStyle name="Normal 35 10 4 4 2 2 2 2 3 3 2 3" xfId="24535"/>
    <cellStyle name="Normal 35 10 4 4 2 2 2 2 3 3 3" xfId="24536"/>
    <cellStyle name="Normal 35 10 4 4 2 2 2 2 3 3 4" xfId="24537"/>
    <cellStyle name="Normal 35 10 4 4 2 2 2 2 3 4" xfId="24538"/>
    <cellStyle name="Normal 35 10 4 4 2 2 2 2 3 4 2" xfId="24539"/>
    <cellStyle name="Normal 35 10 4 4 2 2 2 2 3 4 2 2" xfId="24540"/>
    <cellStyle name="Normal 35 10 4 4 2 2 2 2 3 4 2 2 2" xfId="24541"/>
    <cellStyle name="Normal 35 10 4 4 2 2 2 2 3 4 2 2 3" xfId="24542"/>
    <cellStyle name="Normal 35 10 4 4 2 2 2 2 3 4 2 3" xfId="24543"/>
    <cellStyle name="Normal 35 10 4 4 2 2 2 2 3 4 2 4" xfId="24544"/>
    <cellStyle name="Normal 35 10 4 4 2 2 2 2 3 4 3" xfId="24545"/>
    <cellStyle name="Normal 35 10 4 4 2 2 2 2 3 4 3 2" xfId="24546"/>
    <cellStyle name="Normal 35 10 4 4 2 2 2 2 3 4 3 3" xfId="24547"/>
    <cellStyle name="Normal 35 10 4 4 2 2 2 2 3 4 4" xfId="24548"/>
    <cellStyle name="Normal 35 10 4 4 2 2 2 2 3 4 5" xfId="24549"/>
    <cellStyle name="Normal 35 10 4 4 2 2 2 2 3 5" xfId="24550"/>
    <cellStyle name="Normal 35 10 4 4 2 2 2 2 3 5 2" xfId="24551"/>
    <cellStyle name="Normal 35 10 4 4 2 2 2 2 3 5 3" xfId="24552"/>
    <cellStyle name="Normal 35 10 4 4 2 2 2 2 3 6" xfId="24553"/>
    <cellStyle name="Normal 35 10 4 4 2 2 2 2 3 7" xfId="24554"/>
    <cellStyle name="Normal 35 10 4 4 2 2 2 2 4" xfId="24555"/>
    <cellStyle name="Normal 35 10 4 4 2 2 2 2 4 2" xfId="24556"/>
    <cellStyle name="Normal 35 10 4 4 2 2 2 2 4 3" xfId="24557"/>
    <cellStyle name="Normal 35 10 4 4 2 2 2 2 5" xfId="24558"/>
    <cellStyle name="Normal 35 10 4 4 2 2 2 2 6" xfId="24559"/>
    <cellStyle name="Normal 35 10 4 4 2 2 2 3" xfId="24560"/>
    <cellStyle name="Normal 35 10 4 4 2 2 2 3 2" xfId="24561"/>
    <cellStyle name="Normal 35 10 4 4 2 2 2 3 2 2" xfId="24562"/>
    <cellStyle name="Normal 35 10 4 4 2 2 2 3 2 2 2" xfId="24563"/>
    <cellStyle name="Normal 35 10 4 4 2 2 2 3 2 2 2 2" xfId="24564"/>
    <cellStyle name="Normal 35 10 4 4 2 2 2 3 2 2 2 2 2" xfId="24565"/>
    <cellStyle name="Normal 35 10 4 4 2 2 2 3 2 2 2 2 2 2" xfId="24566"/>
    <cellStyle name="Normal 35 10 4 4 2 2 2 3 2 2 2 2 2 3" xfId="24567"/>
    <cellStyle name="Normal 35 10 4 4 2 2 2 3 2 2 2 2 3" xfId="24568"/>
    <cellStyle name="Normal 35 10 4 4 2 2 2 3 2 2 2 2 4" xfId="24569"/>
    <cellStyle name="Normal 35 10 4 4 2 2 2 3 2 2 3" xfId="24570"/>
    <cellStyle name="Normal 35 10 4 4 2 2 2 3 2 2 3 2" xfId="24571"/>
    <cellStyle name="Normal 35 10 4 4 2 2 2 3 2 2 3 2 2" xfId="24572"/>
    <cellStyle name="Normal 35 10 4 4 2 2 2 3 2 2 3 2 3" xfId="24573"/>
    <cellStyle name="Normal 35 10 4 4 2 2 2 3 2 2 3 3" xfId="24574"/>
    <cellStyle name="Normal 35 10 4 4 2 2 2 3 2 2 3 4" xfId="24575"/>
    <cellStyle name="Normal 35 10 4 4 2 2 2 3 2 2 4" xfId="24576"/>
    <cellStyle name="Normal 35 10 4 4 2 2 2 3 2 3" xfId="24577"/>
    <cellStyle name="Normal 35 10 4 4 2 2 2 3 2 4" xfId="24578"/>
    <cellStyle name="Normal 35 10 4 4 2 2 2 3 3" xfId="24579"/>
    <cellStyle name="Normal 35 10 4 4 2 2 2 3 3 2" xfId="24580"/>
    <cellStyle name="Normal 35 10 4 4 2 2 2 3 3 3" xfId="24581"/>
    <cellStyle name="Normal 35 10 4 4 2 2 2 3 4" xfId="24582"/>
    <cellStyle name="Normal 35 10 4 4 2 2 2 3 5" xfId="24583"/>
    <cellStyle name="Normal 35 10 4 4 2 2 2 4" xfId="24584"/>
    <cellStyle name="Normal 35 10 4 4 2 2 2 4 2" xfId="24585"/>
    <cellStyle name="Normal 35 10 4 4 2 2 2 4 2 2" xfId="24586"/>
    <cellStyle name="Normal 35 10 4 4 2 2 2 4 2 2 2" xfId="24587"/>
    <cellStyle name="Normal 35 10 4 4 2 2 2 4 2 2 2 2" xfId="24588"/>
    <cellStyle name="Normal 35 10 4 4 2 2 2 4 2 2 2 3" xfId="24589"/>
    <cellStyle name="Normal 35 10 4 4 2 2 2 4 2 2 3" xfId="24590"/>
    <cellStyle name="Normal 35 10 4 4 2 2 2 4 2 2 4" xfId="24591"/>
    <cellStyle name="Normal 35 10 4 4 2 2 2 4 2 3" xfId="24592"/>
    <cellStyle name="Normal 35 10 4 4 2 2 2 4 2 3 2" xfId="24593"/>
    <cellStyle name="Normal 35 10 4 4 2 2 2 4 2 3 2 2" xfId="24594"/>
    <cellStyle name="Normal 35 10 4 4 2 2 2 4 2 3 2 2 2" xfId="24595"/>
    <cellStyle name="Normal 35 10 4 4 2 2 2 4 2 3 2 2 3" xfId="24596"/>
    <cellStyle name="Normal 35 10 4 4 2 2 2 4 2 3 2 3" xfId="24597"/>
    <cellStyle name="Normal 35 10 4 4 2 2 2 4 2 3 2 3 2" xfId="24598"/>
    <cellStyle name="Normal 35 10 4 4 2 2 2 4 2 3 2 3 2 2" xfId="24599"/>
    <cellStyle name="Normal 35 10 4 4 2 2 2 4 2 3 2 3 2 3" xfId="24600"/>
    <cellStyle name="Normal 35 10 4 4 2 2 2 4 2 3 2 3 3" xfId="24601"/>
    <cellStyle name="Normal 35 10 4 4 2 2 2 4 2 3 2 3 4" xfId="24602"/>
    <cellStyle name="Normal 35 10 4 4 2 2 2 4 2 3 2 4" xfId="24603"/>
    <cellStyle name="Normal 35 10 4 4 2 2 2 4 2 3 2 5" xfId="24604"/>
    <cellStyle name="Normal 35 10 4 4 2 2 2 4 2 3 3" xfId="24605"/>
    <cellStyle name="Normal 35 10 4 4 2 2 2 4 2 3 3 2" xfId="24606"/>
    <cellStyle name="Normal 35 10 4 4 2 2 2 4 2 3 3 3" xfId="24607"/>
    <cellStyle name="Normal 35 10 4 4 2 2 2 4 2 3 4" xfId="24608"/>
    <cellStyle name="Normal 35 10 4 4 2 2 2 4 2 3 5" xfId="24609"/>
    <cellStyle name="Normal 35 10 4 4 2 2 2 4 2 4" xfId="24610"/>
    <cellStyle name="Normal 35 10 4 4 2 2 2 4 2 4 2" xfId="24611"/>
    <cellStyle name="Normal 35 10 4 4 2 2 2 4 2 4 2 2" xfId="24612"/>
    <cellStyle name="Normal 35 10 4 4 2 2 2 4 2 4 2 2 2" xfId="24613"/>
    <cellStyle name="Normal 35 10 4 4 2 2 2 4 2 4 2 2 3" xfId="24614"/>
    <cellStyle name="Normal 35 10 4 4 2 2 2 4 2 4 2 3" xfId="24615"/>
    <cellStyle name="Normal 35 10 4 4 2 2 2 4 2 4 2 4" xfId="24616"/>
    <cellStyle name="Normal 35 10 4 4 2 2 2 4 2 4 3" xfId="24617"/>
    <cellStyle name="Normal 35 10 4 4 2 2 2 4 2 4 3 2" xfId="24618"/>
    <cellStyle name="Normal 35 10 4 4 2 2 2 4 2 4 3 3" xfId="24619"/>
    <cellStyle name="Normal 35 10 4 4 2 2 2 4 2 4 4" xfId="24620"/>
    <cellStyle name="Normal 35 10 4 4 2 2 2 4 2 4 5" xfId="24621"/>
    <cellStyle name="Normal 35 10 4 4 2 2 2 4 2 5" xfId="24622"/>
    <cellStyle name="Normal 35 10 4 4 2 2 2 4 2 5 2" xfId="24623"/>
    <cellStyle name="Normal 35 10 4 4 2 2 2 4 2 5 3" xfId="24624"/>
    <cellStyle name="Normal 35 10 4 4 2 2 2 4 2 6" xfId="24625"/>
    <cellStyle name="Normal 35 10 4 4 2 2 2 4 2 7" xfId="24626"/>
    <cellStyle name="Normal 35 10 4 4 2 2 2 4 3" xfId="24627"/>
    <cellStyle name="Normal 35 10 4 4 2 2 2 4 3 2" xfId="24628"/>
    <cellStyle name="Normal 35 10 4 4 2 2 2 4 3 3" xfId="24629"/>
    <cellStyle name="Normal 35 10 4 4 2 2 2 4 4" xfId="24630"/>
    <cellStyle name="Normal 35 10 4 4 2 2 2 4 5" xfId="24631"/>
    <cellStyle name="Normal 35 10 4 4 2 2 2 5" xfId="24632"/>
    <cellStyle name="Normal 35 10 4 4 2 2 2 5 2" xfId="24633"/>
    <cellStyle name="Normal 35 10 4 4 2 2 2 5 3" xfId="24634"/>
    <cellStyle name="Normal 35 10 4 4 2 2 2 6" xfId="24635"/>
    <cellStyle name="Normal 35 10 4 4 2 2 2 7" xfId="24636"/>
    <cellStyle name="Normal 35 10 4 4 2 2 3" xfId="24637"/>
    <cellStyle name="Normal 35 10 4 4 2 2 3 2" xfId="24638"/>
    <cellStyle name="Normal 35 10 4 4 2 2 3 3" xfId="24639"/>
    <cellStyle name="Normal 35 10 4 4 2 2 4" xfId="24640"/>
    <cellStyle name="Normal 35 10 4 4 2 2 5" xfId="24641"/>
    <cellStyle name="Normal 35 10 4 4 2 3" xfId="24642"/>
    <cellStyle name="Normal 35 10 4 4 2 3 2" xfId="24643"/>
    <cellStyle name="Normal 35 10 4 4 2 3 2 2" xfId="24644"/>
    <cellStyle name="Normal 35 10 4 4 2 3 2 2 2" xfId="24645"/>
    <cellStyle name="Normal 35 10 4 4 2 3 2 2 3" xfId="24646"/>
    <cellStyle name="Normal 35 10 4 4 2 3 2 3" xfId="24647"/>
    <cellStyle name="Normal 35 10 4 4 2 3 2 4" xfId="24648"/>
    <cellStyle name="Normal 35 10 4 4 2 3 3" xfId="24649"/>
    <cellStyle name="Normal 35 10 4 4 2 3 3 2" xfId="24650"/>
    <cellStyle name="Normal 35 10 4 4 2 3 3 3" xfId="24651"/>
    <cellStyle name="Normal 35 10 4 4 2 3 4" xfId="24652"/>
    <cellStyle name="Normal 35 10 4 4 2 3 5" xfId="24653"/>
    <cellStyle name="Normal 35 10 4 4 2 4" xfId="24654"/>
    <cellStyle name="Normal 35 10 4 4 2 4 2" xfId="24655"/>
    <cellStyle name="Normal 35 10 4 4 2 4 2 2" xfId="24656"/>
    <cellStyle name="Normal 35 10 4 4 2 4 2 3" xfId="24657"/>
    <cellStyle name="Normal 35 10 4 4 2 4 3" xfId="24658"/>
    <cellStyle name="Normal 35 10 4 4 2 4 4" xfId="24659"/>
    <cellStyle name="Normal 35 10 4 4 2 5" xfId="24660"/>
    <cellStyle name="Normal 35 10 4 4 2 5 2" xfId="24661"/>
    <cellStyle name="Normal 35 10 4 4 2 5 2 2" xfId="24662"/>
    <cellStyle name="Normal 35 10 4 4 2 5 2 3" xfId="24663"/>
    <cellStyle name="Normal 35 10 4 4 2 5 3" xfId="24664"/>
    <cellStyle name="Normal 35 10 4 4 2 5 4" xfId="24665"/>
    <cellStyle name="Normal 35 10 4 4 2 6" xfId="24666"/>
    <cellStyle name="Normal 35 10 4 4 2 6 2" xfId="24667"/>
    <cellStyle name="Normal 35 10 4 4 2 6 3" xfId="24668"/>
    <cellStyle name="Normal 35 10 4 4 2 7" xfId="24669"/>
    <cellStyle name="Normal 35 10 4 4 2 8" xfId="24670"/>
    <cellStyle name="Normal 35 10 4 4 3" xfId="24671"/>
    <cellStyle name="Normal 35 10 4 4 3 2" xfId="24672"/>
    <cellStyle name="Normal 35 10 4 4 3 3" xfId="24673"/>
    <cellStyle name="Normal 35 10 4 4 4" xfId="24674"/>
    <cellStyle name="Normal 35 10 4 4 5" xfId="24675"/>
    <cellStyle name="Normal 35 10 4 5" xfId="24676"/>
    <cellStyle name="Normal 35 10 4 5 2" xfId="24677"/>
    <cellStyle name="Normal 35 10 4 5 2 2" xfId="24678"/>
    <cellStyle name="Normal 35 10 4 5 2 2 2" xfId="24679"/>
    <cellStyle name="Normal 35 10 4 5 2 2 2 2" xfId="24680"/>
    <cellStyle name="Normal 35 10 4 5 2 2 2 2 2" xfId="24681"/>
    <cellStyle name="Normal 35 10 4 5 2 2 2 2 3" xfId="24682"/>
    <cellStyle name="Normal 35 10 4 5 2 2 2 3" xfId="24683"/>
    <cellStyle name="Normal 35 10 4 5 2 2 2 4" xfId="24684"/>
    <cellStyle name="Normal 35 10 4 5 2 2 3" xfId="24685"/>
    <cellStyle name="Normal 35 10 4 5 2 2 3 2" xfId="24686"/>
    <cellStyle name="Normal 35 10 4 5 2 2 3 3" xfId="24687"/>
    <cellStyle name="Normal 35 10 4 5 2 2 4" xfId="24688"/>
    <cellStyle name="Normal 35 10 4 5 2 2 5" xfId="24689"/>
    <cellStyle name="Normal 35 10 4 5 2 3" xfId="24690"/>
    <cellStyle name="Normal 35 10 4 5 2 3 2" xfId="24691"/>
    <cellStyle name="Normal 35 10 4 5 2 3 2 2" xfId="24692"/>
    <cellStyle name="Normal 35 10 4 5 2 3 2 2 2" xfId="24693"/>
    <cellStyle name="Normal 35 10 4 5 2 3 2 2 2 2" xfId="24694"/>
    <cellStyle name="Normal 35 10 4 5 2 3 2 2 2 2 2" xfId="24695"/>
    <cellStyle name="Normal 35 10 4 5 2 3 2 2 2 2 2 2" xfId="24696"/>
    <cellStyle name="Normal 35 10 4 5 2 3 2 2 2 2 2 2 2" xfId="24697"/>
    <cellStyle name="Normal 35 10 4 5 2 3 2 2 2 2 2 2 3" xfId="24698"/>
    <cellStyle name="Normal 35 10 4 5 2 3 2 2 2 2 2 3" xfId="24699"/>
    <cellStyle name="Normal 35 10 4 5 2 3 2 2 2 2 2 4" xfId="24700"/>
    <cellStyle name="Normal 35 10 4 5 2 3 2 2 2 2 3" xfId="24701"/>
    <cellStyle name="Normal 35 10 4 5 2 3 2 2 2 2 3 2" xfId="24702"/>
    <cellStyle name="Normal 35 10 4 5 2 3 2 2 2 2 3 3" xfId="24703"/>
    <cellStyle name="Normal 35 10 4 5 2 3 2 2 2 2 4" xfId="24704"/>
    <cellStyle name="Normal 35 10 4 5 2 3 2 2 2 2 5" xfId="24705"/>
    <cellStyle name="Normal 35 10 4 5 2 3 2 2 2 3" xfId="24706"/>
    <cellStyle name="Normal 35 10 4 5 2 3 2 2 2 3 2" xfId="24707"/>
    <cellStyle name="Normal 35 10 4 5 2 3 2 2 2 3 3" xfId="24708"/>
    <cellStyle name="Normal 35 10 4 5 2 3 2 2 2 4" xfId="24709"/>
    <cellStyle name="Normal 35 10 4 5 2 3 2 2 2 5" xfId="24710"/>
    <cellStyle name="Normal 35 10 4 5 2 3 2 2 3" xfId="24711"/>
    <cellStyle name="Normal 35 10 4 5 2 3 2 2 3 2" xfId="24712"/>
    <cellStyle name="Normal 35 10 4 5 2 3 2 2 3 3" xfId="24713"/>
    <cellStyle name="Normal 35 10 4 5 2 3 2 2 4" xfId="24714"/>
    <cellStyle name="Normal 35 10 4 5 2 3 2 2 5" xfId="24715"/>
    <cellStyle name="Normal 35 10 4 5 2 3 2 3" xfId="24716"/>
    <cellStyle name="Normal 35 10 4 5 2 3 2 3 2" xfId="24717"/>
    <cellStyle name="Normal 35 10 4 5 2 3 2 3 2 2" xfId="24718"/>
    <cellStyle name="Normal 35 10 4 5 2 3 2 3 2 3" xfId="24719"/>
    <cellStyle name="Normal 35 10 4 5 2 3 2 3 3" xfId="24720"/>
    <cellStyle name="Normal 35 10 4 5 2 3 2 3 4" xfId="24721"/>
    <cellStyle name="Normal 35 10 4 5 2 3 2 4" xfId="24722"/>
    <cellStyle name="Normal 35 10 4 5 2 3 2 4 2" xfId="24723"/>
    <cellStyle name="Normal 35 10 4 5 2 3 2 4 2 2" xfId="24724"/>
    <cellStyle name="Normal 35 10 4 5 2 3 2 4 2 3" xfId="24725"/>
    <cellStyle name="Normal 35 10 4 5 2 3 2 4 3" xfId="24726"/>
    <cellStyle name="Normal 35 10 4 5 2 3 2 4 4" xfId="24727"/>
    <cellStyle name="Normal 35 10 4 5 2 3 2 5" xfId="24728"/>
    <cellStyle name="Normal 35 10 4 5 2 3 2 5 2" xfId="24729"/>
    <cellStyle name="Normal 35 10 4 5 2 3 2 5 3" xfId="24730"/>
    <cellStyle name="Normal 35 10 4 5 2 3 2 6" xfId="24731"/>
    <cellStyle name="Normal 35 10 4 5 2 3 2 7" xfId="24732"/>
    <cellStyle name="Normal 35 10 4 5 2 3 3" xfId="24733"/>
    <cellStyle name="Normal 35 10 4 5 2 3 3 2" xfId="24734"/>
    <cellStyle name="Normal 35 10 4 5 2 3 3 3" xfId="24735"/>
    <cellStyle name="Normal 35 10 4 5 2 3 4" xfId="24736"/>
    <cellStyle name="Normal 35 10 4 5 2 3 5" xfId="24737"/>
    <cellStyle name="Normal 35 10 4 5 2 4" xfId="24738"/>
    <cellStyle name="Normal 35 10 4 5 2 4 2" xfId="24739"/>
    <cellStyle name="Normal 35 10 4 5 2 4 3" xfId="24740"/>
    <cellStyle name="Normal 35 10 4 5 2 5" xfId="24741"/>
    <cellStyle name="Normal 35 10 4 5 2 6" xfId="24742"/>
    <cellStyle name="Normal 35 10 4 5 3" xfId="24743"/>
    <cellStyle name="Normal 35 10 4 5 3 2" xfId="24744"/>
    <cellStyle name="Normal 35 10 4 5 3 2 2" xfId="24745"/>
    <cellStyle name="Normal 35 10 4 5 3 2 3" xfId="24746"/>
    <cellStyle name="Normal 35 10 4 5 3 3" xfId="24747"/>
    <cellStyle name="Normal 35 10 4 5 3 4" xfId="24748"/>
    <cellStyle name="Normal 35 10 4 5 4" xfId="24749"/>
    <cellStyle name="Normal 35 10 4 5 4 2" xfId="24750"/>
    <cellStyle name="Normal 35 10 4 5 4 3" xfId="24751"/>
    <cellStyle name="Normal 35 10 4 5 5" xfId="24752"/>
    <cellStyle name="Normal 35 10 4 5 6" xfId="24753"/>
    <cellStyle name="Normal 35 10 4 6" xfId="24754"/>
    <cellStyle name="Normal 35 10 4 6 2" xfId="24755"/>
    <cellStyle name="Normal 35 10 4 6 3" xfId="24756"/>
    <cellStyle name="Normal 35 10 4 7" xfId="24757"/>
    <cellStyle name="Normal 35 10 4 8" xfId="24758"/>
    <cellStyle name="Normal 35 10 5" xfId="24759"/>
    <cellStyle name="Normal 35 10 5 2" xfId="24760"/>
    <cellStyle name="Normal 35 10 5 2 2" xfId="24761"/>
    <cellStyle name="Normal 35 10 5 2 3" xfId="24762"/>
    <cellStyle name="Normal 35 10 5 3" xfId="24763"/>
    <cellStyle name="Normal 35 10 5 4" xfId="24764"/>
    <cellStyle name="Normal 35 10 6" xfId="24765"/>
    <cellStyle name="Normal 35 10 6 2" xfId="24766"/>
    <cellStyle name="Normal 35 10 6 2 2" xfId="24767"/>
    <cellStyle name="Normal 35 10 6 2 2 2" xfId="24768"/>
    <cellStyle name="Normal 35 10 6 2 2 2 2" xfId="24769"/>
    <cellStyle name="Normal 35 10 6 2 2 2 2 2" xfId="24770"/>
    <cellStyle name="Normal 35 10 6 2 2 2 2 2 2" xfId="24771"/>
    <cellStyle name="Normal 35 10 6 2 2 2 2 2 2 2" xfId="24772"/>
    <cellStyle name="Normal 35 10 6 2 2 2 2 2 2 3" xfId="24773"/>
    <cellStyle name="Normal 35 10 6 2 2 2 2 2 3" xfId="24774"/>
    <cellStyle name="Normal 35 10 6 2 2 2 2 2 4" xfId="24775"/>
    <cellStyle name="Normal 35 10 6 2 2 2 2 3" xfId="24776"/>
    <cellStyle name="Normal 35 10 6 2 2 2 2 3 2" xfId="24777"/>
    <cellStyle name="Normal 35 10 6 2 2 2 2 3 2 2" xfId="24778"/>
    <cellStyle name="Normal 35 10 6 2 2 2 2 3 2 2 2" xfId="24779"/>
    <cellStyle name="Normal 35 10 6 2 2 2 2 3 2 2 3" xfId="24780"/>
    <cellStyle name="Normal 35 10 6 2 2 2 2 3 2 3" xfId="24781"/>
    <cellStyle name="Normal 35 10 6 2 2 2 2 3 2 4" xfId="24782"/>
    <cellStyle name="Normal 35 10 6 2 2 2 2 3 3" xfId="24783"/>
    <cellStyle name="Normal 35 10 6 2 2 2 2 3 3 2" xfId="24784"/>
    <cellStyle name="Normal 35 10 6 2 2 2 2 3 3 2 2" xfId="24785"/>
    <cellStyle name="Normal 35 10 6 2 2 2 2 3 3 2 3" xfId="24786"/>
    <cellStyle name="Normal 35 10 6 2 2 2 2 3 3 3" xfId="24787"/>
    <cellStyle name="Normal 35 10 6 2 2 2 2 3 3 4" xfId="24788"/>
    <cellStyle name="Normal 35 10 6 2 2 2 2 3 4" xfId="24789"/>
    <cellStyle name="Normal 35 10 6 2 2 2 2 3 5" xfId="24790"/>
    <cellStyle name="Normal 35 10 6 2 2 2 2 4" xfId="24791"/>
    <cellStyle name="Normal 35 10 6 2 2 2 2 5" xfId="24792"/>
    <cellStyle name="Normal 35 10 6 2 2 2 3" xfId="24793"/>
    <cellStyle name="Normal 35 10 6 2 2 2 3 2" xfId="24794"/>
    <cellStyle name="Normal 35 10 6 2 2 2 3 2 2" xfId="24795"/>
    <cellStyle name="Normal 35 10 6 2 2 2 3 2 3" xfId="24796"/>
    <cellStyle name="Normal 35 10 6 2 2 2 3 3" xfId="24797"/>
    <cellStyle name="Normal 35 10 6 2 2 2 3 4" xfId="24798"/>
    <cellStyle name="Normal 35 10 6 2 2 2 4" xfId="24799"/>
    <cellStyle name="Normal 35 10 6 2 2 2 4 2" xfId="24800"/>
    <cellStyle name="Normal 35 10 6 2 2 2 4 3" xfId="24801"/>
    <cellStyle name="Normal 35 10 6 2 2 2 5" xfId="24802"/>
    <cellStyle name="Normal 35 10 6 2 2 2 6" xfId="24803"/>
    <cellStyle name="Normal 35 10 6 2 2 3" xfId="24804"/>
    <cellStyle name="Normal 35 10 6 2 2 3 2" xfId="24805"/>
    <cellStyle name="Normal 35 10 6 2 2 3 2 2" xfId="24806"/>
    <cellStyle name="Normal 35 10 6 2 2 3 2 2 2" xfId="24807"/>
    <cellStyle name="Normal 35 10 6 2 2 3 2 2 2 2" xfId="24808"/>
    <cellStyle name="Normal 35 10 6 2 2 3 2 2 2 3" xfId="24809"/>
    <cellStyle name="Normal 35 10 6 2 2 3 2 2 3" xfId="24810"/>
    <cellStyle name="Normal 35 10 6 2 2 3 2 2 4" xfId="24811"/>
    <cellStyle name="Normal 35 10 6 2 2 3 2 3" xfId="24812"/>
    <cellStyle name="Normal 35 10 6 2 2 3 2 4" xfId="24813"/>
    <cellStyle name="Normal 35 10 6 2 2 3 3" xfId="24814"/>
    <cellStyle name="Normal 35 10 6 2 2 3 4" xfId="24815"/>
    <cellStyle name="Normal 35 10 6 2 2 4" xfId="24816"/>
    <cellStyle name="Normal 35 10 6 2 2 4 2" xfId="24817"/>
    <cellStyle name="Normal 35 10 6 2 2 4 3" xfId="24818"/>
    <cellStyle name="Normal 35 10 6 2 2 5" xfId="24819"/>
    <cellStyle name="Normal 35 10 6 2 2 6" xfId="24820"/>
    <cellStyle name="Normal 35 10 6 2 3" xfId="24821"/>
    <cellStyle name="Normal 35 10 6 2 3 2" xfId="24822"/>
    <cellStyle name="Normal 35 10 6 2 3 2 2" xfId="24823"/>
    <cellStyle name="Normal 35 10 6 2 3 2 2 2" xfId="24824"/>
    <cellStyle name="Normal 35 10 6 2 3 2 2 3" xfId="24825"/>
    <cellStyle name="Normal 35 10 6 2 3 2 3" xfId="24826"/>
    <cellStyle name="Normal 35 10 6 2 3 2 4" xfId="24827"/>
    <cellStyle name="Normal 35 10 6 2 3 3" xfId="24828"/>
    <cellStyle name="Normal 35 10 6 2 3 3 2" xfId="24829"/>
    <cellStyle name="Normal 35 10 6 2 3 3 2 2" xfId="24830"/>
    <cellStyle name="Normal 35 10 6 2 3 3 2 3" xfId="24831"/>
    <cellStyle name="Normal 35 10 6 2 3 3 3" xfId="24832"/>
    <cellStyle name="Normal 35 10 6 2 3 3 4" xfId="24833"/>
    <cellStyle name="Normal 35 10 6 2 3 4" xfId="24834"/>
    <cellStyle name="Normal 35 10 6 2 3 4 2" xfId="24835"/>
    <cellStyle name="Normal 35 10 6 2 3 4 3" xfId="24836"/>
    <cellStyle name="Normal 35 10 6 2 3 5" xfId="24837"/>
    <cellStyle name="Normal 35 10 6 2 3 6" xfId="24838"/>
    <cellStyle name="Normal 35 10 6 2 4" xfId="24839"/>
    <cellStyle name="Normal 35 10 6 2 4 2" xfId="24840"/>
    <cellStyle name="Normal 35 10 6 2 4 2 2" xfId="24841"/>
    <cellStyle name="Normal 35 10 6 2 4 2 2 2" xfId="24842"/>
    <cellStyle name="Normal 35 10 6 2 4 2 2 2 2" xfId="24843"/>
    <cellStyle name="Normal 35 10 6 2 4 2 2 2 2 2" xfId="24844"/>
    <cellStyle name="Normal 35 10 6 2 4 2 2 2 2 3" xfId="24845"/>
    <cellStyle name="Normal 35 10 6 2 4 2 2 2 3" xfId="24846"/>
    <cellStyle name="Normal 35 10 6 2 4 2 2 2 4" xfId="24847"/>
    <cellStyle name="Normal 35 10 6 2 4 2 2 3" xfId="24848"/>
    <cellStyle name="Normal 35 10 6 2 4 2 2 3 2" xfId="24849"/>
    <cellStyle name="Normal 35 10 6 2 4 2 2 3 3" xfId="24850"/>
    <cellStyle name="Normal 35 10 6 2 4 2 2 4" xfId="24851"/>
    <cellStyle name="Normal 35 10 6 2 4 2 2 5" xfId="24852"/>
    <cellStyle name="Normal 35 10 6 2 4 2 3" xfId="24853"/>
    <cellStyle name="Normal 35 10 6 2 4 2 3 2" xfId="24854"/>
    <cellStyle name="Normal 35 10 6 2 4 2 3 3" xfId="24855"/>
    <cellStyle name="Normal 35 10 6 2 4 2 4" xfId="24856"/>
    <cellStyle name="Normal 35 10 6 2 4 2 5" xfId="24857"/>
    <cellStyle name="Normal 35 10 6 2 4 3" xfId="24858"/>
    <cellStyle name="Normal 35 10 6 2 4 3 2" xfId="24859"/>
    <cellStyle name="Normal 35 10 6 2 4 3 3" xfId="24860"/>
    <cellStyle name="Normal 35 10 6 2 4 4" xfId="24861"/>
    <cellStyle name="Normal 35 10 6 2 4 5" xfId="24862"/>
    <cellStyle name="Normal 35 10 6 2 5" xfId="24863"/>
    <cellStyle name="Normal 35 10 6 2 5 2" xfId="24864"/>
    <cellStyle name="Normal 35 10 6 2 5 3" xfId="24865"/>
    <cellStyle name="Normal 35 10 6 2 6" xfId="24866"/>
    <cellStyle name="Normal 35 10 6 2 7" xfId="24867"/>
    <cellStyle name="Normal 35 10 6 3" xfId="24868"/>
    <cellStyle name="Normal 35 10 6 3 2" xfId="24869"/>
    <cellStyle name="Normal 35 10 6 3 3" xfId="24870"/>
    <cellStyle name="Normal 35 10 6 4" xfId="24871"/>
    <cellStyle name="Normal 35 10 6 5" xfId="24872"/>
    <cellStyle name="Normal 35 11" xfId="24873"/>
    <cellStyle name="Normal 35 12" xfId="24874"/>
    <cellStyle name="Normal 35 13" xfId="24875"/>
    <cellStyle name="Normal 35 13 2" xfId="24876"/>
    <cellStyle name="Normal 35 13 2 2" xfId="24877"/>
    <cellStyle name="Normal 35 13 2 2 2" xfId="24878"/>
    <cellStyle name="Normal 35 13 2 2 3" xfId="24879"/>
    <cellStyle name="Normal 35 13 2 3" xfId="24880"/>
    <cellStyle name="Normal 35 13 2 4" xfId="24881"/>
    <cellStyle name="Normal 35 13 3" xfId="24882"/>
    <cellStyle name="Normal 35 13 3 2" xfId="24883"/>
    <cellStyle name="Normal 35 13 3 2 2" xfId="24884"/>
    <cellStyle name="Normal 35 13 3 2 3" xfId="24885"/>
    <cellStyle name="Normal 35 13 3 3" xfId="24886"/>
    <cellStyle name="Normal 35 13 3 4" xfId="24887"/>
    <cellStyle name="Normal 35 13 4" xfId="24888"/>
    <cellStyle name="Normal 35 13 4 2" xfId="24889"/>
    <cellStyle name="Normal 35 13 4 2 2" xfId="24890"/>
    <cellStyle name="Normal 35 13 4 2 2 2" xfId="24891"/>
    <cellStyle name="Normal 35 13 4 2 2 2 2" xfId="24892"/>
    <cellStyle name="Normal 35 13 4 2 2 2 2 2" xfId="24893"/>
    <cellStyle name="Normal 35 13 4 2 2 2 2 2 2" xfId="24894"/>
    <cellStyle name="Normal 35 13 4 2 2 2 2 2 3" xfId="24895"/>
    <cellStyle name="Normal 35 13 4 2 2 2 2 3" xfId="24896"/>
    <cellStyle name="Normal 35 13 4 2 2 2 2 4" xfId="24897"/>
    <cellStyle name="Normal 35 13 4 2 2 2 3" xfId="24898"/>
    <cellStyle name="Normal 35 13 4 2 2 2 3 2" xfId="24899"/>
    <cellStyle name="Normal 35 13 4 2 2 2 3 3" xfId="24900"/>
    <cellStyle name="Normal 35 13 4 2 2 2 4" xfId="24901"/>
    <cellStyle name="Normal 35 13 4 2 2 2 5" xfId="24902"/>
    <cellStyle name="Normal 35 13 4 2 2 3" xfId="24903"/>
    <cellStyle name="Normal 35 13 4 2 2 3 2" xfId="24904"/>
    <cellStyle name="Normal 35 13 4 2 2 3 3" xfId="24905"/>
    <cellStyle name="Normal 35 13 4 2 2 4" xfId="24906"/>
    <cellStyle name="Normal 35 13 4 2 2 5" xfId="24907"/>
    <cellStyle name="Normal 35 13 4 2 3" xfId="24908"/>
    <cellStyle name="Normal 35 13 4 2 3 2" xfId="24909"/>
    <cellStyle name="Normal 35 13 4 2 3 2 2" xfId="24910"/>
    <cellStyle name="Normal 35 13 4 2 3 2 2 2" xfId="24911"/>
    <cellStyle name="Normal 35 13 4 2 3 2 2 3" xfId="24912"/>
    <cellStyle name="Normal 35 13 4 2 3 2 3" xfId="24913"/>
    <cellStyle name="Normal 35 13 4 2 3 2 4" xfId="24914"/>
    <cellStyle name="Normal 35 13 4 2 3 3" xfId="24915"/>
    <cellStyle name="Normal 35 13 4 2 3 3 2" xfId="24916"/>
    <cellStyle name="Normal 35 13 4 2 3 3 3" xfId="24917"/>
    <cellStyle name="Normal 35 13 4 2 3 4" xfId="24918"/>
    <cellStyle name="Normal 35 13 4 2 3 5" xfId="24919"/>
    <cellStyle name="Normal 35 13 4 2 4" xfId="24920"/>
    <cellStyle name="Normal 35 13 4 2 4 2" xfId="24921"/>
    <cellStyle name="Normal 35 13 4 2 4 2 2" xfId="24922"/>
    <cellStyle name="Normal 35 13 4 2 4 2 3" xfId="24923"/>
    <cellStyle name="Normal 35 13 4 2 4 3" xfId="24924"/>
    <cellStyle name="Normal 35 13 4 2 4 4" xfId="24925"/>
    <cellStyle name="Normal 35 13 4 2 5" xfId="24926"/>
    <cellStyle name="Normal 35 13 4 2 5 2" xfId="24927"/>
    <cellStyle name="Normal 35 13 4 2 5 2 2" xfId="24928"/>
    <cellStyle name="Normal 35 13 4 2 5 2 2 2" xfId="24929"/>
    <cellStyle name="Normal 35 13 4 2 5 2 2 2 2" xfId="24930"/>
    <cellStyle name="Normal 35 13 4 2 5 2 2 2 3" xfId="24931"/>
    <cellStyle name="Normal 35 13 4 2 5 2 2 3" xfId="24932"/>
    <cellStyle name="Normal 35 13 4 2 5 2 2 3 2 3" xfId="24933"/>
    <cellStyle name="Normal 35 13 4 2 5 2 2 3 2 3 2" xfId="24934"/>
    <cellStyle name="Normal 35 13 4 2 5 2 2 3 2 3 2 2" xfId="24935"/>
    <cellStyle name="Normal 35 13 4 2 5 2 2 3 2 3 2 3" xfId="24936"/>
    <cellStyle name="Normal 35 13 4 2 5 2 2 3 2 3 3" xfId="24937"/>
    <cellStyle name="Normal 35 13 4 2 5 2 2 3 2 3 4" xfId="24938"/>
    <cellStyle name="Normal 35 13 4 2 5 2 2 4" xfId="24939"/>
    <cellStyle name="Normal 35 13 4 2 5 2 3" xfId="24940"/>
    <cellStyle name="Normal 35 13 4 2 5 2 3 2" xfId="24941"/>
    <cellStyle name="Normal 35 13 4 2 5 2 3 3" xfId="24942"/>
    <cellStyle name="Normal 35 13 4 2 5 2 4" xfId="24943"/>
    <cellStyle name="Normal 35 13 4 2 5 2 5" xfId="24944"/>
    <cellStyle name="Normal 35 13 4 2 5 3" xfId="24945"/>
    <cellStyle name="Normal 35 13 4 2 5 3 2" xfId="24946"/>
    <cellStyle name="Normal 35 13 4 2 5 3 3" xfId="24947"/>
    <cellStyle name="Normal 35 13 4 2 5 4" xfId="24948"/>
    <cellStyle name="Normal 35 13 4 2 5 5" xfId="24949"/>
    <cellStyle name="Normal 35 13 4 2 6" xfId="24950"/>
    <cellStyle name="Normal 35 13 4 2 6 2" xfId="24951"/>
    <cellStyle name="Normal 35 13 4 2 6 3" xfId="24952"/>
    <cellStyle name="Normal 35 13 4 2 7" xfId="24953"/>
    <cellStyle name="Normal 35 13 4 2 8" xfId="24954"/>
    <cellStyle name="Normal 35 13 4 3" xfId="24955"/>
    <cellStyle name="Normal 35 13 4 3 2" xfId="24956"/>
    <cellStyle name="Normal 35 13 4 3 3" xfId="24957"/>
    <cellStyle name="Normal 35 13 4 4" xfId="24958"/>
    <cellStyle name="Normal 35 13 4 5" xfId="24959"/>
    <cellStyle name="Normal 35 13 4 5 2" xfId="24960"/>
    <cellStyle name="Normal 35 13 4 5 2 2" xfId="24961"/>
    <cellStyle name="Normal 35 13 4 5 2 3" xfId="24962"/>
    <cellStyle name="Normal 35 13 4 5 3" xfId="24963"/>
    <cellStyle name="Normal 35 13 4 5 4" xfId="24964"/>
    <cellStyle name="Normal 35 13 4 6" xfId="24965"/>
    <cellStyle name="Normal 35 14" xfId="24966"/>
    <cellStyle name="Normal 35 15" xfId="24967"/>
    <cellStyle name="Normal 35 15 2" xfId="24968"/>
    <cellStyle name="Normal 35 15 2 2" xfId="24969"/>
    <cellStyle name="Normal 35 15 2 3" xfId="24970"/>
    <cellStyle name="Normal 35 15 3" xfId="24971"/>
    <cellStyle name="Normal 35 15 4" xfId="24972"/>
    <cellStyle name="Normal 35 2" xfId="24973"/>
    <cellStyle name="Normal 35 2 10" xfId="24974"/>
    <cellStyle name="Normal 35 2 11" xfId="24975"/>
    <cellStyle name="Normal 35 2 12" xfId="24976"/>
    <cellStyle name="Normal 35 2 12 2" xfId="24977"/>
    <cellStyle name="Normal 35 2 12 3" xfId="24978"/>
    <cellStyle name="Normal 35 2 13" xfId="24979"/>
    <cellStyle name="Normal 35 2 13 2" xfId="24980"/>
    <cellStyle name="Normal 35 2 13 3" xfId="24981"/>
    <cellStyle name="Normal 35 2 14" xfId="24982"/>
    <cellStyle name="Normal 35 2 15" xfId="24983"/>
    <cellStyle name="Normal 35 2 16" xfId="24984"/>
    <cellStyle name="Normal 35 2 2" xfId="24985"/>
    <cellStyle name="Normal 35 2 2 2" xfId="24986"/>
    <cellStyle name="Normal 35 2 2 3" xfId="24987"/>
    <cellStyle name="Normal 35 2 3" xfId="24988"/>
    <cellStyle name="Normal 35 2 3 2" xfId="24989"/>
    <cellStyle name="Normal 35 2 3 2 2" xfId="24990"/>
    <cellStyle name="Normal 35 2 3 2 2 2" xfId="24991"/>
    <cellStyle name="Normal 35 2 3 2 2 3" xfId="24992"/>
    <cellStyle name="Normal 35 2 3 2 3" xfId="24993"/>
    <cellStyle name="Normal 35 2 3 2 4" xfId="24994"/>
    <cellStyle name="Normal 35 2 3 2 5" xfId="24995"/>
    <cellStyle name="Normal 35 2 3 3" xfId="24996"/>
    <cellStyle name="Normal 35 2 3 3 2" xfId="24997"/>
    <cellStyle name="Normal 35 2 3 3 3" xfId="24998"/>
    <cellStyle name="Normal 35 2 3 4" xfId="24999"/>
    <cellStyle name="Normal 35 2 3 5" xfId="25000"/>
    <cellStyle name="Normal 35 2 3 6" xfId="25001"/>
    <cellStyle name="Normal 35 2 4" xfId="25002"/>
    <cellStyle name="Normal 35 2 4 2" xfId="25003"/>
    <cellStyle name="Normal 35 2 4 2 2" xfId="25004"/>
    <cellStyle name="Normal 35 2 4 2 3" xfId="25005"/>
    <cellStyle name="Normal 35 2 5" xfId="25006"/>
    <cellStyle name="Normal 35 2 5 2" xfId="25007"/>
    <cellStyle name="Normal 35 2 5 2 2" xfId="25008"/>
    <cellStyle name="Normal 35 2 5 2 3" xfId="25009"/>
    <cellStyle name="Normal 35 2 6" xfId="25010"/>
    <cellStyle name="Normal 35 2 6 2" xfId="25011"/>
    <cellStyle name="Normal 35 2 6 2 2" xfId="25012"/>
    <cellStyle name="Normal 35 2 6 2 3" xfId="25013"/>
    <cellStyle name="Normal 35 2 7" xfId="25014"/>
    <cellStyle name="Normal 35 2 7 2" xfId="25015"/>
    <cellStyle name="Normal 35 2 7 2 2" xfId="25016"/>
    <cellStyle name="Normal 35 2 7 2 3" xfId="25017"/>
    <cellStyle name="Normal 35 2 8" xfId="25018"/>
    <cellStyle name="Normal 35 2 8 2" xfId="25019"/>
    <cellStyle name="Normal 35 2 8 2 2" xfId="25020"/>
    <cellStyle name="Normal 35 2 8 2 3" xfId="25021"/>
    <cellStyle name="Normal 35 2 9" xfId="25022"/>
    <cellStyle name="Normal 35 2 9 2" xfId="25023"/>
    <cellStyle name="Normal 35 2 9 2 2" xfId="25024"/>
    <cellStyle name="Normal 35 2 9 2 3" xfId="25025"/>
    <cellStyle name="Normal 35 2_CHC Asifabad Estimate" xfId="25026"/>
    <cellStyle name="Normal 35 3" xfId="25027"/>
    <cellStyle name="Normal 35 3 2" xfId="25028"/>
    <cellStyle name="Normal 35 3 3" xfId="25029"/>
    <cellStyle name="Normal 35 4" xfId="25030"/>
    <cellStyle name="Normal 35 4 2" xfId="25031"/>
    <cellStyle name="Normal 35 4 2 2" xfId="25032"/>
    <cellStyle name="Normal 35 4 2 2 2" xfId="25033"/>
    <cellStyle name="Normal 35 4 2 2 3" xfId="25034"/>
    <cellStyle name="Normal 35 4 2 3" xfId="25035"/>
    <cellStyle name="Normal 35 4 2 4" xfId="25036"/>
    <cellStyle name="Normal 35 5" xfId="25037"/>
    <cellStyle name="Normal 35 5 2" xfId="25038"/>
    <cellStyle name="Normal 35 5 2 2" xfId="25039"/>
    <cellStyle name="Normal 35 5 2 2 2" xfId="25040"/>
    <cellStyle name="Normal 35 5 2 2 3" xfId="25041"/>
    <cellStyle name="Normal 35 5 2 3" xfId="25042"/>
    <cellStyle name="Normal 35 5 2 4" xfId="25043"/>
    <cellStyle name="Normal 35 6" xfId="25044"/>
    <cellStyle name="Normal 35 6 2" xfId="25045"/>
    <cellStyle name="Normal 35 6 2 2" xfId="25046"/>
    <cellStyle name="Normal 35 6 2 2 2" xfId="25047"/>
    <cellStyle name="Normal 35 6 2 2 3" xfId="25048"/>
    <cellStyle name="Normal 35 6 2 3" xfId="25049"/>
    <cellStyle name="Normal 35 6 2 4" xfId="25050"/>
    <cellStyle name="Normal 35 7" xfId="25051"/>
    <cellStyle name="Normal 35 7 2" xfId="25052"/>
    <cellStyle name="Normal 35 7 2 2" xfId="25053"/>
    <cellStyle name="Normal 35 7 2 2 2" xfId="25054"/>
    <cellStyle name="Normal 35 7 2 2 3" xfId="25055"/>
    <cellStyle name="Normal 35 7 2 3" xfId="25056"/>
    <cellStyle name="Normal 35 7 2 4" xfId="25057"/>
    <cellStyle name="Normal 35 8" xfId="25058"/>
    <cellStyle name="Normal 35 8 2" xfId="25059"/>
    <cellStyle name="Normal 35 8 2 2" xfId="25060"/>
    <cellStyle name="Normal 35 8 2 2 2" xfId="25061"/>
    <cellStyle name="Normal 35 8 2 2 3" xfId="25062"/>
    <cellStyle name="Normal 35 8 2 3" xfId="25063"/>
    <cellStyle name="Normal 35 8 2 4" xfId="25064"/>
    <cellStyle name="Normal 35 9" xfId="25065"/>
    <cellStyle name="Normal 35_AH Bhainsa Estimate" xfId="25066"/>
    <cellStyle name="Normal 36" xfId="25067"/>
    <cellStyle name="Normal 36 10" xfId="25068"/>
    <cellStyle name="Normal 36 10 2" xfId="25069"/>
    <cellStyle name="Normal 36 11" xfId="25070"/>
    <cellStyle name="Normal 36 12" xfId="25071"/>
    <cellStyle name="Normal 36 13" xfId="25072"/>
    <cellStyle name="Normal 36 14" xfId="25073"/>
    <cellStyle name="Normal 36 15" xfId="25074"/>
    <cellStyle name="Normal 36 2" xfId="25075"/>
    <cellStyle name="Normal 36 2 10" xfId="25076"/>
    <cellStyle name="Normal 36 2 11" xfId="25077"/>
    <cellStyle name="Normal 36 2 12" xfId="25078"/>
    <cellStyle name="Normal 36 2 2" xfId="25079"/>
    <cellStyle name="Normal 36 2 2 2" xfId="25080"/>
    <cellStyle name="Normal 36 2 2 2 2" xfId="25081"/>
    <cellStyle name="Normal 36 2 2 2 2 2" xfId="25082"/>
    <cellStyle name="Normal 36 2 2 2 2 3" xfId="25083"/>
    <cellStyle name="Normal 36 2 2 2 3" xfId="25084"/>
    <cellStyle name="Normal 36 2 2 2 4" xfId="25085"/>
    <cellStyle name="Normal 36 2 3" xfId="25086"/>
    <cellStyle name="Normal 36 2 4" xfId="25087"/>
    <cellStyle name="Normal 36 2 5" xfId="25088"/>
    <cellStyle name="Normal 36 2 6" xfId="25089"/>
    <cellStyle name="Normal 36 2 7" xfId="25090"/>
    <cellStyle name="Normal 36 2 8" xfId="25091"/>
    <cellStyle name="Normal 36 2 9" xfId="25092"/>
    <cellStyle name="Normal 36 3" xfId="25093"/>
    <cellStyle name="Normal 36 3 2" xfId="25094"/>
    <cellStyle name="Normal 36 3 2 2" xfId="25095"/>
    <cellStyle name="Normal 36 3 2 2 2" xfId="25096"/>
    <cellStyle name="Normal 36 3 2 2 3" xfId="25097"/>
    <cellStyle name="Normal 36 3 2 3" xfId="25098"/>
    <cellStyle name="Normal 36 3 2 4" xfId="25099"/>
    <cellStyle name="Normal 36 3 3" xfId="25100"/>
    <cellStyle name="Normal 36 3 3 2" xfId="25101"/>
    <cellStyle name="Normal 36 3 3 2 2" xfId="25102"/>
    <cellStyle name="Normal 36 3 3 2 3" xfId="25103"/>
    <cellStyle name="Normal 36 3 3 3" xfId="25104"/>
    <cellStyle name="Normal 36 3 3 4" xfId="25105"/>
    <cellStyle name="Normal 36 3 4" xfId="25106"/>
    <cellStyle name="Normal 36 3 4 2" xfId="25107"/>
    <cellStyle name="Normal 36 3 4 2 2" xfId="25108"/>
    <cellStyle name="Normal 36 3 4 2 3" xfId="25109"/>
    <cellStyle name="Normal 36 3 4 3" xfId="25110"/>
    <cellStyle name="Normal 36 3 4 4" xfId="25111"/>
    <cellStyle name="Normal 36 4" xfId="25112"/>
    <cellStyle name="Normal 36 5" xfId="25113"/>
    <cellStyle name="Normal 36 5 2" xfId="25114"/>
    <cellStyle name="Normal 36 5 2 2" xfId="25115"/>
    <cellStyle name="Normal 36 5 2 2 2" xfId="25116"/>
    <cellStyle name="Normal 36 5 2 2 3" xfId="25117"/>
    <cellStyle name="Normal 36 5 2 3" xfId="25118"/>
    <cellStyle name="Normal 36 5 2 4" xfId="25119"/>
    <cellStyle name="Normal 36 5 3" xfId="25120"/>
    <cellStyle name="Normal 36 5 3 2" xfId="25121"/>
    <cellStyle name="Normal 36 5 3 2 2" xfId="25122"/>
    <cellStyle name="Normal 36 5 3 2 3" xfId="25123"/>
    <cellStyle name="Normal 36 5 3 3" xfId="25124"/>
    <cellStyle name="Normal 36 5 3 4" xfId="25125"/>
    <cellStyle name="Normal 36 5 4" xfId="25126"/>
    <cellStyle name="Normal 36 5 4 2" xfId="25127"/>
    <cellStyle name="Normal 36 5 4 2 2" xfId="25128"/>
    <cellStyle name="Normal 36 5 4 2 3" xfId="25129"/>
    <cellStyle name="Normal 36 5 4 3" xfId="25130"/>
    <cellStyle name="Normal 36 5 4 4" xfId="25131"/>
    <cellStyle name="Normal 36 5 5" xfId="25132"/>
    <cellStyle name="Normal 36 5 5 2" xfId="25133"/>
    <cellStyle name="Normal 36 5 5 2 2" xfId="25134"/>
    <cellStyle name="Normal 36 5 5 2 2 2" xfId="25135"/>
    <cellStyle name="Normal 36 5 5 2 2 3" xfId="25136"/>
    <cellStyle name="Normal 36 5 5 2 3" xfId="25137"/>
    <cellStyle name="Normal 36 5 5 2 4" xfId="25138"/>
    <cellStyle name="Normal 36 5 5 3" xfId="25139"/>
    <cellStyle name="Normal 36 5 5 3 2" xfId="25140"/>
    <cellStyle name="Normal 36 5 5 3 2 2" xfId="25141"/>
    <cellStyle name="Normal 36 5 5 3 2 2 2" xfId="25142"/>
    <cellStyle name="Normal 36 5 5 3 2 2 3" xfId="25143"/>
    <cellStyle name="Normal 36 5 5 3 2 3" xfId="25144"/>
    <cellStyle name="Normal 36 5 5 3 2 4" xfId="25145"/>
    <cellStyle name="Normal 36 5 5 3 3" xfId="25146"/>
    <cellStyle name="Normal 36 5 5 3 3 2" xfId="25147"/>
    <cellStyle name="Normal 36 5 5 3 3 3" xfId="25148"/>
    <cellStyle name="Normal 36 5 5 3 4" xfId="25149"/>
    <cellStyle name="Normal 36 5 5 3 5" xfId="25150"/>
    <cellStyle name="Normal 36 5 5 4" xfId="25151"/>
    <cellStyle name="Normal 36 5 5 4 2" xfId="25152"/>
    <cellStyle name="Normal 36 5 5 4 2 2" xfId="25153"/>
    <cellStyle name="Normal 36 5 5 4 2 3" xfId="25154"/>
    <cellStyle name="Normal 36 5 5 4 3" xfId="25155"/>
    <cellStyle name="Normal 36 5 5 4 4" xfId="25156"/>
    <cellStyle name="Normal 36 5 5 5" xfId="25157"/>
    <cellStyle name="Normal 36 5 5 5 2" xfId="25158"/>
    <cellStyle name="Normal 36 5 5 5 2 2" xfId="25159"/>
    <cellStyle name="Normal 36 5 5 5 2 3" xfId="25160"/>
    <cellStyle name="Normal 36 5 5 5 3" xfId="25161"/>
    <cellStyle name="Normal 36 5 5 5 4" xfId="25162"/>
    <cellStyle name="Normal 36 5 5 6" xfId="25163"/>
    <cellStyle name="Normal 36 5 5 6 2" xfId="25164"/>
    <cellStyle name="Normal 36 5 5 6 3" xfId="25165"/>
    <cellStyle name="Normal 36 5 5 7" xfId="25166"/>
    <cellStyle name="Normal 36 5 5 8" xfId="25167"/>
    <cellStyle name="Normal 36 6" xfId="25168"/>
    <cellStyle name="Normal 36 7" xfId="25169"/>
    <cellStyle name="Normal 36 8" xfId="25170"/>
    <cellStyle name="Normal 36 9" xfId="25171"/>
    <cellStyle name="Normal 36_Repairs &amp; Renovations to MGM  - 26-07-2016" xfId="25172"/>
    <cellStyle name="Normal 37" xfId="25173"/>
    <cellStyle name="Normal 37 10" xfId="25174"/>
    <cellStyle name="Normal 37 11" xfId="25175"/>
    <cellStyle name="Normal 37 12" xfId="25176"/>
    <cellStyle name="Normal 37 2" xfId="25177"/>
    <cellStyle name="Normal 37 2 10" xfId="25178"/>
    <cellStyle name="Normal 37 2 11" xfId="25179"/>
    <cellStyle name="Normal 37 2 2" xfId="25180"/>
    <cellStyle name="Normal 37 2 2 2" xfId="25181"/>
    <cellStyle name="Normal 37 2 3" xfId="25182"/>
    <cellStyle name="Normal 37 2 4" xfId="25183"/>
    <cellStyle name="Normal 37 2 5" xfId="25184"/>
    <cellStyle name="Normal 37 2 6" xfId="25185"/>
    <cellStyle name="Normal 37 2 7" xfId="25186"/>
    <cellStyle name="Normal 37 2 8" xfId="25187"/>
    <cellStyle name="Normal 37 2 9" xfId="25188"/>
    <cellStyle name="Normal 37 3" xfId="25189"/>
    <cellStyle name="Normal 37 4" xfId="25190"/>
    <cellStyle name="Normal 37 5" xfId="25191"/>
    <cellStyle name="Normal 37 6" xfId="25192"/>
    <cellStyle name="Normal 37 7" xfId="25193"/>
    <cellStyle name="Normal 37 8" xfId="25194"/>
    <cellStyle name="Normal 37 9" xfId="25195"/>
    <cellStyle name="Normal 38" xfId="25196"/>
    <cellStyle name="Normal 38 10" xfId="25197"/>
    <cellStyle name="Normal 38 11" xfId="25198"/>
    <cellStyle name="Normal 38 2" xfId="25199"/>
    <cellStyle name="Normal 38 2 2" xfId="25200"/>
    <cellStyle name="Normal 38 3" xfId="25201"/>
    <cellStyle name="Normal 38 3 2" xfId="25202"/>
    <cellStyle name="Normal 38 3 2 2" xfId="25203"/>
    <cellStyle name="Normal 38 3 2 2 2" xfId="25204"/>
    <cellStyle name="Normal 38 3 2 2 2 2" xfId="25205"/>
    <cellStyle name="Normal 38 3 2 2 2 2 2" xfId="25206"/>
    <cellStyle name="Normal 38 3 2 2 2 2 3" xfId="25207"/>
    <cellStyle name="Normal 38 3 2 2 2 3" xfId="25208"/>
    <cellStyle name="Normal 38 3 2 2 2 4" xfId="25209"/>
    <cellStyle name="Normal 38 3 2 2 3" xfId="25210"/>
    <cellStyle name="Normal 38 3 2 2 3 2" xfId="25211"/>
    <cellStyle name="Normal 38 3 2 2 3 3" xfId="25212"/>
    <cellStyle name="Normal 38 3 2 2 4" xfId="25213"/>
    <cellStyle name="Normal 38 3 2 2 5" xfId="25214"/>
    <cellStyle name="Normal 38 3 2 3" xfId="25215"/>
    <cellStyle name="Normal 38 3 2 3 2" xfId="25216"/>
    <cellStyle name="Normal 38 3 2 3 2 2" xfId="25217"/>
    <cellStyle name="Normal 38 3 2 3 2 2 2" xfId="25218"/>
    <cellStyle name="Normal 38 3 2 3 2 2 3" xfId="25219"/>
    <cellStyle name="Normal 38 3 2 3 2 3" xfId="25220"/>
    <cellStyle name="Normal 38 3 2 3 2 4" xfId="25221"/>
    <cellStyle name="Normal 38 3 2 3 3" xfId="25222"/>
    <cellStyle name="Normal 38 3 2 3 3 2" xfId="25223"/>
    <cellStyle name="Normal 38 3 2 3 3 3" xfId="25224"/>
    <cellStyle name="Normal 38 3 2 3 4" xfId="25225"/>
    <cellStyle name="Normal 38 3 2 3 4 2 2 2" xfId="25226"/>
    <cellStyle name="Normal 38 3 2 3 4 2 2 2 2" xfId="25227"/>
    <cellStyle name="Normal 38 3 2 3 4 2 2 2 2 2" xfId="25228"/>
    <cellStyle name="Normal 38 3 2 3 4 2 2 2 2 3" xfId="25229"/>
    <cellStyle name="Normal 38 3 2 3 4 2 2 2 3" xfId="25230"/>
    <cellStyle name="Normal 38 3 2 3 4 2 2 2 4" xfId="25231"/>
    <cellStyle name="Normal 38 3 2 3 4 2 2 3" xfId="25232"/>
    <cellStyle name="Normal 38 3 2 3 4 2 2 3 2" xfId="25233"/>
    <cellStyle name="Normal 38 3 2 3 4 2 2 3 2 2" xfId="25234"/>
    <cellStyle name="Normal 38 3 2 3 4 2 2 3 2 3" xfId="25235"/>
    <cellStyle name="Normal 38 3 2 3 4 2 2 3 3" xfId="25236"/>
    <cellStyle name="Normal 38 3 2 3 4 2 2 3 4" xfId="25237"/>
    <cellStyle name="Normal 38 3 2 3 5" xfId="25238"/>
    <cellStyle name="Normal 38 3 3" xfId="25239"/>
    <cellStyle name="Normal 38 3 4" xfId="25240"/>
    <cellStyle name="Normal 38 3 4 2" xfId="25241"/>
    <cellStyle name="Normal 38 3 4 2 2" xfId="25242"/>
    <cellStyle name="Normal 38 3 4 2 2 2" xfId="25243"/>
    <cellStyle name="Normal 38 3 4 2 2 2 2" xfId="25244"/>
    <cellStyle name="Normal 38 3 4 2 2 2 2 2" xfId="25245"/>
    <cellStyle name="Normal 38 3 4 2 2 2 2 2 2" xfId="25246"/>
    <cellStyle name="Normal 38 3 4 2 2 2 2 2 2 2" xfId="25247"/>
    <cellStyle name="Normal 38 3 4 2 2 2 2 2 2 2 2" xfId="25248"/>
    <cellStyle name="Normal 38 3 4 2 2 2 2 2 2 2 3" xfId="25249"/>
    <cellStyle name="Normal 38 3 4 2 2 2 2 2 2 3" xfId="25250"/>
    <cellStyle name="Normal 38 3 4 2 2 2 2 2 2 4" xfId="25251"/>
    <cellStyle name="Normal 38 3 4 2 2 2 2 2 2 5" xfId="25252"/>
    <cellStyle name="Normal 38 3 4 2 2 2 2 2 2 5 2" xfId="25253"/>
    <cellStyle name="Normal 38 3 4 2 2 2 2 2 2 5 2 2" xfId="25254"/>
    <cellStyle name="Normal 38 3 4 2 2 2 2 2 2 5 2 3" xfId="25255"/>
    <cellStyle name="Normal 38 3 4 2 2 2 2 2 2 5 3" xfId="25256"/>
    <cellStyle name="Normal 38 3 4 2 2 2 2 2 2 5 4" xfId="25257"/>
    <cellStyle name="Normal 38 3 4 2 2 2 2 2 3" xfId="25258"/>
    <cellStyle name="Normal 38 3 4 2 2 2 2 2 4" xfId="25259"/>
    <cellStyle name="Normal 38 3 4 2 2 2 2 3" xfId="25260"/>
    <cellStyle name="Normal 38 3 4 2 2 2 2 4" xfId="25261"/>
    <cellStyle name="Normal 38 3 4 2 2 2 3" xfId="25262"/>
    <cellStyle name="Normal 38 3 4 2 2 2 3 2" xfId="25263"/>
    <cellStyle name="Normal 38 3 4 2 2 2 3 2 2" xfId="25264"/>
    <cellStyle name="Normal 38 3 4 2 2 2 3 2 3" xfId="25265"/>
    <cellStyle name="Normal 38 3 4 2 2 2 3 3" xfId="25266"/>
    <cellStyle name="Normal 38 3 4 2 2 2 3 4" xfId="25267"/>
    <cellStyle name="Normal 38 3 4 2 2 2 4" xfId="25268"/>
    <cellStyle name="Normal 38 3 4 2 2 2 4 2" xfId="25269"/>
    <cellStyle name="Normal 38 3 4 2 2 2 4 3" xfId="25270"/>
    <cellStyle name="Normal 38 3 4 2 2 2 5" xfId="25271"/>
    <cellStyle name="Normal 38 3 4 2 2 2 6" xfId="25272"/>
    <cellStyle name="Normal 38 3 4 2 2 3" xfId="25273"/>
    <cellStyle name="Normal 38 3 4 2 2 3 2" xfId="25274"/>
    <cellStyle name="Normal 38 3 4 2 2 3 2 2" xfId="25275"/>
    <cellStyle name="Normal 38 3 4 2 2 3 2 3" xfId="25276"/>
    <cellStyle name="Normal 38 3 4 2 2 3 3" xfId="25277"/>
    <cellStyle name="Normal 38 3 4 2 2 3 4" xfId="25278"/>
    <cellStyle name="Normal 38 3 4 2 2 4" xfId="25279"/>
    <cellStyle name="Normal 38 3 4 2 2 4 2" xfId="25280"/>
    <cellStyle name="Normal 38 3 4 2 2 4 3" xfId="25281"/>
    <cellStyle name="Normal 38 3 4 2 2 5" xfId="25282"/>
    <cellStyle name="Normal 38 3 4 2 2 6" xfId="25283"/>
    <cellStyle name="Normal 38 3 4 2 3" xfId="25284"/>
    <cellStyle name="Normal 38 3 4 2 3 2" xfId="25285"/>
    <cellStyle name="Normal 38 3 4 2 3 3" xfId="25286"/>
    <cellStyle name="Normal 38 3 4 2 4" xfId="25287"/>
    <cellStyle name="Normal 38 3 4 2 5" xfId="25288"/>
    <cellStyle name="Normal 38 3 4 3" xfId="25289"/>
    <cellStyle name="Normal 38 3 4 3 2" xfId="25290"/>
    <cellStyle name="Normal 38 3 4 3 3" xfId="25291"/>
    <cellStyle name="Normal 38 3 4 4" xfId="25292"/>
    <cellStyle name="Normal 38 3 4 5" xfId="25293"/>
    <cellStyle name="Normal 38 3 5" xfId="25294"/>
    <cellStyle name="Normal 38 3 5 2" xfId="25295"/>
    <cellStyle name="Normal 38 3 5 2 2" xfId="25296"/>
    <cellStyle name="Normal 38 3 5 2 3" xfId="25297"/>
    <cellStyle name="Normal 38 3 5 3" xfId="25298"/>
    <cellStyle name="Normal 38 3 5 4" xfId="25299"/>
    <cellStyle name="Normal 38 4" xfId="25300"/>
    <cellStyle name="Normal 38 4 2" xfId="25301"/>
    <cellStyle name="Normal 38 5" xfId="25302"/>
    <cellStyle name="Normal 38 6" xfId="25303"/>
    <cellStyle name="Normal 38 7" xfId="25304"/>
    <cellStyle name="Normal 38 8" xfId="25305"/>
    <cellStyle name="Normal 38 9" xfId="25306"/>
    <cellStyle name="Normal 39" xfId="25307"/>
    <cellStyle name="Normal 39 2" xfId="25308"/>
    <cellStyle name="Normal 39 2 2" xfId="25309"/>
    <cellStyle name="Normal 39 3" xfId="25310"/>
    <cellStyle name="Normal 39 4" xfId="25311"/>
    <cellStyle name="Normal 39 4 2" xfId="25312"/>
    <cellStyle name="Normal 39 4 2 2" xfId="25313"/>
    <cellStyle name="Normal 39 4 2 3" xfId="25314"/>
    <cellStyle name="Normal 39 4 3" xfId="25315"/>
    <cellStyle name="Normal 39 4 4" xfId="25316"/>
    <cellStyle name="Normal 39 5" xfId="25317"/>
    <cellStyle name="Normal 39 5 2" xfId="25318"/>
    <cellStyle name="Normal 39 5 2 2" xfId="25319"/>
    <cellStyle name="Normal 39 5 2 3" xfId="25320"/>
    <cellStyle name="Normal 39 5 3" xfId="25321"/>
    <cellStyle name="Normal 39 5 4" xfId="25322"/>
    <cellStyle name="Normal 39 6" xfId="25323"/>
    <cellStyle name="Normal 39 6 2" xfId="25324"/>
    <cellStyle name="Normal 39 6 2 2" xfId="25325"/>
    <cellStyle name="Normal 39 6 2 3" xfId="25326"/>
    <cellStyle name="Normal 39 6 3" xfId="25327"/>
    <cellStyle name="Normal 39 6 4" xfId="25328"/>
    <cellStyle name="Normal 39 7" xfId="25329"/>
    <cellStyle name="Normal 39 7 2" xfId="25330"/>
    <cellStyle name="Normal 39 7 2 2" xfId="25331"/>
    <cellStyle name="Normal 39 7 2 3" xfId="25332"/>
    <cellStyle name="Normal 39 7 3" xfId="25333"/>
    <cellStyle name="Normal 39 7 4" xfId="25334"/>
    <cellStyle name="Normal 39 8" xfId="25335"/>
    <cellStyle name="Normal 39 8 2" xfId="25336"/>
    <cellStyle name="Normal 39 8 2 2" xfId="25337"/>
    <cellStyle name="Normal 39 8 2 3" xfId="25338"/>
    <cellStyle name="Normal 39 8 3" xfId="25339"/>
    <cellStyle name="Normal 39 8 4" xfId="25340"/>
    <cellStyle name="Normal 4" xfId="25341"/>
    <cellStyle name="Normal 4 10" xfId="25342"/>
    <cellStyle name="Normal 4 11" xfId="25343"/>
    <cellStyle name="Normal 4 12" xfId="25344"/>
    <cellStyle name="Normal 4 13" xfId="25345"/>
    <cellStyle name="Normal 4 14" xfId="25346"/>
    <cellStyle name="Normal 4 14 2" xfId="25347"/>
    <cellStyle name="Normal 4 15" xfId="25348"/>
    <cellStyle name="Normal 4 16" xfId="25349"/>
    <cellStyle name="Normal 4 17" xfId="25350"/>
    <cellStyle name="Normal 4 2" xfId="25351"/>
    <cellStyle name="Normal 4 2 10" xfId="25352"/>
    <cellStyle name="Normal 4 2 11" xfId="25353"/>
    <cellStyle name="Normal 4 2 12" xfId="25354"/>
    <cellStyle name="Normal 4 2 13" xfId="25355"/>
    <cellStyle name="Normal 4 2 14" xfId="25356"/>
    <cellStyle name="Normal 4 2 15" xfId="25357"/>
    <cellStyle name="Normal 4 2 16" xfId="25358"/>
    <cellStyle name="Normal 4 2 17" xfId="25359"/>
    <cellStyle name="Normal 4 2 18" xfId="25360"/>
    <cellStyle name="Normal 4 2 2" xfId="25361"/>
    <cellStyle name="Normal 4 2 2 10" xfId="25362"/>
    <cellStyle name="Normal 4 2 2 10 2" xfId="25363"/>
    <cellStyle name="Normal 4 2 2 10 2 2" xfId="25364"/>
    <cellStyle name="Normal 4 2 2 10 2 3" xfId="25365"/>
    <cellStyle name="Normal 4 2 2 10 3" xfId="25366"/>
    <cellStyle name="Normal 4 2 2 10 4" xfId="25367"/>
    <cellStyle name="Normal 4 2 2 11" xfId="25368"/>
    <cellStyle name="Normal 4 2 2 11 2" xfId="25369"/>
    <cellStyle name="Normal 4 2 2 11 2 2" xfId="25370"/>
    <cellStyle name="Normal 4 2 2 11 2 3" xfId="25371"/>
    <cellStyle name="Normal 4 2 2 11 3" xfId="25372"/>
    <cellStyle name="Normal 4 2 2 11 4" xfId="25373"/>
    <cellStyle name="Normal 4 2 2 2" xfId="25374"/>
    <cellStyle name="Normal 4 2 2 2 2" xfId="25375"/>
    <cellStyle name="Normal 4 2 2 3" xfId="25376"/>
    <cellStyle name="Normal 4 2 2 4" xfId="25377"/>
    <cellStyle name="Normal 4 2 2 4 2" xfId="25378"/>
    <cellStyle name="Normal 4 2 2 4 2 2" xfId="25379"/>
    <cellStyle name="Normal 4 2 2 4 2 3" xfId="25380"/>
    <cellStyle name="Normal 4 2 2 4 3" xfId="25381"/>
    <cellStyle name="Normal 4 2 2 4 4" xfId="25382"/>
    <cellStyle name="Normal 4 2 2 5" xfId="25383"/>
    <cellStyle name="Normal 4 2 2 5 2" xfId="25384"/>
    <cellStyle name="Normal 4 2 2 5 2 2" xfId="25385"/>
    <cellStyle name="Normal 4 2 2 5 2 3" xfId="25386"/>
    <cellStyle name="Normal 4 2 2 5 3" xfId="25387"/>
    <cellStyle name="Normal 4 2 2 5 4" xfId="25388"/>
    <cellStyle name="Normal 4 2 2 6" xfId="25389"/>
    <cellStyle name="Normal 4 2 2 6 2" xfId="25390"/>
    <cellStyle name="Normal 4 2 2 6 2 2" xfId="25391"/>
    <cellStyle name="Normal 4 2 2 6 2 3" xfId="25392"/>
    <cellStyle name="Normal 4 2 2 6 3" xfId="25393"/>
    <cellStyle name="Normal 4 2 2 6 4" xfId="25394"/>
    <cellStyle name="Normal 4 2 2 7" xfId="25395"/>
    <cellStyle name="Normal 4 2 2 7 2" xfId="25396"/>
    <cellStyle name="Normal 4 2 2 7 2 2" xfId="25397"/>
    <cellStyle name="Normal 4 2 2 7 2 3" xfId="25398"/>
    <cellStyle name="Normal 4 2 2 7 3" xfId="25399"/>
    <cellStyle name="Normal 4 2 2 7 4" xfId="25400"/>
    <cellStyle name="Normal 4 2 2 8" xfId="25401"/>
    <cellStyle name="Normal 4 2 2 8 2" xfId="25402"/>
    <cellStyle name="Normal 4 2 2 8 2 2" xfId="25403"/>
    <cellStyle name="Normal 4 2 2 8 2 3" xfId="25404"/>
    <cellStyle name="Normal 4 2 2 8 3" xfId="25405"/>
    <cellStyle name="Normal 4 2 2 8 4" xfId="25406"/>
    <cellStyle name="Normal 4 2 2 9" xfId="25407"/>
    <cellStyle name="Normal 4 2 2 9 2" xfId="25408"/>
    <cellStyle name="Normal 4 2 2 9 2 2" xfId="25409"/>
    <cellStyle name="Normal 4 2 2 9 2 3" xfId="25410"/>
    <cellStyle name="Normal 4 2 2 9 3" xfId="25411"/>
    <cellStyle name="Normal 4 2 2 9 4" xfId="25412"/>
    <cellStyle name="Normal 4 2 3" xfId="25413"/>
    <cellStyle name="Normal 4 2 3 10" xfId="25414"/>
    <cellStyle name="Normal 4 2 3 10 2" xfId="25415"/>
    <cellStyle name="Normal 4 2 3 10 3" xfId="25416"/>
    <cellStyle name="Normal 4 2 3 11" xfId="25417"/>
    <cellStyle name="Normal 4 2 3 11 2" xfId="25418"/>
    <cellStyle name="Normal 4 2 3 11 3" xfId="25419"/>
    <cellStyle name="Normal 4 2 3 12" xfId="25420"/>
    <cellStyle name="Normal 4 2 3 13" xfId="25421"/>
    <cellStyle name="Normal 4 2 3 2" xfId="25422"/>
    <cellStyle name="Normal 4 2 3 2 2" xfId="25423"/>
    <cellStyle name="Normal 4 2 3 2 2 2" xfId="25424"/>
    <cellStyle name="Normal 4 2 3 2 2 3" xfId="25425"/>
    <cellStyle name="Normal 4 2 3 3" xfId="25426"/>
    <cellStyle name="Normal 4 2 3 4" xfId="25427"/>
    <cellStyle name="Normal 4 2 3 5" xfId="25428"/>
    <cellStyle name="Normal 4 2 3 6" xfId="25429"/>
    <cellStyle name="Normal 4 2 3 7" xfId="25430"/>
    <cellStyle name="Normal 4 2 3 8" xfId="25431"/>
    <cellStyle name="Normal 4 2 3 9" xfId="25432"/>
    <cellStyle name="Normal 4 2 4" xfId="25433"/>
    <cellStyle name="Normal 4 2 5" xfId="25434"/>
    <cellStyle name="Normal 4 2 6" xfId="25435"/>
    <cellStyle name="Normal 4 2 6 2" xfId="25436"/>
    <cellStyle name="Normal 4 2 6 2 2" xfId="25437"/>
    <cellStyle name="Normal 4 2 6 2 3" xfId="25438"/>
    <cellStyle name="Normal 4 2 6 3" xfId="25439"/>
    <cellStyle name="Normal 4 2 6 4" xfId="25440"/>
    <cellStyle name="Normal 4 2 7" xfId="25441"/>
    <cellStyle name="Normal 4 2 7 2" xfId="25442"/>
    <cellStyle name="Normal 4 2 8" xfId="25443"/>
    <cellStyle name="Normal 4 2 9" xfId="25444"/>
    <cellStyle name="Normal 4 2_5.Vemulapudi" xfId="25445"/>
    <cellStyle name="Normal 4 22 2" xfId="25446"/>
    <cellStyle name="Normal 4 3" xfId="25447"/>
    <cellStyle name="Normal 4 3 10" xfId="25448"/>
    <cellStyle name="Normal 4 3 2" xfId="25449"/>
    <cellStyle name="Normal 4 3 2 2" xfId="25450"/>
    <cellStyle name="Normal 4 3 2 2 2" xfId="25451"/>
    <cellStyle name="Normal 4 3 2 3" xfId="25452"/>
    <cellStyle name="Normal 4 3 2 4" xfId="25453"/>
    <cellStyle name="Normal 4 3 2 5" xfId="25454"/>
    <cellStyle name="Normal 4 3 2 6" xfId="25455"/>
    <cellStyle name="Normal 4 3 2 7" xfId="25456"/>
    <cellStyle name="Normal 4 3 2 8" xfId="25457"/>
    <cellStyle name="Normal 4 3 2 9" xfId="25458"/>
    <cellStyle name="Normal 4 3 3" xfId="25459"/>
    <cellStyle name="Normal 4 3 3 2" xfId="25460"/>
    <cellStyle name="Normal 4 3 4" xfId="25461"/>
    <cellStyle name="Normal 4 3 5" xfId="25462"/>
    <cellStyle name="Normal 4 3 6" xfId="25463"/>
    <cellStyle name="Normal 4 3 7" xfId="25464"/>
    <cellStyle name="Normal 4 3 8" xfId="25465"/>
    <cellStyle name="Normal 4 3 9" xfId="25466"/>
    <cellStyle name="Normal 4 3_NERELLA ADDITIONAL CLASS ROOMS IN FF" xfId="25467"/>
    <cellStyle name="Normal 4 35" xfId="25468"/>
    <cellStyle name="Normal 4 4" xfId="25469"/>
    <cellStyle name="Normal 4 4 10" xfId="25470"/>
    <cellStyle name="Normal 4 4 11" xfId="25471"/>
    <cellStyle name="Normal 4 4 2" xfId="25472"/>
    <cellStyle name="Normal 4 4 2 2" xfId="25473"/>
    <cellStyle name="Normal 4 4 2 3" xfId="25474"/>
    <cellStyle name="Normal 4 4 2 4" xfId="25475"/>
    <cellStyle name="Normal 4 4 2 5" xfId="25476"/>
    <cellStyle name="Normal 4 4 2 6" xfId="25477"/>
    <cellStyle name="Normal 4 4 2 7" xfId="25478"/>
    <cellStyle name="Normal 4 4 2 8" xfId="25479"/>
    <cellStyle name="Normal 4 4 2 9" xfId="25480"/>
    <cellStyle name="Normal 4 4 3" xfId="25481"/>
    <cellStyle name="Normal 4 4 4" xfId="25482"/>
    <cellStyle name="Normal 4 4 5" xfId="25483"/>
    <cellStyle name="Normal 4 4 6" xfId="25484"/>
    <cellStyle name="Normal 4 4 7" xfId="25485"/>
    <cellStyle name="Normal 4 4 8" xfId="25486"/>
    <cellStyle name="Normal 4 4 9" xfId="25487"/>
    <cellStyle name="Normal 4 4_NERELLA ADDITIONAL CLASS ROOMS IN FF" xfId="25488"/>
    <cellStyle name="Normal 4 5" xfId="25489"/>
    <cellStyle name="Normal 4 5 10" xfId="25490"/>
    <cellStyle name="Normal 4 5 10 2" xfId="25491"/>
    <cellStyle name="Normal 4 5 10 3" xfId="25492"/>
    <cellStyle name="Normal 4 5 11" xfId="25493"/>
    <cellStyle name="Normal 4 5 11 2" xfId="25494"/>
    <cellStyle name="Normal 4 5 11 3" xfId="25495"/>
    <cellStyle name="Normal 4 5 12" xfId="25496"/>
    <cellStyle name="Normal 4 5 13" xfId="25497"/>
    <cellStyle name="Normal 4 5 2" xfId="25498"/>
    <cellStyle name="Normal 4 5 2 2" xfId="25499"/>
    <cellStyle name="Normal 4 5 2 2 2" xfId="25500"/>
    <cellStyle name="Normal 4 5 2 2 3" xfId="25501"/>
    <cellStyle name="Normal 4 5 3" xfId="25502"/>
    <cellStyle name="Normal 4 5 4" xfId="25503"/>
    <cellStyle name="Normal 4 5 5" xfId="25504"/>
    <cellStyle name="Normal 4 5 6" xfId="25505"/>
    <cellStyle name="Normal 4 5 7" xfId="25506"/>
    <cellStyle name="Normal 4 5 8" xfId="25507"/>
    <cellStyle name="Normal 4 5 9" xfId="25508"/>
    <cellStyle name="Normal 4 6" xfId="25509"/>
    <cellStyle name="Normal 4 6 2" xfId="25510"/>
    <cellStyle name="Normal 4 6 3" xfId="25511"/>
    <cellStyle name="Normal 4 6 4" xfId="25512"/>
    <cellStyle name="Normal 4 6 5" xfId="25513"/>
    <cellStyle name="Normal 4 6 6" xfId="25514"/>
    <cellStyle name="Normal 4 6 7" xfId="25515"/>
    <cellStyle name="Normal 4 6 8" xfId="25516"/>
    <cellStyle name="Normal 4 6 9" xfId="25517"/>
    <cellStyle name="Normal 4 7" xfId="25518"/>
    <cellStyle name="Normal 4 8" xfId="25519"/>
    <cellStyle name="Normal 4 9" xfId="25520"/>
    <cellStyle name="Normal 4_14-15 Datas Final 23.11.14.xls 14.05.2015" xfId="25521"/>
    <cellStyle name="Normal 40" xfId="25522"/>
    <cellStyle name="Normal 40 2" xfId="25523"/>
    <cellStyle name="Normal 40 2 2" xfId="25524"/>
    <cellStyle name="Normal 40 3" xfId="25525"/>
    <cellStyle name="Normal 40 4" xfId="25526"/>
    <cellStyle name="Normal 40 4 2" xfId="25527"/>
    <cellStyle name="Normal 40 4 2 2" xfId="25528"/>
    <cellStyle name="Normal 40 4 2 3" xfId="25529"/>
    <cellStyle name="Normal 40 4 3" xfId="25530"/>
    <cellStyle name="Normal 40 4 4" xfId="25531"/>
    <cellStyle name="Normal 40 5" xfId="25532"/>
    <cellStyle name="Normal 40 5 2" xfId="25533"/>
    <cellStyle name="Normal 40 5 2 2" xfId="25534"/>
    <cellStyle name="Normal 40 5 2 3" xfId="25535"/>
    <cellStyle name="Normal 40 5 3" xfId="25536"/>
    <cellStyle name="Normal 40 5 4" xfId="25537"/>
    <cellStyle name="Normal 40 6" xfId="25538"/>
    <cellStyle name="Normal 40 6 2" xfId="25539"/>
    <cellStyle name="Normal 40 6 2 2" xfId="25540"/>
    <cellStyle name="Normal 40 6 2 3" xfId="25541"/>
    <cellStyle name="Normal 40 6 3" xfId="25542"/>
    <cellStyle name="Normal 40 6 4" xfId="25543"/>
    <cellStyle name="Normal 40 7" xfId="25544"/>
    <cellStyle name="Normal 40 7 2" xfId="25545"/>
    <cellStyle name="Normal 40 7 2 2" xfId="25546"/>
    <cellStyle name="Normal 40 7 2 3" xfId="25547"/>
    <cellStyle name="Normal 40 7 3" xfId="25548"/>
    <cellStyle name="Normal 40 7 4" xfId="25549"/>
    <cellStyle name="Normal 40 8" xfId="25550"/>
    <cellStyle name="Normal 40 8 2" xfId="25551"/>
    <cellStyle name="Normal 40 8 2 2" xfId="25552"/>
    <cellStyle name="Normal 40 8 2 3" xfId="25553"/>
    <cellStyle name="Normal 40 8 3" xfId="25554"/>
    <cellStyle name="Normal 40 8 4" xfId="25555"/>
    <cellStyle name="Normal 41" xfId="25556"/>
    <cellStyle name="Normal 41 2" xfId="25557"/>
    <cellStyle name="Normal 41 2 2" xfId="25558"/>
    <cellStyle name="Normal 41 3" xfId="25559"/>
    <cellStyle name="Normal 41 3 2" xfId="25560"/>
    <cellStyle name="Normal 41 3 2 2" xfId="25561"/>
    <cellStyle name="Normal 41 3 2 2 2" xfId="25562"/>
    <cellStyle name="Normal 41 3 2 2 3" xfId="25563"/>
    <cellStyle name="Normal 41 3 2 3" xfId="25564"/>
    <cellStyle name="Normal 41 3 2 4" xfId="25565"/>
    <cellStyle name="Normal 41 4" xfId="25566"/>
    <cellStyle name="Normal 41 4 2" xfId="25567"/>
    <cellStyle name="Normal 41 4 2 2" xfId="25568"/>
    <cellStyle name="Normal 41 4 2 2 2" xfId="25569"/>
    <cellStyle name="Normal 41 4 2 2 3" xfId="25570"/>
    <cellStyle name="Normal 41 4 2 3" xfId="25571"/>
    <cellStyle name="Normal 41 4 2 4" xfId="25572"/>
    <cellStyle name="Normal 41 4 3" xfId="25573"/>
    <cellStyle name="Normal 41 4 3 2" xfId="25574"/>
    <cellStyle name="Normal 41 4 3 3" xfId="25575"/>
    <cellStyle name="Normal 41 4 4" xfId="25576"/>
    <cellStyle name="Normal 41 4 5" xfId="25577"/>
    <cellStyle name="Normal 41 5" xfId="25578"/>
    <cellStyle name="Normal 41 5 2" xfId="25579"/>
    <cellStyle name="Normal 41 5 2 2" xfId="25580"/>
    <cellStyle name="Normal 41 5 2 3" xfId="25581"/>
    <cellStyle name="Normal 41 5 3" xfId="25582"/>
    <cellStyle name="Normal 41 5 4" xfId="25583"/>
    <cellStyle name="Normal 41 6" xfId="25584"/>
    <cellStyle name="Normal 41 6 2" xfId="25585"/>
    <cellStyle name="Normal 41 6 2 2" xfId="25586"/>
    <cellStyle name="Normal 41 6 2 2 2" xfId="25587"/>
    <cellStyle name="Normal 41 6 2 2 2 2" xfId="25588"/>
    <cellStyle name="Normal 41 6 2 2 2 2 2" xfId="25589"/>
    <cellStyle name="Normal 41 6 2 2 2 2 3" xfId="25590"/>
    <cellStyle name="Normal 41 6 2 2 2 3" xfId="25591"/>
    <cellStyle name="Normal 41 6 2 2 2 4" xfId="25592"/>
    <cellStyle name="Normal 41 6 2 2 3" xfId="25593"/>
    <cellStyle name="Normal 41 6 2 2 3 2" xfId="25594"/>
    <cellStyle name="Normal 41 6 2 2 3 3" xfId="25595"/>
    <cellStyle name="Normal 41 6 2 2 4" xfId="25596"/>
    <cellStyle name="Normal 41 6 2 2 5" xfId="25597"/>
    <cellStyle name="Normal 41 6 2 3" xfId="25598"/>
    <cellStyle name="Normal 41 6 2 3 2" xfId="25599"/>
    <cellStyle name="Normal 41 6 2 3 3" xfId="25600"/>
    <cellStyle name="Normal 41 6 2 4" xfId="25601"/>
    <cellStyle name="Normal 41 6 2 5" xfId="25602"/>
    <cellStyle name="Normal 41 6 3" xfId="25603"/>
    <cellStyle name="Normal 41 6 3 2" xfId="25604"/>
    <cellStyle name="Normal 41 6 3 3" xfId="25605"/>
    <cellStyle name="Normal 41 6 4" xfId="25606"/>
    <cellStyle name="Normal 41 6 5" xfId="25607"/>
    <cellStyle name="Normal 41 7" xfId="25608"/>
    <cellStyle name="Normal 41 7 2" xfId="25609"/>
    <cellStyle name="Normal 41 7 2 2" xfId="25610"/>
    <cellStyle name="Normal 41 7 2 2 2" xfId="25611"/>
    <cellStyle name="Normal 41 7 2 2 3" xfId="25612"/>
    <cellStyle name="Normal 41 7 2 3" xfId="25613"/>
    <cellStyle name="Normal 41 7 2 4" xfId="25614"/>
    <cellStyle name="Normal 41 7 3" xfId="25615"/>
    <cellStyle name="Normal 41 7 3 2" xfId="25616"/>
    <cellStyle name="Normal 41 7 3 3" xfId="25617"/>
    <cellStyle name="Normal 41 7 4" xfId="25618"/>
    <cellStyle name="Normal 41 7 5" xfId="25619"/>
    <cellStyle name="Normal 41 8" xfId="25620"/>
    <cellStyle name="Normal 42" xfId="25621"/>
    <cellStyle name="Normal 42 2" xfId="25622"/>
    <cellStyle name="Normal 42 3" xfId="25623"/>
    <cellStyle name="Normal 42 3 2" xfId="25624"/>
    <cellStyle name="Normal 42 3 2 2" xfId="25625"/>
    <cellStyle name="Normal 42 3 2 3" xfId="25626"/>
    <cellStyle name="Normal 42 3 3" xfId="25627"/>
    <cellStyle name="Normal 42 3 4" xfId="25628"/>
    <cellStyle name="Normal 42 4" xfId="25629"/>
    <cellStyle name="Normal 42 4 2" xfId="25630"/>
    <cellStyle name="Normal 42 4 2 2" xfId="25631"/>
    <cellStyle name="Normal 42 4 2 3" xfId="25632"/>
    <cellStyle name="Normal 42 4 3" xfId="25633"/>
    <cellStyle name="Normal 42 4 4" xfId="25634"/>
    <cellStyle name="Normal 42 5" xfId="25635"/>
    <cellStyle name="Normal 42 5 2" xfId="25636"/>
    <cellStyle name="Normal 42 5 2 2" xfId="25637"/>
    <cellStyle name="Normal 42 5 2 3" xfId="25638"/>
    <cellStyle name="Normal 42 5 3" xfId="25639"/>
    <cellStyle name="Normal 42 5 4" xfId="25640"/>
    <cellStyle name="Normal 42 6" xfId="25641"/>
    <cellStyle name="Normal 42 6 2" xfId="25642"/>
    <cellStyle name="Normal 42 6 2 2" xfId="25643"/>
    <cellStyle name="Normal 42 6 2 3" xfId="25644"/>
    <cellStyle name="Normal 42 6 3" xfId="25645"/>
    <cellStyle name="Normal 42 6 4" xfId="25646"/>
    <cellStyle name="Normal 42 7" xfId="25647"/>
    <cellStyle name="Normal 42 7 2" xfId="25648"/>
    <cellStyle name="Normal 42 7 2 2" xfId="25649"/>
    <cellStyle name="Normal 42 7 2 3" xfId="25650"/>
    <cellStyle name="Normal 42 7 3" xfId="25651"/>
    <cellStyle name="Normal 42 7 4" xfId="25652"/>
    <cellStyle name="Normal 42 8" xfId="25653"/>
    <cellStyle name="Normal 42 8 2" xfId="25654"/>
    <cellStyle name="Normal 42 8 2 2" xfId="25655"/>
    <cellStyle name="Normal 42 8 2 3" xfId="25656"/>
    <cellStyle name="Normal 42 8 3" xfId="25657"/>
    <cellStyle name="Normal 42 8 4" xfId="25658"/>
    <cellStyle name="Normal 43" xfId="25659"/>
    <cellStyle name="Normal 43 10" xfId="25660"/>
    <cellStyle name="Normal 43 11" xfId="25661"/>
    <cellStyle name="Normal 43 11 2" xfId="25662"/>
    <cellStyle name="Normal 43 11 3" xfId="25663"/>
    <cellStyle name="Normal 43 12" xfId="25664"/>
    <cellStyle name="Normal 43 12 2" xfId="25665"/>
    <cellStyle name="Normal 43 12 3" xfId="25666"/>
    <cellStyle name="Normal 43 13" xfId="25667"/>
    <cellStyle name="Normal 43 14" xfId="25668"/>
    <cellStyle name="Normal 43 15" xfId="25669"/>
    <cellStyle name="Normal 43 2" xfId="25670"/>
    <cellStyle name="Normal 43 2 2" xfId="25671"/>
    <cellStyle name="Normal 43 2 2 2" xfId="25672"/>
    <cellStyle name="Normal 43 2 2 3" xfId="25673"/>
    <cellStyle name="Normal 43 2 2 4" xfId="25674"/>
    <cellStyle name="Normal 43 2 2 5" xfId="25675"/>
    <cellStyle name="Normal 43 2 3" xfId="25676"/>
    <cellStyle name="Normal 43 2 4" xfId="25677"/>
    <cellStyle name="Normal 43 2 5" xfId="25678"/>
    <cellStyle name="Normal 43 3" xfId="25679"/>
    <cellStyle name="Normal 43 3 2" xfId="25680"/>
    <cellStyle name="Normal 43 3 2 2" xfId="25681"/>
    <cellStyle name="Normal 43 3 2 3" xfId="25682"/>
    <cellStyle name="Normal 43 4" xfId="25683"/>
    <cellStyle name="Normal 43 4 2" xfId="25684"/>
    <cellStyle name="Normal 43 4 2 2" xfId="25685"/>
    <cellStyle name="Normal 43 4 2 3" xfId="25686"/>
    <cellStyle name="Normal 43 5" xfId="25687"/>
    <cellStyle name="Normal 43 5 2" xfId="25688"/>
    <cellStyle name="Normal 43 5 2 2" xfId="25689"/>
    <cellStyle name="Normal 43 5 2 2 2" xfId="25690"/>
    <cellStyle name="Normal 43 5 2 2 3" xfId="25691"/>
    <cellStyle name="Normal 43 5 2 3" xfId="25692"/>
    <cellStyle name="Normal 43 5 2 4" xfId="25693"/>
    <cellStyle name="Normal 43 5 3" xfId="25694"/>
    <cellStyle name="Normal 43 5 3 2" xfId="25695"/>
    <cellStyle name="Normal 43 5 3 2 2" xfId="25696"/>
    <cellStyle name="Normal 43 5 3 2 3" xfId="25697"/>
    <cellStyle name="Normal 43 5 3 3" xfId="25698"/>
    <cellStyle name="Normal 43 5 3 4" xfId="25699"/>
    <cellStyle name="Normal 43 5 4" xfId="25700"/>
    <cellStyle name="Normal 43 5 4 2" xfId="25701"/>
    <cellStyle name="Normal 43 5 4 2 2" xfId="25702"/>
    <cellStyle name="Normal 43 5 4 2 3" xfId="25703"/>
    <cellStyle name="Normal 43 5 4 3" xfId="25704"/>
    <cellStyle name="Normal 43 5 4 4" xfId="25705"/>
    <cellStyle name="Normal 43 5 5" xfId="25706"/>
    <cellStyle name="Normal 43 5 5 2" xfId="25707"/>
    <cellStyle name="Normal 43 5 5 2 2" xfId="25708"/>
    <cellStyle name="Normal 43 5 5 2 3" xfId="25709"/>
    <cellStyle name="Normal 43 5 5 3" xfId="25710"/>
    <cellStyle name="Normal 43 5 5 4" xfId="25711"/>
    <cellStyle name="Normal 43 5 6" xfId="25712"/>
    <cellStyle name="Normal 43 5 6 2" xfId="25713"/>
    <cellStyle name="Normal 43 5 6 3" xfId="25714"/>
    <cellStyle name="Normal 43 6" xfId="25715"/>
    <cellStyle name="Normal 43 6 2" xfId="25716"/>
    <cellStyle name="Normal 43 6 2 2" xfId="25717"/>
    <cellStyle name="Normal 43 6 2 3" xfId="25718"/>
    <cellStyle name="Normal 43 7" xfId="25719"/>
    <cellStyle name="Normal 43 7 2" xfId="25720"/>
    <cellStyle name="Normal 43 7 2 2" xfId="25721"/>
    <cellStyle name="Normal 43 7 2 3" xfId="25722"/>
    <cellStyle name="Normal 43 8" xfId="25723"/>
    <cellStyle name="Normal 43 8 2" xfId="25724"/>
    <cellStyle name="Normal 43 8 2 2" xfId="25725"/>
    <cellStyle name="Normal 43 8 2 3" xfId="25726"/>
    <cellStyle name="Normal 43 9" xfId="25727"/>
    <cellStyle name="Normal 44" xfId="25728"/>
    <cellStyle name="Normal 44 10" xfId="25729"/>
    <cellStyle name="Normal 44 2" xfId="25730"/>
    <cellStyle name="Normal 44 2 2" xfId="25731"/>
    <cellStyle name="Normal 44 3" xfId="25732"/>
    <cellStyle name="Normal 44 4" xfId="25733"/>
    <cellStyle name="Normal 44 5" xfId="25734"/>
    <cellStyle name="Normal 44 6" xfId="25735"/>
    <cellStyle name="Normal 44 7" xfId="25736"/>
    <cellStyle name="Normal 44 8" xfId="25737"/>
    <cellStyle name="Normal 44 9" xfId="25738"/>
    <cellStyle name="Normal 45" xfId="25739"/>
    <cellStyle name="Normal 45 10" xfId="25740"/>
    <cellStyle name="Normal 45 11" xfId="25741"/>
    <cellStyle name="Normal 45 11 2" xfId="25742"/>
    <cellStyle name="Normal 45 11 3" xfId="25743"/>
    <cellStyle name="Normal 45 12" xfId="25744"/>
    <cellStyle name="Normal 45 12 2" xfId="25745"/>
    <cellStyle name="Normal 45 12 3" xfId="25746"/>
    <cellStyle name="Normal 45 13" xfId="25747"/>
    <cellStyle name="Normal 45 14" xfId="25748"/>
    <cellStyle name="Normal 45 15" xfId="25749"/>
    <cellStyle name="Normal 45 2" xfId="25750"/>
    <cellStyle name="Normal 45 2 2" xfId="25751"/>
    <cellStyle name="Normal 45 2 2 2" xfId="25752"/>
    <cellStyle name="Normal 45 2 2 2 2" xfId="25753"/>
    <cellStyle name="Normal 45 2 2 2 2 2" xfId="25754"/>
    <cellStyle name="Normal 45 2 2 2 2 2 2" xfId="25755"/>
    <cellStyle name="Normal 45 2 2 2 2 2 3" xfId="25756"/>
    <cellStyle name="Normal 45 2 2 2 2 3" xfId="25757"/>
    <cellStyle name="Normal 45 2 2 2 2 4" xfId="25758"/>
    <cellStyle name="Normal 45 2 2 2 3" xfId="25759"/>
    <cellStyle name="Normal 45 2 2 2 3 2" xfId="25760"/>
    <cellStyle name="Normal 45 2 2 2 3 2 2" xfId="25761"/>
    <cellStyle name="Normal 45 2 2 2 3 2 3" xfId="25762"/>
    <cellStyle name="Normal 45 2 2 2 3 3" xfId="25763"/>
    <cellStyle name="Normal 45 2 2 2 3 4" xfId="25764"/>
    <cellStyle name="Normal 45 2 2 2 4" xfId="25765"/>
    <cellStyle name="Normal 45 2 2 2 4 2" xfId="25766"/>
    <cellStyle name="Normal 45 2 2 2 4 3" xfId="25767"/>
    <cellStyle name="Normal 45 2 2 2 5" xfId="25768"/>
    <cellStyle name="Normal 45 2 2 2 6" xfId="25769"/>
    <cellStyle name="Normal 45 2 2 3" xfId="25770"/>
    <cellStyle name="Normal 45 2 2 3 2" xfId="25771"/>
    <cellStyle name="Normal 45 2 2 3 2 2" xfId="25772"/>
    <cellStyle name="Normal 45 2 2 3 2 3" xfId="25773"/>
    <cellStyle name="Normal 45 2 2 3 3" xfId="25774"/>
    <cellStyle name="Normal 45 2 2 3 4" xfId="25775"/>
    <cellStyle name="Normal 45 2 2 4" xfId="25776"/>
    <cellStyle name="Normal 45 2 2 4 2" xfId="25777"/>
    <cellStyle name="Normal 45 2 2 4 3" xfId="25778"/>
    <cellStyle name="Normal 45 2 2 5" xfId="25779"/>
    <cellStyle name="Normal 45 2 2 6" xfId="25780"/>
    <cellStyle name="Normal 45 2 2 7" xfId="25781"/>
    <cellStyle name="Normal 45 2 3" xfId="25782"/>
    <cellStyle name="Normal 45 2 3 2" xfId="25783"/>
    <cellStyle name="Normal 45 2 3 3" xfId="25784"/>
    <cellStyle name="Normal 45 2 4" xfId="25785"/>
    <cellStyle name="Normal 45 2 5" xfId="25786"/>
    <cellStyle name="Normal 45 2 6" xfId="25787"/>
    <cellStyle name="Normal 45 3" xfId="25788"/>
    <cellStyle name="Normal 45 3 2" xfId="25789"/>
    <cellStyle name="Normal 45 3 3" xfId="25790"/>
    <cellStyle name="Normal 45 3 3 2" xfId="25791"/>
    <cellStyle name="Normal 45 3 3 3" xfId="25792"/>
    <cellStyle name="Normal 45 4" xfId="25793"/>
    <cellStyle name="Normal 45 4 2" xfId="25794"/>
    <cellStyle name="Normal 45 4 2 2" xfId="25795"/>
    <cellStyle name="Normal 45 4 2 3" xfId="25796"/>
    <cellStyle name="Normal 45 5" xfId="25797"/>
    <cellStyle name="Normal 45 5 2" xfId="25798"/>
    <cellStyle name="Normal 45 5 2 2" xfId="25799"/>
    <cellStyle name="Normal 45 5 2 3" xfId="25800"/>
    <cellStyle name="Normal 45 6" xfId="25801"/>
    <cellStyle name="Normal 45 6 2" xfId="25802"/>
    <cellStyle name="Normal 45 6 2 2" xfId="25803"/>
    <cellStyle name="Normal 45 6 2 3" xfId="25804"/>
    <cellStyle name="Normal 45 7" xfId="25805"/>
    <cellStyle name="Normal 45 7 2" xfId="25806"/>
    <cellStyle name="Normal 45 7 2 2" xfId="25807"/>
    <cellStyle name="Normal 45 7 2 3" xfId="25808"/>
    <cellStyle name="Normal 45 8" xfId="25809"/>
    <cellStyle name="Normal 45 8 2" xfId="25810"/>
    <cellStyle name="Normal 45 8 2 2" xfId="25811"/>
    <cellStyle name="Normal 45 8 2 3" xfId="25812"/>
    <cellStyle name="Normal 45 9" xfId="25813"/>
    <cellStyle name="Normal 46" xfId="25814"/>
    <cellStyle name="Normal 46 10" xfId="25815"/>
    <cellStyle name="Normal 46 11" xfId="25816"/>
    <cellStyle name="Normal 46 11 2" xfId="25817"/>
    <cellStyle name="Normal 46 11 3" xfId="25818"/>
    <cellStyle name="Normal 46 12" xfId="25819"/>
    <cellStyle name="Normal 46 12 2" xfId="25820"/>
    <cellStyle name="Normal 46 12 3" xfId="25821"/>
    <cellStyle name="Normal 46 13" xfId="25822"/>
    <cellStyle name="Normal 46 14" xfId="25823"/>
    <cellStyle name="Normal 46 15" xfId="25824"/>
    <cellStyle name="Normal 46 2" xfId="25825"/>
    <cellStyle name="Normal 46 2 2" xfId="25826"/>
    <cellStyle name="Normal 46 2 2 2" xfId="25827"/>
    <cellStyle name="Normal 46 2 2 3" xfId="25828"/>
    <cellStyle name="Normal 46 2 2 4" xfId="25829"/>
    <cellStyle name="Normal 46 2 2 5" xfId="25830"/>
    <cellStyle name="Normal 46 2 3" xfId="25831"/>
    <cellStyle name="Normal 46 2 3 2" xfId="25832"/>
    <cellStyle name="Normal 46 2 3 3" xfId="25833"/>
    <cellStyle name="Normal 46 2 4" xfId="25834"/>
    <cellStyle name="Normal 46 2 5" xfId="25835"/>
    <cellStyle name="Normal 46 2 6" xfId="25836"/>
    <cellStyle name="Normal 46 3" xfId="25837"/>
    <cellStyle name="Normal 46 3 2" xfId="25838"/>
    <cellStyle name="Normal 46 3 2 2" xfId="25839"/>
    <cellStyle name="Normal 46 3 2 3" xfId="25840"/>
    <cellStyle name="Normal 46 4" xfId="25841"/>
    <cellStyle name="Normal 46 4 2" xfId="25842"/>
    <cellStyle name="Normal 46 4 2 2" xfId="25843"/>
    <cellStyle name="Normal 46 4 2 3" xfId="25844"/>
    <cellStyle name="Normal 46 5" xfId="25845"/>
    <cellStyle name="Normal 46 5 2" xfId="25846"/>
    <cellStyle name="Normal 46 5 2 2" xfId="25847"/>
    <cellStyle name="Normal 46 5 2 3" xfId="25848"/>
    <cellStyle name="Normal 46 6" xfId="25849"/>
    <cellStyle name="Normal 46 6 2" xfId="25850"/>
    <cellStyle name="Normal 46 6 2 2" xfId="25851"/>
    <cellStyle name="Normal 46 6 2 3" xfId="25852"/>
    <cellStyle name="Normal 46 7" xfId="25853"/>
    <cellStyle name="Normal 46 7 2" xfId="25854"/>
    <cellStyle name="Normal 46 7 2 2" xfId="25855"/>
    <cellStyle name="Normal 46 7 2 3" xfId="25856"/>
    <cellStyle name="Normal 46 8" xfId="25857"/>
    <cellStyle name="Normal 46 8 2" xfId="25858"/>
    <cellStyle name="Normal 46 8 2 2" xfId="25859"/>
    <cellStyle name="Normal 46 8 2 3" xfId="25860"/>
    <cellStyle name="Normal 46 9" xfId="25861"/>
    <cellStyle name="Normal 47" xfId="25862"/>
    <cellStyle name="Normal 47 10" xfId="25863"/>
    <cellStyle name="Normal 47 11" xfId="25864"/>
    <cellStyle name="Normal 47 11 2" xfId="25865"/>
    <cellStyle name="Normal 47 11 3" xfId="25866"/>
    <cellStyle name="Normal 47 12" xfId="25867"/>
    <cellStyle name="Normal 47 12 2" xfId="25868"/>
    <cellStyle name="Normal 47 12 3" xfId="25869"/>
    <cellStyle name="Normal 47 13" xfId="25870"/>
    <cellStyle name="Normal 47 14" xfId="25871"/>
    <cellStyle name="Normal 47 15" xfId="25872"/>
    <cellStyle name="Normal 47 2" xfId="25873"/>
    <cellStyle name="Normal 47 2 2" xfId="25874"/>
    <cellStyle name="Normal 47 2 2 2" xfId="25875"/>
    <cellStyle name="Normal 47 2 2 3" xfId="25876"/>
    <cellStyle name="Normal 47 2 2 4" xfId="25877"/>
    <cellStyle name="Normal 47 2 2 5" xfId="25878"/>
    <cellStyle name="Normal 47 2 3" xfId="25879"/>
    <cellStyle name="Normal 47 2 3 2" xfId="25880"/>
    <cellStyle name="Normal 47 2 3 3" xfId="25881"/>
    <cellStyle name="Normal 47 2 4" xfId="25882"/>
    <cellStyle name="Normal 47 2 5" xfId="25883"/>
    <cellStyle name="Normal 47 2 6" xfId="25884"/>
    <cellStyle name="Normal 47 3" xfId="25885"/>
    <cellStyle name="Normal 47 3 2" xfId="25886"/>
    <cellStyle name="Normal 47 3 2 2" xfId="25887"/>
    <cellStyle name="Normal 47 3 2 3" xfId="25888"/>
    <cellStyle name="Normal 47 4" xfId="25889"/>
    <cellStyle name="Normal 47 4 2" xfId="25890"/>
    <cellStyle name="Normal 47 4 2 2" xfId="25891"/>
    <cellStyle name="Normal 47 4 2 3" xfId="25892"/>
    <cellStyle name="Normal 47 5" xfId="25893"/>
    <cellStyle name="Normal 47 5 2" xfId="25894"/>
    <cellStyle name="Normal 47 5 2 2" xfId="25895"/>
    <cellStyle name="Normal 47 5 2 3" xfId="25896"/>
    <cellStyle name="Normal 47 6" xfId="25897"/>
    <cellStyle name="Normal 47 6 2" xfId="25898"/>
    <cellStyle name="Normal 47 6 2 2" xfId="25899"/>
    <cellStyle name="Normal 47 6 2 3" xfId="25900"/>
    <cellStyle name="Normal 47 7" xfId="25901"/>
    <cellStyle name="Normal 47 7 2" xfId="25902"/>
    <cellStyle name="Normal 47 7 2 2" xfId="25903"/>
    <cellStyle name="Normal 47 7 2 3" xfId="25904"/>
    <cellStyle name="Normal 47 8" xfId="25905"/>
    <cellStyle name="Normal 47 8 2" xfId="25906"/>
    <cellStyle name="Normal 47 8 2 2" xfId="25907"/>
    <cellStyle name="Normal 47 8 2 3" xfId="25908"/>
    <cellStyle name="Normal 47 9" xfId="25909"/>
    <cellStyle name="Normal 48" xfId="25910"/>
    <cellStyle name="Normal 48 2" xfId="25911"/>
    <cellStyle name="Normal 48 2 2" xfId="25912"/>
    <cellStyle name="Normal 48 3" xfId="25913"/>
    <cellStyle name="Normal 48 3 2" xfId="25914"/>
    <cellStyle name="Normal 48 3 2 2" xfId="25915"/>
    <cellStyle name="Normal 48 3 2 2 2" xfId="25916"/>
    <cellStyle name="Normal 48 3 2 2 2 2" xfId="25917"/>
    <cellStyle name="Normal 48 3 2 2 2 3" xfId="25918"/>
    <cellStyle name="Normal 48 3 2 2 3" xfId="25919"/>
    <cellStyle name="Normal 48 3 2 2 4" xfId="25920"/>
    <cellStyle name="Normal 48 4" xfId="25921"/>
    <cellStyle name="Normal 48 4 2" xfId="25922"/>
    <cellStyle name="Normal 48 4 2 2" xfId="25923"/>
    <cellStyle name="Normal 48 4 2 2 2" xfId="25924"/>
    <cellStyle name="Normal 48 4 2 2 2 2" xfId="25925"/>
    <cellStyle name="Normal 48 4 2 2 2 3" xfId="25926"/>
    <cellStyle name="Normal 48 4 2 2 3" xfId="25927"/>
    <cellStyle name="Normal 48 4 2 2 4" xfId="25928"/>
    <cellStyle name="Normal 48 4 2 3" xfId="25929"/>
    <cellStyle name="Normal 48 4 2 3 2" xfId="25930"/>
    <cellStyle name="Normal 48 4 2 3 3" xfId="25931"/>
    <cellStyle name="Normal 48 4 2 4" xfId="25932"/>
    <cellStyle name="Normal 48 4 2 5" xfId="25933"/>
    <cellStyle name="Normal 48 4 3" xfId="25934"/>
    <cellStyle name="Normal 48 4 3 2" xfId="25935"/>
    <cellStyle name="Normal 48 4 3 3" xfId="25936"/>
    <cellStyle name="Normal 48 4 4" xfId="25937"/>
    <cellStyle name="Normal 48 4 5" xfId="25938"/>
    <cellStyle name="Normal 49" xfId="25939"/>
    <cellStyle name="Normal 49 10" xfId="25940"/>
    <cellStyle name="Normal 49 11" xfId="25941"/>
    <cellStyle name="Normal 49 11 2" xfId="25942"/>
    <cellStyle name="Normal 49 11 3" xfId="25943"/>
    <cellStyle name="Normal 49 12" xfId="25944"/>
    <cellStyle name="Normal 49 12 2" xfId="25945"/>
    <cellStyle name="Normal 49 12 3" xfId="25946"/>
    <cellStyle name="Normal 49 13" xfId="25947"/>
    <cellStyle name="Normal 49 14" xfId="25948"/>
    <cellStyle name="Normal 49 15" xfId="25949"/>
    <cellStyle name="Normal 49 2" xfId="25950"/>
    <cellStyle name="Normal 49 2 2" xfId="25951"/>
    <cellStyle name="Normal 49 2 2 2" xfId="25952"/>
    <cellStyle name="Normal 49 2 2 3" xfId="25953"/>
    <cellStyle name="Normal 49 2 2 4" xfId="25954"/>
    <cellStyle name="Normal 49 2 2 5" xfId="25955"/>
    <cellStyle name="Normal 49 2 3" xfId="25956"/>
    <cellStyle name="Normal 49 2 3 2" xfId="25957"/>
    <cellStyle name="Normal 49 2 3 3" xfId="25958"/>
    <cellStyle name="Normal 49 2 4" xfId="25959"/>
    <cellStyle name="Normal 49 2 5" xfId="25960"/>
    <cellStyle name="Normal 49 2 6" xfId="25961"/>
    <cellStyle name="Normal 49 3" xfId="25962"/>
    <cellStyle name="Normal 49 3 2" xfId="25963"/>
    <cellStyle name="Normal 49 3 2 2" xfId="25964"/>
    <cellStyle name="Normal 49 3 2 3" xfId="25965"/>
    <cellStyle name="Normal 49 4" xfId="25966"/>
    <cellStyle name="Normal 49 4 2" xfId="25967"/>
    <cellStyle name="Normal 49 4 2 2" xfId="25968"/>
    <cellStyle name="Normal 49 4 2 2 2" xfId="25969"/>
    <cellStyle name="Normal 49 4 2 2 2 2" xfId="25970"/>
    <cellStyle name="Normal 49 4 2 2 2 2 2" xfId="25971"/>
    <cellStyle name="Normal 49 4 2 2 2 2 2 2" xfId="25972"/>
    <cellStyle name="Normal 49 4 2 2 2 2 2 3" xfId="25973"/>
    <cellStyle name="Normal 49 4 2 2 2 2 3" xfId="25974"/>
    <cellStyle name="Normal 49 4 2 2 2 2 4" xfId="25975"/>
    <cellStyle name="Normal 49 4 2 2 2 2 5" xfId="25976"/>
    <cellStyle name="Normal 49 4 2 2 2 2 5 2" xfId="25977"/>
    <cellStyle name="Normal 49 4 2 2 2 2 5 2 2" xfId="25978"/>
    <cellStyle name="Normal 49 4 2 2 2 2 5 2 3" xfId="25979"/>
    <cellStyle name="Normal 49 4 2 2 2 2 5 3" xfId="25980"/>
    <cellStyle name="Normal 49 4 2 2 2 2 5 4" xfId="25981"/>
    <cellStyle name="Normal 49 4 2 2 2 3" xfId="25982"/>
    <cellStyle name="Normal 49 4 2 2 2 3 2" xfId="25983"/>
    <cellStyle name="Normal 49 4 2 2 2 3 3" xfId="25984"/>
    <cellStyle name="Normal 49 4 2 2 2 4" xfId="25985"/>
    <cellStyle name="Normal 49 4 2 2 2 5" xfId="25986"/>
    <cellStyle name="Normal 49 4 2 2 3" xfId="25987"/>
    <cellStyle name="Normal 49 4 2 2 3 2" xfId="25988"/>
    <cellStyle name="Normal 49 4 2 2 3 2 2" xfId="25989"/>
    <cellStyle name="Normal 49 4 2 2 3 2 3" xfId="25990"/>
    <cellStyle name="Normal 49 4 2 2 3 3" xfId="25991"/>
    <cellStyle name="Normal 49 4 2 2 3 4" xfId="25992"/>
    <cellStyle name="Normal 49 4 2 2 4" xfId="25993"/>
    <cellStyle name="Normal 49 4 2 2 4 2" xfId="25994"/>
    <cellStyle name="Normal 49 4 2 2 4 3" xfId="25995"/>
    <cellStyle name="Normal 49 4 2 2 5" xfId="25996"/>
    <cellStyle name="Normal 49 4 2 2 6" xfId="25997"/>
    <cellStyle name="Normal 49 4 2 3" xfId="25998"/>
    <cellStyle name="Normal 49 4 2 3 2" xfId="25999"/>
    <cellStyle name="Normal 49 4 2 3 2 2" xfId="26000"/>
    <cellStyle name="Normal 49 4 2 3 2 2 2" xfId="26001"/>
    <cellStyle name="Normal 49 4 2 3 2 2 3" xfId="26002"/>
    <cellStyle name="Normal 49 4 2 3 2 3" xfId="26003"/>
    <cellStyle name="Normal 49 4 2 3 2 4" xfId="26004"/>
    <cellStyle name="Normal 49 4 2 3 3" xfId="26005"/>
    <cellStyle name="Normal 49 4 2 3 3 2" xfId="26006"/>
    <cellStyle name="Normal 49 4 2 3 3 3" xfId="26007"/>
    <cellStyle name="Normal 49 4 2 3 4" xfId="26008"/>
    <cellStyle name="Normal 49 4 2 3 5" xfId="26009"/>
    <cellStyle name="Normal 49 4 2 4" xfId="26010"/>
    <cellStyle name="Normal 49 4 2 4 2" xfId="26011"/>
    <cellStyle name="Normal 49 4 2 4 2 2" xfId="26012"/>
    <cellStyle name="Normal 49 4 2 4 2 2 2" xfId="26013"/>
    <cellStyle name="Normal 49 4 2 4 2 2 2 2" xfId="26014"/>
    <cellStyle name="Normal 49 4 2 4 2 2 2 3" xfId="26015"/>
    <cellStyle name="Normal 49 4 2 4 2 2 3" xfId="26016"/>
    <cellStyle name="Normal 49 4 2 4 2 2 4" xfId="26017"/>
    <cellStyle name="Normal 49 4 2 4 2 3" xfId="26018"/>
    <cellStyle name="Normal 49 4 2 4 2 3 2" xfId="26019"/>
    <cellStyle name="Normal 49 4 2 4 2 3 2 2" xfId="26020"/>
    <cellStyle name="Normal 49 4 2 4 2 3 2 3" xfId="26021"/>
    <cellStyle name="Normal 49 4 2 4 2 3 3" xfId="26022"/>
    <cellStyle name="Normal 49 4 2 4 2 3 4" xfId="26023"/>
    <cellStyle name="Normal 49 4 2 4 2 4" xfId="26024"/>
    <cellStyle name="Normal 49 4 2 4 2 4 2" xfId="26025"/>
    <cellStyle name="Normal 49 4 2 4 2 4 3" xfId="26026"/>
    <cellStyle name="Normal 49 4 2 4 2 5" xfId="26027"/>
    <cellStyle name="Normal 49 4 2 4 2 6" xfId="26028"/>
    <cellStyle name="Normal 49 4 2 4 3" xfId="26029"/>
    <cellStyle name="Normal 49 4 2 4 3 2" xfId="26030"/>
    <cellStyle name="Normal 49 4 2 4 3 3" xfId="26031"/>
    <cellStyle name="Normal 49 4 2 4 4" xfId="26032"/>
    <cellStyle name="Normal 49 4 2 4 5" xfId="26033"/>
    <cellStyle name="Normal 49 4 2 5" xfId="26034"/>
    <cellStyle name="Normal 49 4 2 5 2" xfId="26035"/>
    <cellStyle name="Normal 49 4 2 5 2 2" xfId="26036"/>
    <cellStyle name="Normal 49 4 2 5 2 3" xfId="26037"/>
    <cellStyle name="Normal 49 4 2 5 3" xfId="26038"/>
    <cellStyle name="Normal 49 4 2 5 4" xfId="26039"/>
    <cellStyle name="Normal 49 4 2 6" xfId="26040"/>
    <cellStyle name="Normal 49 4 2 6 2" xfId="26041"/>
    <cellStyle name="Normal 49 4 2 6 3" xfId="26042"/>
    <cellStyle name="Normal 49 4 2 7" xfId="26043"/>
    <cellStyle name="Normal 49 4 2 8" xfId="26044"/>
    <cellStyle name="Normal 49 4 3" xfId="26045"/>
    <cellStyle name="Normal 49 4 3 2" xfId="26046"/>
    <cellStyle name="Normal 49 4 3 3" xfId="26047"/>
    <cellStyle name="Normal 49 5" xfId="26048"/>
    <cellStyle name="Normal 49 5 2" xfId="26049"/>
    <cellStyle name="Normal 49 5 2 2" xfId="26050"/>
    <cellStyle name="Normal 49 5 2 3" xfId="26051"/>
    <cellStyle name="Normal 49 6" xfId="26052"/>
    <cellStyle name="Normal 49 6 2" xfId="26053"/>
    <cellStyle name="Normal 49 6 2 2" xfId="26054"/>
    <cellStyle name="Normal 49 6 2 3" xfId="26055"/>
    <cellStyle name="Normal 49 7" xfId="26056"/>
    <cellStyle name="Normal 49 7 2" xfId="26057"/>
    <cellStyle name="Normal 49 7 2 2" xfId="26058"/>
    <cellStyle name="Normal 49 7 2 3" xfId="26059"/>
    <cellStyle name="Normal 49 8" xfId="26060"/>
    <cellStyle name="Normal 49 8 2" xfId="26061"/>
    <cellStyle name="Normal 49 8 2 2" xfId="26062"/>
    <cellStyle name="Normal 49 8 2 3" xfId="26063"/>
    <cellStyle name="Normal 49 9" xfId="26064"/>
    <cellStyle name="Normal 5" xfId="26065"/>
    <cellStyle name="Normal 5 10" xfId="26066"/>
    <cellStyle name="Normal 5 11" xfId="26067"/>
    <cellStyle name="Normal 5 12" xfId="26068"/>
    <cellStyle name="Normal 5 13" xfId="26069"/>
    <cellStyle name="Normal 5 14" xfId="26070"/>
    <cellStyle name="Normal 5 15" xfId="26071"/>
    <cellStyle name="Normal 5 16" xfId="26072"/>
    <cellStyle name="Normal 5 17" xfId="26073"/>
    <cellStyle name="Normal 5 2" xfId="26074"/>
    <cellStyle name="Normal 5 2 10" xfId="26075"/>
    <cellStyle name="Normal 5 2 11" xfId="26076"/>
    <cellStyle name="Normal 5 2 12" xfId="26077"/>
    <cellStyle name="Normal 5 2 13" xfId="26078"/>
    <cellStyle name="Normal 5 2 2" xfId="26079"/>
    <cellStyle name="Normal 5 2 2 2" xfId="26080"/>
    <cellStyle name="Normal 5 2 2 2 2" xfId="26081"/>
    <cellStyle name="Normal 5 2 2 3" xfId="26082"/>
    <cellStyle name="Normal 5 2 2 4" xfId="26083"/>
    <cellStyle name="Normal 5 2 2 5" xfId="26084"/>
    <cellStyle name="Normal 5 2 2 6" xfId="26085"/>
    <cellStyle name="Normal 5 2 2 7" xfId="26086"/>
    <cellStyle name="Normal 5 2 2 8" xfId="26087"/>
    <cellStyle name="Normal 5 2 2 9" xfId="26088"/>
    <cellStyle name="Normal 5 2 3" xfId="26089"/>
    <cellStyle name="Normal 5 2 4" xfId="26090"/>
    <cellStyle name="Normal 5 2 5" xfId="26091"/>
    <cellStyle name="Normal 5 2 6" xfId="26092"/>
    <cellStyle name="Normal 5 2 7" xfId="26093"/>
    <cellStyle name="Normal 5 2 8" xfId="26094"/>
    <cellStyle name="Normal 5 2 9" xfId="26095"/>
    <cellStyle name="Normal 5 2_5.Vemulapudi" xfId="26096"/>
    <cellStyle name="Normal 5 3" xfId="26097"/>
    <cellStyle name="Normal 5 3 10" xfId="26098"/>
    <cellStyle name="Normal 5 3 11" xfId="26099"/>
    <cellStyle name="Normal 5 3 12" xfId="26100"/>
    <cellStyle name="Normal 5 3 13" xfId="26101"/>
    <cellStyle name="Normal 5 3 13 2" xfId="26102"/>
    <cellStyle name="Normal 5 3 13 3" xfId="26103"/>
    <cellStyle name="Normal 5 3 2" xfId="26104"/>
    <cellStyle name="Normal 5 3 2 2" xfId="26105"/>
    <cellStyle name="Normal 5 3 2 3" xfId="26106"/>
    <cellStyle name="Normal 5 3 2 4" xfId="26107"/>
    <cellStyle name="Normal 5 3 2 5" xfId="26108"/>
    <cellStyle name="Normal 5 3 2 6" xfId="26109"/>
    <cellStyle name="Normal 5 3 2 7" xfId="26110"/>
    <cellStyle name="Normal 5 3 2 8" xfId="26111"/>
    <cellStyle name="Normal 5 3 2 9" xfId="26112"/>
    <cellStyle name="Normal 5 3 3" xfId="26113"/>
    <cellStyle name="Normal 5 3 3 2" xfId="26114"/>
    <cellStyle name="Normal 5 3 3 2 2" xfId="26115"/>
    <cellStyle name="Normal 5 3 3 2 2 2" xfId="26116"/>
    <cellStyle name="Normal 5 3 3 2 2 2 2" xfId="26117"/>
    <cellStyle name="Normal 5 3 3 2 2 2 3" xfId="26118"/>
    <cellStyle name="Normal 5 3 3 2 2 3" xfId="26119"/>
    <cellStyle name="Normal 5 3 3 2 2 3 2" xfId="26120"/>
    <cellStyle name="Normal 5 3 3 2 2 3 3" xfId="26121"/>
    <cellStyle name="Normal 5 3 3 2 2 4" xfId="26122"/>
    <cellStyle name="Normal 5 3 3 2 2 5" xfId="26123"/>
    <cellStyle name="Normal 5 3 3 2 3" xfId="26124"/>
    <cellStyle name="Normal 5 3 3 2 3 2" xfId="26125"/>
    <cellStyle name="Normal 5 3 3 2 3 2 2" xfId="26126"/>
    <cellStyle name="Normal 5 3 3 2 3 2 3" xfId="26127"/>
    <cellStyle name="Normal 5 3 3 2 3 3" xfId="26128"/>
    <cellStyle name="Normal 5 3 3 2 3 4" xfId="26129"/>
    <cellStyle name="Normal 5 3 3 2 4" xfId="26130"/>
    <cellStyle name="Normal 5 3 3 2 4 2" xfId="26131"/>
    <cellStyle name="Normal 5 3 3 2 4 2 2" xfId="26132"/>
    <cellStyle name="Normal 5 3 3 2 4 2 3" xfId="26133"/>
    <cellStyle name="Normal 5 3 3 2 4 3" xfId="26134"/>
    <cellStyle name="Normal 5 3 3 2 4 4" xfId="26135"/>
    <cellStyle name="Normal 5 3 3 2 5" xfId="26136"/>
    <cellStyle name="Normal 5 3 3 2 5 2" xfId="26137"/>
    <cellStyle name="Normal 5 3 3 2 5 3" xfId="26138"/>
    <cellStyle name="Normal 5 3 3 2 6" xfId="26139"/>
    <cellStyle name="Normal 5 3 3 2 6 2" xfId="26140"/>
    <cellStyle name="Normal 5 3 3 2 6 3" xfId="26141"/>
    <cellStyle name="Normal 5 3 3 2 7" xfId="26142"/>
    <cellStyle name="Normal 5 3 3 2 8" xfId="26143"/>
    <cellStyle name="Normal 5 3 3 3" xfId="26144"/>
    <cellStyle name="Normal 5 3 3 3 2" xfId="26145"/>
    <cellStyle name="Normal 5 3 3 3 2 2" xfId="26146"/>
    <cellStyle name="Normal 5 3 3 3 2 2 2" xfId="26147"/>
    <cellStyle name="Normal 5 3 3 3 2 2 3" xfId="26148"/>
    <cellStyle name="Normal 5 3 3 3 2 3" xfId="26149"/>
    <cellStyle name="Normal 5 3 3 3 2 4" xfId="26150"/>
    <cellStyle name="Normal 5 3 3 3 3" xfId="26151"/>
    <cellStyle name="Normal 5 3 3 3 3 2" xfId="26152"/>
    <cellStyle name="Normal 5 3 3 3 3 2 2" xfId="26153"/>
    <cellStyle name="Normal 5 3 3 3 3 2 3" xfId="26154"/>
    <cellStyle name="Normal 5 3 3 3 3 3" xfId="26155"/>
    <cellStyle name="Normal 5 3 3 3 3 4" xfId="26156"/>
    <cellStyle name="Normal 5 3 3 3 4" xfId="26157"/>
    <cellStyle name="Normal 5 3 3 3 4 2" xfId="26158"/>
    <cellStyle name="Normal 5 3 3 3 4 3" xfId="26159"/>
    <cellStyle name="Normal 5 3 3 3 5" xfId="26160"/>
    <cellStyle name="Normal 5 3 3 3 5 2" xfId="26161"/>
    <cellStyle name="Normal 5 3 3 3 5 3" xfId="26162"/>
    <cellStyle name="Normal 5 3 3 3 6" xfId="26163"/>
    <cellStyle name="Normal 5 3 3 3 7" xfId="26164"/>
    <cellStyle name="Normal 5 3 3 4" xfId="26165"/>
    <cellStyle name="Normal 5 3 3 4 2" xfId="26166"/>
    <cellStyle name="Normal 5 3 3 4 2 2" xfId="26167"/>
    <cellStyle name="Normal 5 3 3 4 2 3" xfId="26168"/>
    <cellStyle name="Normal 5 3 3 4 3" xfId="26169"/>
    <cellStyle name="Normal 5 3 3 4 4" xfId="26170"/>
    <cellStyle name="Normal 5 3 3 5" xfId="26171"/>
    <cellStyle name="Normal 5 3 3 5 2" xfId="26172"/>
    <cellStyle name="Normal 5 3 3 5 2 2" xfId="26173"/>
    <cellStyle name="Normal 5 3 3 5 2 3" xfId="26174"/>
    <cellStyle name="Normal 5 3 3 5 3" xfId="26175"/>
    <cellStyle name="Normal 5 3 3 5 4" xfId="26176"/>
    <cellStyle name="Normal 5 3 3 6" xfId="26177"/>
    <cellStyle name="Normal 5 3 3 6 2" xfId="26178"/>
    <cellStyle name="Normal 5 3 3 6 3" xfId="26179"/>
    <cellStyle name="Normal 5 3 3 7" xfId="26180"/>
    <cellStyle name="Normal 5 3 3 7 2" xfId="26181"/>
    <cellStyle name="Normal 5 3 3 7 3" xfId="26182"/>
    <cellStyle name="Normal 5 3 3 8" xfId="26183"/>
    <cellStyle name="Normal 5 3 3 9" xfId="26184"/>
    <cellStyle name="Normal 5 3 3_NERELLA ADDITIONAL CLASS ROOMS IN FF" xfId="26185"/>
    <cellStyle name="Normal 5 3 4" xfId="26186"/>
    <cellStyle name="Normal 5 3 4 2" xfId="26187"/>
    <cellStyle name="Normal 5 3 4 2 2" xfId="26188"/>
    <cellStyle name="Normal 5 3 4 2 2 2" xfId="26189"/>
    <cellStyle name="Normal 5 3 4 2 2 3" xfId="26190"/>
    <cellStyle name="Normal 5 3 4 2 3" xfId="26191"/>
    <cellStyle name="Normal 5 3 4 2 3 2" xfId="26192"/>
    <cellStyle name="Normal 5 3 4 2 3 3" xfId="26193"/>
    <cellStyle name="Normal 5 3 4 2 4" xfId="26194"/>
    <cellStyle name="Normal 5 3 4 2 5" xfId="26195"/>
    <cellStyle name="Normal 5 3 4 3" xfId="26196"/>
    <cellStyle name="Normal 5 3 4 3 2" xfId="26197"/>
    <cellStyle name="Normal 5 3 4 3 2 2" xfId="26198"/>
    <cellStyle name="Normal 5 3 4 3 2 3" xfId="26199"/>
    <cellStyle name="Normal 5 3 4 3 3" xfId="26200"/>
    <cellStyle name="Normal 5 3 4 3 4" xfId="26201"/>
    <cellStyle name="Normal 5 3 4 4" xfId="26202"/>
    <cellStyle name="Normal 5 3 4 4 2" xfId="26203"/>
    <cellStyle name="Normal 5 3 4 4 2 2" xfId="26204"/>
    <cellStyle name="Normal 5 3 4 4 2 3" xfId="26205"/>
    <cellStyle name="Normal 5 3 4 4 3" xfId="26206"/>
    <cellStyle name="Normal 5 3 4 4 4" xfId="26207"/>
    <cellStyle name="Normal 5 3 4 5" xfId="26208"/>
    <cellStyle name="Normal 5 3 4 5 2" xfId="26209"/>
    <cellStyle name="Normal 5 3 4 5 3" xfId="26210"/>
    <cellStyle name="Normal 5 3 4 6" xfId="26211"/>
    <cellStyle name="Normal 5 3 4 6 2" xfId="26212"/>
    <cellStyle name="Normal 5 3 4 6 3" xfId="26213"/>
    <cellStyle name="Normal 5 3 4 7" xfId="26214"/>
    <cellStyle name="Normal 5 3 4 8" xfId="26215"/>
    <cellStyle name="Normal 5 3 5" xfId="26216"/>
    <cellStyle name="Normal 5 3 5 2" xfId="26217"/>
    <cellStyle name="Normal 5 3 5 2 2" xfId="26218"/>
    <cellStyle name="Normal 5 3 5 2 2 2" xfId="26219"/>
    <cellStyle name="Normal 5 3 5 2 2 3" xfId="26220"/>
    <cellStyle name="Normal 5 3 5 2 3" xfId="26221"/>
    <cellStyle name="Normal 5 3 5 2 4" xfId="26222"/>
    <cellStyle name="Normal 5 3 5 3" xfId="26223"/>
    <cellStyle name="Normal 5 3 5 3 2" xfId="26224"/>
    <cellStyle name="Normal 5 3 5 3 2 2" xfId="26225"/>
    <cellStyle name="Normal 5 3 5 3 2 3" xfId="26226"/>
    <cellStyle name="Normal 5 3 5 3 3" xfId="26227"/>
    <cellStyle name="Normal 5 3 5 3 4" xfId="26228"/>
    <cellStyle name="Normal 5 3 5 4" xfId="26229"/>
    <cellStyle name="Normal 5 3 5 4 2" xfId="26230"/>
    <cellStyle name="Normal 5 3 5 4 3" xfId="26231"/>
    <cellStyle name="Normal 5 3 6" xfId="26232"/>
    <cellStyle name="Normal 5 3 7" xfId="26233"/>
    <cellStyle name="Normal 5 3 8" xfId="26234"/>
    <cellStyle name="Normal 5 3 9" xfId="26235"/>
    <cellStyle name="Normal 5 3_Aksanpally SSR 2014-15 Final" xfId="26236"/>
    <cellStyle name="Normal 5 4" xfId="26237"/>
    <cellStyle name="Normal 5 4 2" xfId="26238"/>
    <cellStyle name="Normal 5 4 3" xfId="26239"/>
    <cellStyle name="Normal 5 4 4" xfId="26240"/>
    <cellStyle name="Normal 5 4 5" xfId="26241"/>
    <cellStyle name="Normal 5 4 6" xfId="26242"/>
    <cellStyle name="Normal 5 4 7" xfId="26243"/>
    <cellStyle name="Normal 5 4 8" xfId="26244"/>
    <cellStyle name="Normal 5 4 9" xfId="26245"/>
    <cellStyle name="Normal 5 5" xfId="26246"/>
    <cellStyle name="Normal 5 6" xfId="26247"/>
    <cellStyle name="Normal 5 7" xfId="26248"/>
    <cellStyle name="Normal 5 8" xfId="26249"/>
    <cellStyle name="Normal 5 9" xfId="26250"/>
    <cellStyle name="Normal 5_2_AP02X016 - KP Kunta" xfId="26251"/>
    <cellStyle name="Normal 50" xfId="26252"/>
    <cellStyle name="Normal 50 10" xfId="26253"/>
    <cellStyle name="Normal 50 10 2" xfId="26254"/>
    <cellStyle name="Normal 50 10 3" xfId="26255"/>
    <cellStyle name="Normal 50 11" xfId="26256"/>
    <cellStyle name="Normal 50 12" xfId="26257"/>
    <cellStyle name="Normal 50 13" xfId="26258"/>
    <cellStyle name="Normal 50 2" xfId="26259"/>
    <cellStyle name="Normal 50 2 10" xfId="26260"/>
    <cellStyle name="Normal 50 2 11" xfId="26261"/>
    <cellStyle name="Normal 50 2 12" xfId="26262"/>
    <cellStyle name="Normal 50 2 2" xfId="26263"/>
    <cellStyle name="Normal 50 2 2 2" xfId="26264"/>
    <cellStyle name="Normal 50 2 2 2 2" xfId="26265"/>
    <cellStyle name="Normal 50 2 2 2 3" xfId="26266"/>
    <cellStyle name="Normal 50 2 2 2 4" xfId="26267"/>
    <cellStyle name="Normal 50 2 2 2 5" xfId="26268"/>
    <cellStyle name="Normal 50 2 2 3" xfId="26269"/>
    <cellStyle name="Normal 50 2 2 4" xfId="26270"/>
    <cellStyle name="Normal 50 2 2 5" xfId="26271"/>
    <cellStyle name="Normal 50 2 3" xfId="26272"/>
    <cellStyle name="Normal 50 2 3 2" xfId="26273"/>
    <cellStyle name="Normal 50 2 3 2 2" xfId="26274"/>
    <cellStyle name="Normal 50 2 3 2 3" xfId="26275"/>
    <cellStyle name="Normal 50 2 4" xfId="26276"/>
    <cellStyle name="Normal 50 2 4 2" xfId="26277"/>
    <cellStyle name="Normal 50 2 4 3" xfId="26278"/>
    <cellStyle name="Normal 50 2 5" xfId="26279"/>
    <cellStyle name="Normal 50 2 5 2" xfId="26280"/>
    <cellStyle name="Normal 50 2 5 3" xfId="26281"/>
    <cellStyle name="Normal 50 2 6" xfId="26282"/>
    <cellStyle name="Normal 50 2 6 2" xfId="26283"/>
    <cellStyle name="Normal 50 2 6 3" xfId="26284"/>
    <cellStyle name="Normal 50 2 7" xfId="26285"/>
    <cellStyle name="Normal 50 2 7 2" xfId="26286"/>
    <cellStyle name="Normal 50 2 7 3" xfId="26287"/>
    <cellStyle name="Normal 50 2 8" xfId="26288"/>
    <cellStyle name="Normal 50 2 8 2" xfId="26289"/>
    <cellStyle name="Normal 50 2 8 3" xfId="26290"/>
    <cellStyle name="Normal 50 2 9" xfId="26291"/>
    <cellStyle name="Normal 50 2 9 2" xfId="26292"/>
    <cellStyle name="Normal 50 2 9 3" xfId="26293"/>
    <cellStyle name="Normal 50 3" xfId="26294"/>
    <cellStyle name="Normal 50 3 2" xfId="26295"/>
    <cellStyle name="Normal 50 3 2 2" xfId="26296"/>
    <cellStyle name="Normal 50 3 2 3" xfId="26297"/>
    <cellStyle name="Normal 50 3 3" xfId="26298"/>
    <cellStyle name="Normal 50 3 3 2" xfId="26299"/>
    <cellStyle name="Normal 50 3 3 3" xfId="26300"/>
    <cellStyle name="Normal 50 3 4" xfId="26301"/>
    <cellStyle name="Normal 50 3 5" xfId="26302"/>
    <cellStyle name="Normal 50 4" xfId="26303"/>
    <cellStyle name="Normal 50 4 2" xfId="26304"/>
    <cellStyle name="Normal 50 4 3" xfId="26305"/>
    <cellStyle name="Normal 50 5" xfId="26306"/>
    <cellStyle name="Normal 50 5 2" xfId="26307"/>
    <cellStyle name="Normal 50 5 3" xfId="26308"/>
    <cellStyle name="Normal 50 6" xfId="26309"/>
    <cellStyle name="Normal 50 6 2" xfId="26310"/>
    <cellStyle name="Normal 50 6 3" xfId="26311"/>
    <cellStyle name="Normal 50 7" xfId="26312"/>
    <cellStyle name="Normal 50 7 2" xfId="26313"/>
    <cellStyle name="Normal 50 7 3" xfId="26314"/>
    <cellStyle name="Normal 50 8" xfId="26315"/>
    <cellStyle name="Normal 50 8 2" xfId="26316"/>
    <cellStyle name="Normal 50 8 3" xfId="26317"/>
    <cellStyle name="Normal 50 9" xfId="26318"/>
    <cellStyle name="Normal 50 9 2" xfId="26319"/>
    <cellStyle name="Normal 50 9 3" xfId="26320"/>
    <cellStyle name="Normal 51" xfId="26321"/>
    <cellStyle name="Normal 51 10" xfId="26322"/>
    <cellStyle name="Normal 51 11" xfId="26323"/>
    <cellStyle name="Normal 51 12" xfId="26324"/>
    <cellStyle name="Normal 51 2" xfId="26325"/>
    <cellStyle name="Normal 51 2 10" xfId="26326"/>
    <cellStyle name="Normal 51 2 2" xfId="26327"/>
    <cellStyle name="Normal 51 2 2 2" xfId="26328"/>
    <cellStyle name="Normal 51 2 2 2 2" xfId="26329"/>
    <cellStyle name="Normal 51 2 2 2 3" xfId="26330"/>
    <cellStyle name="Normal 51 2 2 3" xfId="26331"/>
    <cellStyle name="Normal 51 2 2 4" xfId="26332"/>
    <cellStyle name="Normal 51 2 3" xfId="26333"/>
    <cellStyle name="Normal 51 2 3 2" xfId="26334"/>
    <cellStyle name="Normal 51 2 3 2 2" xfId="26335"/>
    <cellStyle name="Normal 51 2 3 2 2 2" xfId="26336"/>
    <cellStyle name="Normal 51 2 3 2 2 2 2" xfId="26337"/>
    <cellStyle name="Normal 51 2 3 2 2 2 2 2" xfId="26338"/>
    <cellStyle name="Normal 51 2 3 2 2 2 2 3" xfId="26339"/>
    <cellStyle name="Normal 51 2 3 2 2 2 2 3 2 3" xfId="26340"/>
    <cellStyle name="Normal 51 2 3 2 2 2 2 3 2 3 2" xfId="26341"/>
    <cellStyle name="Normal 51 2 3 2 2 2 2 3 2 3 2 2" xfId="26342"/>
    <cellStyle name="Normal 51 2 3 2 2 2 2 3 2 3 2 3" xfId="26343"/>
    <cellStyle name="Normal 51 2 3 2 2 2 2 3 2 3 3" xfId="26344"/>
    <cellStyle name="Normal 51 2 3 2 2 2 2 3 2 3 4" xfId="26345"/>
    <cellStyle name="Normal 51 2 3 2 2 2 3" xfId="26346"/>
    <cellStyle name="Normal 51 2 3 2 2 2 4" xfId="26347"/>
    <cellStyle name="Normal 51 2 3 2 2 3" xfId="26348"/>
    <cellStyle name="Normal 51 2 3 2 2 3 2" xfId="26349"/>
    <cellStyle name="Normal 51 2 3 2 2 3 2 2 2" xfId="26350"/>
    <cellStyle name="Normal 51 2 3 2 2 3 2 2 2 2" xfId="26351"/>
    <cellStyle name="Normal 51 2 3 2 2 3 2 2 2 2 2" xfId="26352"/>
    <cellStyle name="Normal 51 2 3 2 2 3 2 2 2 2 3" xfId="26353"/>
    <cellStyle name="Normal 51 2 3 2 2 3 2 2 2 3" xfId="26354"/>
    <cellStyle name="Normal 51 2 3 2 2 3 2 2 2 3 2" xfId="26355"/>
    <cellStyle name="Normal 51 2 3 2 2 3 2 2 2 3 2 2" xfId="26356"/>
    <cellStyle name="Normal 51 2 3 2 2 3 2 2 2 3 2 3" xfId="26357"/>
    <cellStyle name="Normal 51 2 3 2 2 3 2 2 2 3 3" xfId="26358"/>
    <cellStyle name="Normal 51 2 3 2 2 3 2 2 2 3 4" xfId="26359"/>
    <cellStyle name="Normal 51 2 3 2 2 3 2 2 2 4" xfId="26360"/>
    <cellStyle name="Normal 51 2 3 2 2 3 2 2 2 5" xfId="26361"/>
    <cellStyle name="Normal 51 2 3 2 2 3 2 2 2 8" xfId="26362"/>
    <cellStyle name="Normal 51 2 3 2 2 3 2 2 2 8 2" xfId="26363"/>
    <cellStyle name="Normal 51 2 3 2 2 3 2 2 2 8 2 2" xfId="26364"/>
    <cellStyle name="Normal 51 2 3 2 2 3 2 2 2 8 2 2 2" xfId="26365"/>
    <cellStyle name="Normal 51 2 3 2 2 3 2 2 2 8 2 2 3" xfId="26366"/>
    <cellStyle name="Normal 51 2 3 2 2 3 2 2 2 8 2 3" xfId="26367"/>
    <cellStyle name="Normal 51 2 3 2 2 3 2 2 2 8 2 4" xfId="26368"/>
    <cellStyle name="Normal 51 2 3 2 2 3 2 2 2 8 3" xfId="26369"/>
    <cellStyle name="Normal 51 2 3 2 2 3 2 2 2 8 3 2" xfId="26370"/>
    <cellStyle name="Normal 51 2 3 2 2 3 2 2 2 8 3 3" xfId="26371"/>
    <cellStyle name="Normal 51 2 3 2 2 3 2 2 2 8 4" xfId="26372"/>
    <cellStyle name="Normal 51 2 3 2 2 3 2 2 2 8 5" xfId="26373"/>
    <cellStyle name="Normal 51 2 3 2 2 3 3" xfId="26374"/>
    <cellStyle name="Normal 51 2 3 2 2 4" xfId="26375"/>
    <cellStyle name="Normal 51 2 3 2 2 5" xfId="26376"/>
    <cellStyle name="Normal 51 2 3 2 3" xfId="26377"/>
    <cellStyle name="Normal 51 2 3 2 3 2" xfId="26378"/>
    <cellStyle name="Normal 51 2 3 2 3 2 2" xfId="26379"/>
    <cellStyle name="Normal 51 2 3 2 3 2 2 2" xfId="26380"/>
    <cellStyle name="Normal 51 2 3 2 3 2 2 2 2" xfId="26381"/>
    <cellStyle name="Normal 51 2 3 2 3 2 2 2 2 2" xfId="26382"/>
    <cellStyle name="Normal 51 2 3 2 3 2 2 2 2 2 2" xfId="26383"/>
    <cellStyle name="Normal 51 2 3 2 3 2 2 2 2 2 2 2" xfId="26384"/>
    <cellStyle name="Normal 51 2 3 2 3 2 2 2 2 2 2 2 2" xfId="26385"/>
    <cellStyle name="Normal 51 2 3 2 3 2 2 2 2 2 2 2 3" xfId="26386"/>
    <cellStyle name="Normal 51 2 3 2 3 2 2 2 2 2 2 3" xfId="26387"/>
    <cellStyle name="Normal 51 2 3 2 3 2 2 2 2 2 2 4" xfId="26388"/>
    <cellStyle name="Normal 51 2 3 2 3 2 2 2 2 2 2 5" xfId="26389"/>
    <cellStyle name="Normal 51 2 3 2 3 2 2 2 2 2 2 5 2" xfId="26390"/>
    <cellStyle name="Normal 51 2 3 2 3 2 2 2 2 2 2 5 2 2" xfId="26391"/>
    <cellStyle name="Normal 51 2 3 2 3 2 2 2 2 2 2 5 2 3" xfId="26392"/>
    <cellStyle name="Normal 51 2 3 2 3 2 2 2 2 2 2 5 3" xfId="26393"/>
    <cellStyle name="Normal 51 2 3 2 3 2 2 2 2 2 2 5 4" xfId="26394"/>
    <cellStyle name="Normal 51 2 3 2 3 2 2 2 2 2 2 6" xfId="26395"/>
    <cellStyle name="Normal 51 2 3 2 3 2 2 2 2 2 2 6 2" xfId="26396"/>
    <cellStyle name="Normal 51 2 3 2 3 2 2 2 2 2 2 6 2 2" xfId="26397"/>
    <cellStyle name="Normal 51 2 3 2 3 2 2 2 2 2 2 6 2 2 2" xfId="26398"/>
    <cellStyle name="Normal 51 2 3 2 3 2 2 2 2 2 2 6 2 2 3" xfId="26399"/>
    <cellStyle name="Normal 51 2 3 2 3 2 2 2 2 2 2 6 2 3" xfId="26400"/>
    <cellStyle name="Normal 51 2 3 2 3 2 2 2 2 2 2 6 2 4" xfId="26401"/>
    <cellStyle name="Normal 51 2 3 2 3 2 2 2 2 2 2 6 3" xfId="26402"/>
    <cellStyle name="Normal 51 2 3 2 3 2 2 2 2 2 2 6 3 2" xfId="26403"/>
    <cellStyle name="Normal 51 2 3 2 3 2 2 2 2 2 2 6 3 3" xfId="26404"/>
    <cellStyle name="Normal 51 2 3 2 3 2 2 2 2 2 2 6 4" xfId="26405"/>
    <cellStyle name="Normal 51 2 3 2 3 2 2 2 2 2 2 6 5" xfId="26406"/>
    <cellStyle name="Normal 51 2 3 2 3 2 2 2 2 2 3" xfId="26407"/>
    <cellStyle name="Normal 51 2 3 2 3 2 2 2 2 2 4" xfId="26408"/>
    <cellStyle name="Normal 51 2 3 2 3 2 2 2 2 3" xfId="26409"/>
    <cellStyle name="Normal 51 2 3 2 3 2 2 2 2 4" xfId="26410"/>
    <cellStyle name="Normal 51 2 3 2 3 2 2 2 3" xfId="26411"/>
    <cellStyle name="Normal 51 2 3 2 3 2 2 2 3 2" xfId="26412"/>
    <cellStyle name="Normal 51 2 3 2 3 2 2 2 3 3" xfId="26413"/>
    <cellStyle name="Normal 51 2 3 2 3 2 2 2 4" xfId="26414"/>
    <cellStyle name="Normal 51 2 3 2 3 2 2 2 5" xfId="26415"/>
    <cellStyle name="Normal 51 2 3 2 3 2 2 3" xfId="26416"/>
    <cellStyle name="Normal 51 2 3 2 3 2 2 3 2" xfId="26417"/>
    <cellStyle name="Normal 51 2 3 2 3 2 2 3 3" xfId="26418"/>
    <cellStyle name="Normal 51 2 3 2 3 2 2 4" xfId="26419"/>
    <cellStyle name="Normal 51 2 3 2 3 2 2 5" xfId="26420"/>
    <cellStyle name="Normal 51 2 3 2 3 2 3" xfId="26421"/>
    <cellStyle name="Normal 51 2 3 2 3 2 3 2" xfId="26422"/>
    <cellStyle name="Normal 51 2 3 2 3 2 3 2 2 3" xfId="26423"/>
    <cellStyle name="Normal 51 2 3 2 3 2 3 2 2 3 2" xfId="26424"/>
    <cellStyle name="Normal 51 2 3 2 3 2 3 2 2 3 2 2" xfId="26425"/>
    <cellStyle name="Normal 51 2 3 2 3 2 3 2 2 3 2 3" xfId="26426"/>
    <cellStyle name="Normal 51 2 3 2 3 2 3 2 2 3 3" xfId="26427"/>
    <cellStyle name="Normal 51 2 3 2 3 2 3 2 2 3 4" xfId="26428"/>
    <cellStyle name="Normal 51 2 3 2 3 2 3 3" xfId="26429"/>
    <cellStyle name="Normal 51 2 3 2 3 2 4" xfId="26430"/>
    <cellStyle name="Normal 51 2 3 2 3 2 5" xfId="26431"/>
    <cellStyle name="Normal 51 2 3 2 3 3" xfId="26432"/>
    <cellStyle name="Normal 51 2 3 2 3 3 2" xfId="26433"/>
    <cellStyle name="Normal 51 2 3 2 3 3 3" xfId="26434"/>
    <cellStyle name="Normal 51 2 3 2 3 4" xfId="26435"/>
    <cellStyle name="Normal 51 2 3 2 3 5" xfId="26436"/>
    <cellStyle name="Normal 51 2 3 2 4" xfId="26437"/>
    <cellStyle name="Normal 51 2 3 2 4 2" xfId="26438"/>
    <cellStyle name="Normal 51 2 3 2 4 2 2" xfId="26439"/>
    <cellStyle name="Normal 51 2 3 2 4 2 3" xfId="26440"/>
    <cellStyle name="Normal 51 2 3 2 4 3" xfId="26441"/>
    <cellStyle name="Normal 51 2 3 2 4 4" xfId="26442"/>
    <cellStyle name="Normal 51 2 3 2 5" xfId="26443"/>
    <cellStyle name="Normal 51 2 3 2 5 2" xfId="26444"/>
    <cellStyle name="Normal 51 2 3 2 5 3" xfId="26445"/>
    <cellStyle name="Normal 51 2 3 2 6" xfId="26446"/>
    <cellStyle name="Normal 51 2 3 2 7" xfId="26447"/>
    <cellStyle name="Normal 51 2 3 3" xfId="26448"/>
    <cellStyle name="Normal 51 2 3 3 2" xfId="26449"/>
    <cellStyle name="Normal 51 2 3 3 2 2" xfId="26450"/>
    <cellStyle name="Normal 51 2 3 3 2 2 2" xfId="26451"/>
    <cellStyle name="Normal 51 2 3 3 2 2 2 2" xfId="26452"/>
    <cellStyle name="Normal 51 2 3 3 2 2 2 2 2" xfId="26453"/>
    <cellStyle name="Normal 51 2 3 3 2 2 2 2 3" xfId="26454"/>
    <cellStyle name="Normal 51 2 3 3 2 2 2 3" xfId="26455"/>
    <cellStyle name="Normal 51 2 3 3 2 2 2 4" xfId="26456"/>
    <cellStyle name="Normal 51 2 3 3 2 2 3" xfId="26457"/>
    <cellStyle name="Normal 51 2 3 3 2 2 3 2" xfId="26458"/>
    <cellStyle name="Normal 51 2 3 3 2 2 3 3" xfId="26459"/>
    <cellStyle name="Normal 51 2 3 3 2 2 4" xfId="26460"/>
    <cellStyle name="Normal 51 2 3 3 2 2 5" xfId="26461"/>
    <cellStyle name="Normal 51 2 3 3 2 3" xfId="26462"/>
    <cellStyle name="Normal 51 2 3 3 2 3 2" xfId="26463"/>
    <cellStyle name="Normal 51 2 3 3 2 3 3" xfId="26464"/>
    <cellStyle name="Normal 51 2 3 3 2 4" xfId="26465"/>
    <cellStyle name="Normal 51 2 3 3 2 5" xfId="26466"/>
    <cellStyle name="Normal 51 2 3 3 3" xfId="26467"/>
    <cellStyle name="Normal 51 2 3 3 3 2" xfId="26468"/>
    <cellStyle name="Normal 51 2 3 3 3 3" xfId="26469"/>
    <cellStyle name="Normal 51 2 3 3 3 3 5" xfId="26470"/>
    <cellStyle name="Normal 51 2 3 3 3 3 5 2" xfId="26471"/>
    <cellStyle name="Normal 51 2 3 3 3 3 5 2 2" xfId="26472"/>
    <cellStyle name="Normal 51 2 3 3 3 3 5 2 3" xfId="26473"/>
    <cellStyle name="Normal 51 2 3 3 3 3 5 3" xfId="26474"/>
    <cellStyle name="Normal 51 2 3 3 3 3 5 4" xfId="26475"/>
    <cellStyle name="Normal 51 2 3 3 3 3 6 3 3" xfId="26476"/>
    <cellStyle name="Normal 51 2 3 3 3 3 6 3 3 2" xfId="26477"/>
    <cellStyle name="Normal 51 2 3 3 3 3 6 3 3 2 2" xfId="26478"/>
    <cellStyle name="Normal 51 2 3 3 3 3 6 3 3 2 3" xfId="26479"/>
    <cellStyle name="Normal 51 2 3 3 3 3 6 3 3 3" xfId="26480"/>
    <cellStyle name="Normal 51 2 3 3 3 3 6 3 3 4" xfId="26481"/>
    <cellStyle name="Normal 51 2 3 3 3 4" xfId="26482"/>
    <cellStyle name="Normal 51 2 3 3 3 4 2" xfId="26483"/>
    <cellStyle name="Normal 51 2 3 3 3 4 2 2" xfId="26484"/>
    <cellStyle name="Normal 51 2 3 3 3 4 2 3" xfId="26485"/>
    <cellStyle name="Normal 51 2 3 3 3 4 3" xfId="26486"/>
    <cellStyle name="Normal 51 2 3 3 3 4 4" xfId="26487"/>
    <cellStyle name="Normal 51 2 3 3 4" xfId="26488"/>
    <cellStyle name="Normal 51 2 3 3 5" xfId="26489"/>
    <cellStyle name="Normal 51 2 3 4" xfId="26490"/>
    <cellStyle name="Normal 51 2 3 4 2" xfId="26491"/>
    <cellStyle name="Normal 51 2 3 4 3" xfId="26492"/>
    <cellStyle name="Normal 51 2 3 5" xfId="26493"/>
    <cellStyle name="Normal 51 2 3 6" xfId="26494"/>
    <cellStyle name="Normal 51 2 4" xfId="26495"/>
    <cellStyle name="Normal 51 2 4 2" xfId="26496"/>
    <cellStyle name="Normal 51 2 4 2 2" xfId="26497"/>
    <cellStyle name="Normal 51 2 4 2 2 2" xfId="26498"/>
    <cellStyle name="Normal 51 2 4 2 2 2 2" xfId="26499"/>
    <cellStyle name="Normal 51 2 4 2 2 2 2 2" xfId="26500"/>
    <cellStyle name="Normal 51 2 4 2 2 2 2 2 2" xfId="26501"/>
    <cellStyle name="Normal 51 2 4 2 2 2 2 2 2 2" xfId="26502"/>
    <cellStyle name="Normal 51 2 4 2 2 2 2 2 2 2 2" xfId="26503"/>
    <cellStyle name="Normal 51 2 4 2 2 2 2 2 2 2 3" xfId="26504"/>
    <cellStyle name="Normal 51 2 4 2 2 2 2 2 2 3" xfId="26505"/>
    <cellStyle name="Normal 51 2 4 2 2 2 2 2 2 4" xfId="26506"/>
    <cellStyle name="Normal 51 2 4 2 2 2 2 2 3" xfId="26507"/>
    <cellStyle name="Normal 51 2 4 2 2 2 2 2 4" xfId="26508"/>
    <cellStyle name="Normal 51 2 4 2 2 2 2 3" xfId="26509"/>
    <cellStyle name="Normal 51 2 4 2 2 2 2 4" xfId="26510"/>
    <cellStyle name="Normal 51 2 4 2 2 2 3" xfId="26511"/>
    <cellStyle name="Normal 51 2 4 2 2 2 3 5 2" xfId="26512"/>
    <cellStyle name="Normal 51 2 4 2 2 2 3 5 2 2" xfId="26513"/>
    <cellStyle name="Normal 51 2 4 2 2 2 3 5 2 2 2" xfId="26514"/>
    <cellStyle name="Normal 51 2 4 2 2 2 3 5 2 2 3" xfId="26515"/>
    <cellStyle name="Normal 51 2 4 2 2 2 3 5 2 3" xfId="26516"/>
    <cellStyle name="Normal 51 2 4 2 2 2 3 5 2 4" xfId="26517"/>
    <cellStyle name="Normal 51 2 4 2 2 2 4" xfId="26518"/>
    <cellStyle name="Normal 51 2 4 2 2 3" xfId="26519"/>
    <cellStyle name="Normal 51 2 4 2 2 4" xfId="26520"/>
    <cellStyle name="Normal 51 2 4 2 3" xfId="26521"/>
    <cellStyle name="Normal 51 2 4 2 3 2" xfId="26522"/>
    <cellStyle name="Normal 51 2 4 2 3 3" xfId="26523"/>
    <cellStyle name="Normal 51 2 4 2 4" xfId="26524"/>
    <cellStyle name="Normal 51 2 4 2 5" xfId="26525"/>
    <cellStyle name="Normal 51 2 4 3" xfId="26526"/>
    <cellStyle name="Normal 51 2 4 3 2" xfId="26527"/>
    <cellStyle name="Normal 51 2 4 3 2 2" xfId="26528"/>
    <cellStyle name="Normal 51 2 4 3 2 2 2" xfId="26529"/>
    <cellStyle name="Normal 51 2 4 3 2 2 2 2" xfId="26530"/>
    <cellStyle name="Normal 51 2 4 3 2 2 2 3" xfId="26531"/>
    <cellStyle name="Normal 51 2 4 3 2 2 3" xfId="26532"/>
    <cellStyle name="Normal 51 2 4 3 2 2 4" xfId="26533"/>
    <cellStyle name="Normal 51 2 4 3 2 3" xfId="26534"/>
    <cellStyle name="Normal 51 2 4 3 2 3 2" xfId="26535"/>
    <cellStyle name="Normal 51 2 4 3 2 3 3" xfId="26536"/>
    <cellStyle name="Normal 51 2 4 3 2 4" xfId="26537"/>
    <cellStyle name="Normal 51 2 4 3 2 5" xfId="26538"/>
    <cellStyle name="Normal 51 2 4 3 2 5 2" xfId="26539"/>
    <cellStyle name="Normal 51 2 4 3 2 5 2 2" xfId="26540"/>
    <cellStyle name="Normal 51 2 4 3 2 5 2 3" xfId="26541"/>
    <cellStyle name="Normal 51 2 4 3 2 5 3" xfId="26542"/>
    <cellStyle name="Normal 51 2 4 3 2 5 4" xfId="26543"/>
    <cellStyle name="Normal 51 2 4 3 2 5 5" xfId="26544"/>
    <cellStyle name="Normal 51 2 4 3 2 5 5 2" xfId="26545"/>
    <cellStyle name="Normal 51 2 4 3 2 5 5 2 2" xfId="26546"/>
    <cellStyle name="Normal 51 2 4 3 2 5 5 2 3" xfId="26547"/>
    <cellStyle name="Normal 51 2 4 3 2 5 5 3" xfId="26548"/>
    <cellStyle name="Normal 51 2 4 3 2 5 5 4" xfId="26549"/>
    <cellStyle name="Normal 51 2 4 3 2 6" xfId="26550"/>
    <cellStyle name="Normal 51 2 4 3 3" xfId="26551"/>
    <cellStyle name="Normal 51 2 4 3 3 2" xfId="26552"/>
    <cellStyle name="Normal 51 2 4 3 3 3" xfId="26553"/>
    <cellStyle name="Normal 51 2 4 3 4" xfId="26554"/>
    <cellStyle name="Normal 51 2 4 3 5" xfId="26555"/>
    <cellStyle name="Normal 51 2 4 4" xfId="26556"/>
    <cellStyle name="Normal 51 2 4 4 2" xfId="26557"/>
    <cellStyle name="Normal 51 2 4 4 2 2" xfId="26558"/>
    <cellStyle name="Normal 51 2 4 4 2 3" xfId="26559"/>
    <cellStyle name="Normal 51 2 4 4 3" xfId="26560"/>
    <cellStyle name="Normal 51 2 4 4 4" xfId="26561"/>
    <cellStyle name="Normal 51 2 4 5" xfId="26562"/>
    <cellStyle name="Normal 51 2 4 5 2" xfId="26563"/>
    <cellStyle name="Normal 51 2 4 5 2 2" xfId="26564"/>
    <cellStyle name="Normal 51 2 4 5 2 3" xfId="26565"/>
    <cellStyle name="Normal 51 2 4 5 3" xfId="26566"/>
    <cellStyle name="Normal 51 2 4 5 4" xfId="26567"/>
    <cellStyle name="Normal 51 2 4 6" xfId="26568"/>
    <cellStyle name="Normal 51 2 4 6 2" xfId="26569"/>
    <cellStyle name="Normal 51 2 4 6 3" xfId="26570"/>
    <cellStyle name="Normal 51 2 4 7" xfId="26571"/>
    <cellStyle name="Normal 51 2 4 8" xfId="26572"/>
    <cellStyle name="Normal 51 2 5" xfId="26573"/>
    <cellStyle name="Normal 51 2 5 2" xfId="26574"/>
    <cellStyle name="Normal 51 2 5 2 2" xfId="26575"/>
    <cellStyle name="Normal 51 2 5 2 2 2" xfId="26576"/>
    <cellStyle name="Normal 51 2 5 2 2 2 2" xfId="26577"/>
    <cellStyle name="Normal 51 2 5 2 2 2 2 2" xfId="26578"/>
    <cellStyle name="Normal 51 2 5 2 2 2 2 2 2" xfId="26579"/>
    <cellStyle name="Normal 51 2 5 2 2 2 2 2 2 2" xfId="26580"/>
    <cellStyle name="Normal 51 2 5 2 2 2 2 2 2 3" xfId="26581"/>
    <cellStyle name="Normal 51 2 5 2 2 2 2 2 3" xfId="26582"/>
    <cellStyle name="Normal 51 2 5 2 2 2 2 2 3 2" xfId="26583"/>
    <cellStyle name="Normal 51 2 5 2 2 2 2 2 3 2 2" xfId="26584"/>
    <cellStyle name="Normal 51 2 5 2 2 2 2 2 3 2 3" xfId="26585"/>
    <cellStyle name="Normal 51 2 5 2 2 2 2 2 3 3" xfId="26586"/>
    <cellStyle name="Normal 51 2 5 2 2 2 2 2 3 3 2" xfId="26587"/>
    <cellStyle name="Normal 51 2 5 2 2 2 2 2 3 3 2 2" xfId="26588"/>
    <cellStyle name="Normal 51 2 5 2 2 2 2 2 3 3 2 3" xfId="26589"/>
    <cellStyle name="Normal 51 2 5 2 2 2 2 2 3 3 3" xfId="26590"/>
    <cellStyle name="Normal 51 2 5 2 2 2 2 2 3 3 4" xfId="26591"/>
    <cellStyle name="Normal 51 2 5 2 2 2 2 2 3 4" xfId="26592"/>
    <cellStyle name="Normal 51 2 5 2 2 2 2 2 3 5" xfId="26593"/>
    <cellStyle name="Normal 51 2 5 2 2 2 2 2 4" xfId="26594"/>
    <cellStyle name="Normal 51 2 5 2 2 2 2 2 5" xfId="26595"/>
    <cellStyle name="Normal 51 2 5 2 2 2 2 3" xfId="26596"/>
    <cellStyle name="Normal 51 2 5 2 2 2 2 4" xfId="26597"/>
    <cellStyle name="Normal 51 2 5 2 2 2 3" xfId="26598"/>
    <cellStyle name="Normal 51 2 5 2 2 2 4" xfId="26599"/>
    <cellStyle name="Normal 51 2 5 2 2 2 4 2" xfId="26600"/>
    <cellStyle name="Normal 51 2 5 2 2 2 4 2 2" xfId="26601"/>
    <cellStyle name="Normal 51 2 5 2 2 2 4 2 2 2" xfId="26602"/>
    <cellStyle name="Normal 51 2 5 2 2 2 4 2 2 2 2" xfId="26603"/>
    <cellStyle name="Normal 51 2 5 2 2 2 4 2 2 2 2 2" xfId="26604"/>
    <cellStyle name="Normal 51 2 5 2 2 2 4 2 2 2 2 3" xfId="26605"/>
    <cellStyle name="Normal 51 2 5 2 2 2 4 2 2 2 3" xfId="26606"/>
    <cellStyle name="Normal 51 2 5 2 2 2 4 2 2 2 4" xfId="26607"/>
    <cellStyle name="Normal 51 2 5 2 2 2 4 2 2 3" xfId="26608"/>
    <cellStyle name="Normal 51 2 5 2 2 2 4 2 2 3 2" xfId="26609"/>
    <cellStyle name="Normal 51 2 5 2 2 2 4 2 2 3 3" xfId="26610"/>
    <cellStyle name="Normal 51 2 5 2 2 2 4 2 2 4" xfId="26611"/>
    <cellStyle name="Normal 51 2 5 2 2 2 4 2 2 5" xfId="26612"/>
    <cellStyle name="Normal 51 2 5 2 2 2 4 2 3" xfId="26613"/>
    <cellStyle name="Normal 51 2 5 2 2 2 4 2 4" xfId="26614"/>
    <cellStyle name="Normal 51 2 5 2 2 2 4 3" xfId="26615"/>
    <cellStyle name="Normal 51 2 5 2 2 2 4 3 2" xfId="26616"/>
    <cellStyle name="Normal 51 2 5 2 2 2 4 3 2 2" xfId="26617"/>
    <cellStyle name="Normal 51 2 5 2 2 2 4 3 2 3" xfId="26618"/>
    <cellStyle name="Normal 51 2 5 2 2 2 4 3 3" xfId="26619"/>
    <cellStyle name="Normal 51 2 5 2 2 2 4 3 4" xfId="26620"/>
    <cellStyle name="Normal 51 2 5 2 2 2 4 4" xfId="26621"/>
    <cellStyle name="Normal 51 2 5 2 2 2 4 5" xfId="26622"/>
    <cellStyle name="Normal 51 2 5 2 2 2 5" xfId="26623"/>
    <cellStyle name="Normal 51 2 5 2 2 3" xfId="26624"/>
    <cellStyle name="Normal 51 2 5 2 2 3 2" xfId="26625"/>
    <cellStyle name="Normal 51 2 5 2 2 3 3" xfId="26626"/>
    <cellStyle name="Normal 51 2 5 2 2 4" xfId="26627"/>
    <cellStyle name="Normal 51 2 5 2 2 5" xfId="26628"/>
    <cellStyle name="Normal 51 2 5 2 3" xfId="26629"/>
    <cellStyle name="Normal 51 2 5 2 3 2" xfId="26630"/>
    <cellStyle name="Normal 51 2 5 2 3 3" xfId="26631"/>
    <cellStyle name="Normal 51 2 5 2 4" xfId="26632"/>
    <cellStyle name="Normal 51 2 5 2 5" xfId="26633"/>
    <cellStyle name="Normal 51 2 5 3" xfId="26634"/>
    <cellStyle name="Normal 51 2 5 3 2" xfId="26635"/>
    <cellStyle name="Normal 51 2 5 3 3" xfId="26636"/>
    <cellStyle name="Normal 51 2 5 4" xfId="26637"/>
    <cellStyle name="Normal 51 2 5 5" xfId="26638"/>
    <cellStyle name="Normal 51 2 6" xfId="26639"/>
    <cellStyle name="Normal 51 2 6 2" xfId="26640"/>
    <cellStyle name="Normal 51 2 6 2 2" xfId="26641"/>
    <cellStyle name="Normal 51 2 6 2 2 2" xfId="26642"/>
    <cellStyle name="Normal 51 2 6 2 2 2 2" xfId="26643"/>
    <cellStyle name="Normal 51 2 6 2 2 2 3" xfId="26644"/>
    <cellStyle name="Normal 51 2 6 2 2 3" xfId="26645"/>
    <cellStyle name="Normal 51 2 6 2 2 3 2" xfId="26646"/>
    <cellStyle name="Normal 51 2 6 2 2 3 2 2" xfId="26647"/>
    <cellStyle name="Normal 51 2 6 2 2 3 2 2 5" xfId="26648"/>
    <cellStyle name="Normal 51 2 6 2 2 3 2 2 5 2" xfId="26649"/>
    <cellStyle name="Normal 51 2 6 2 2 3 2 2 5 2 2" xfId="26650"/>
    <cellStyle name="Normal 51 2 6 2 2 3 2 2 5 2 3" xfId="26651"/>
    <cellStyle name="Normal 51 2 6 2 2 3 2 2 5 3" xfId="26652"/>
    <cellStyle name="Normal 51 2 6 2 2 3 2 2 5 4" xfId="26653"/>
    <cellStyle name="Normal 51 2 6 2 2 3 2 3" xfId="26654"/>
    <cellStyle name="Normal 51 2 6 2 2 3 3" xfId="26655"/>
    <cellStyle name="Normal 51 2 6 2 2 3 4" xfId="26656"/>
    <cellStyle name="Normal 51 2 6 2 2 4" xfId="26657"/>
    <cellStyle name="Normal 51 2 6 2 2 5" xfId="26658"/>
    <cellStyle name="Normal 51 2 6 2 3" xfId="26659"/>
    <cellStyle name="Normal 51 2 6 2 3 2" xfId="26660"/>
    <cellStyle name="Normal 51 2 6 2 3 3" xfId="26661"/>
    <cellStyle name="Normal 51 2 6 2 4" xfId="26662"/>
    <cellStyle name="Normal 51 2 6 2 5" xfId="26663"/>
    <cellStyle name="Normal 51 2 6 3" xfId="26664"/>
    <cellStyle name="Normal 51 2 6 3 2" xfId="26665"/>
    <cellStyle name="Normal 51 2 6 3 3" xfId="26666"/>
    <cellStyle name="Normal 51 2 6 4" xfId="26667"/>
    <cellStyle name="Normal 51 2 6 5" xfId="26668"/>
    <cellStyle name="Normal 51 2 7" xfId="26669"/>
    <cellStyle name="Normal 51 2 7 2" xfId="26670"/>
    <cellStyle name="Normal 51 2 7 3" xfId="26671"/>
    <cellStyle name="Normal 51 2 7 3 4 2 4" xfId="26672"/>
    <cellStyle name="Normal 51 2 7 3 4 2 4 2" xfId="26673"/>
    <cellStyle name="Normal 51 2 7 3 4 2 4 2 2" xfId="26674"/>
    <cellStyle name="Normal 51 2 7 3 4 2 4 2 3" xfId="26675"/>
    <cellStyle name="Normal 51 2 7 3 4 2 4 3" xfId="26676"/>
    <cellStyle name="Normal 51 2 7 3 4 2 4 4" xfId="26677"/>
    <cellStyle name="Normal 51 2 8" xfId="26678"/>
    <cellStyle name="Normal 51 2 8 2" xfId="26679"/>
    <cellStyle name="Normal 51 2 8 3" xfId="26680"/>
    <cellStyle name="Normal 51 2 9" xfId="26681"/>
    <cellStyle name="Normal 51 3" xfId="26682"/>
    <cellStyle name="Normal 51 3 2" xfId="26683"/>
    <cellStyle name="Normal 51 3 2 2" xfId="26684"/>
    <cellStyle name="Normal 51 3 2 3" xfId="26685"/>
    <cellStyle name="Normal 51 3 3" xfId="26686"/>
    <cellStyle name="Normal 51 3 3 2" xfId="26687"/>
    <cellStyle name="Normal 51 3 3 3" xfId="26688"/>
    <cellStyle name="Normal 51 3 4" xfId="26689"/>
    <cellStyle name="Normal 51 3 5" xfId="26690"/>
    <cellStyle name="Normal 51 4" xfId="26691"/>
    <cellStyle name="Normal 51 4 2" xfId="26692"/>
    <cellStyle name="Normal 51 4 2 2" xfId="26693"/>
    <cellStyle name="Normal 51 4 2 3" xfId="26694"/>
    <cellStyle name="Normal 51 5" xfId="26695"/>
    <cellStyle name="Normal 51 5 2" xfId="26696"/>
    <cellStyle name="Normal 51 5 2 2" xfId="26697"/>
    <cellStyle name="Normal 51 5 2 3" xfId="26698"/>
    <cellStyle name="Normal 51 6" xfId="26699"/>
    <cellStyle name="Normal 51 6 2" xfId="26700"/>
    <cellStyle name="Normal 51 6 3" xfId="26701"/>
    <cellStyle name="Normal 51 7" xfId="26702"/>
    <cellStyle name="Normal 51 7 2" xfId="26703"/>
    <cellStyle name="Normal 51 7 3" xfId="26704"/>
    <cellStyle name="Normal 51 8" xfId="26705"/>
    <cellStyle name="Normal 51 8 2" xfId="26706"/>
    <cellStyle name="Normal 51 8 3" xfId="26707"/>
    <cellStyle name="Normal 51 9" xfId="26708"/>
    <cellStyle name="Normal 51 9 2" xfId="26709"/>
    <cellStyle name="Normal 51 9 3" xfId="26710"/>
    <cellStyle name="Normal 52" xfId="26711"/>
    <cellStyle name="Normal 52 10" xfId="26712"/>
    <cellStyle name="Normal 52 11" xfId="26713"/>
    <cellStyle name="Normal 52 12" xfId="26714"/>
    <cellStyle name="Normal 52 2" xfId="26715"/>
    <cellStyle name="Normal 52 2 2" xfId="26716"/>
    <cellStyle name="Normal 52 2 2 2" xfId="26717"/>
    <cellStyle name="Normal 52 2 2 3" xfId="26718"/>
    <cellStyle name="Normal 52 2 2 4" xfId="26719"/>
    <cellStyle name="Normal 52 2 2 5" xfId="26720"/>
    <cellStyle name="Normal 52 2 3" xfId="26721"/>
    <cellStyle name="Normal 52 2 4" xfId="26722"/>
    <cellStyle name="Normal 52 2 5" xfId="26723"/>
    <cellStyle name="Normal 52 3" xfId="26724"/>
    <cellStyle name="Normal 52 3 2" xfId="26725"/>
    <cellStyle name="Normal 52 3 2 2" xfId="26726"/>
    <cellStyle name="Normal 52 3 2 3" xfId="26727"/>
    <cellStyle name="Normal 52 3 3" xfId="26728"/>
    <cellStyle name="Normal 52 3 3 2" xfId="26729"/>
    <cellStyle name="Normal 52 3 3 3" xfId="26730"/>
    <cellStyle name="Normal 52 3 4" xfId="26731"/>
    <cellStyle name="Normal 52 3 5" xfId="26732"/>
    <cellStyle name="Normal 52 4" xfId="26733"/>
    <cellStyle name="Normal 52 4 2" xfId="26734"/>
    <cellStyle name="Normal 52 4 2 2" xfId="26735"/>
    <cellStyle name="Normal 52 4 2 3" xfId="26736"/>
    <cellStyle name="Normal 52 4 3" xfId="26737"/>
    <cellStyle name="Normal 52 4 3 2" xfId="26738"/>
    <cellStyle name="Normal 52 4 3 3" xfId="26739"/>
    <cellStyle name="Normal 52 4 4" xfId="26740"/>
    <cellStyle name="Normal 52 4 5" xfId="26741"/>
    <cellStyle name="Normal 52 5" xfId="26742"/>
    <cellStyle name="Normal 52 5 2" xfId="26743"/>
    <cellStyle name="Normal 52 5 3" xfId="26744"/>
    <cellStyle name="Normal 52 6" xfId="26745"/>
    <cellStyle name="Normal 52 6 2" xfId="26746"/>
    <cellStyle name="Normal 52 6 2 2" xfId="26747"/>
    <cellStyle name="Normal 52 6 2 3" xfId="26748"/>
    <cellStyle name="Normal 52 6 3" xfId="26749"/>
    <cellStyle name="Normal 52 6 3 2" xfId="26750"/>
    <cellStyle name="Normal 52 6 3 3" xfId="26751"/>
    <cellStyle name="Normal 52 6 4" xfId="26752"/>
    <cellStyle name="Normal 52 6 5" xfId="26753"/>
    <cellStyle name="Normal 52 7" xfId="26754"/>
    <cellStyle name="Normal 52 7 2" xfId="26755"/>
    <cellStyle name="Normal 52 7 3" xfId="26756"/>
    <cellStyle name="Normal 52 8" xfId="26757"/>
    <cellStyle name="Normal 52 8 2" xfId="26758"/>
    <cellStyle name="Normal 52 8 3" xfId="26759"/>
    <cellStyle name="Normal 52 9" xfId="26760"/>
    <cellStyle name="Normal 52 9 2" xfId="26761"/>
    <cellStyle name="Normal 52 9 3" xfId="26762"/>
    <cellStyle name="Normal 53" xfId="26763"/>
    <cellStyle name="Normal 53 10" xfId="26764"/>
    <cellStyle name="Normal 53 11" xfId="26765"/>
    <cellStyle name="Normal 53 2" xfId="26766"/>
    <cellStyle name="Normal 53 2 2" xfId="26767"/>
    <cellStyle name="Normal 53 2 2 2" xfId="26768"/>
    <cellStyle name="Normal 53 2 2 2 2" xfId="26769"/>
    <cellStyle name="Normal 53 2 2 2 2 2" xfId="26770"/>
    <cellStyle name="Normal 53 2 2 2 2 3" xfId="26771"/>
    <cellStyle name="Normal 53 2 2 2 3" xfId="26772"/>
    <cellStyle name="Normal 53 2 2 2 4" xfId="26773"/>
    <cellStyle name="Normal 53 2 2 3" xfId="26774"/>
    <cellStyle name="Normal 53 2 2 3 2" xfId="26775"/>
    <cellStyle name="Normal 53 2 2 3 3" xfId="26776"/>
    <cellStyle name="Normal 53 2 2 4" xfId="26777"/>
    <cellStyle name="Normal 53 2 2 5" xfId="26778"/>
    <cellStyle name="Normal 53 2 3" xfId="26779"/>
    <cellStyle name="Normal 53 2 3 2" xfId="26780"/>
    <cellStyle name="Normal 53 2 3 2 2" xfId="26781"/>
    <cellStyle name="Normal 53 2 3 2 3" xfId="26782"/>
    <cellStyle name="Normal 53 2 3 3" xfId="26783"/>
    <cellStyle name="Normal 53 2 3 4" xfId="26784"/>
    <cellStyle name="Normal 53 2 4" xfId="26785"/>
    <cellStyle name="Normal 53 2 4 2" xfId="26786"/>
    <cellStyle name="Normal 53 2 4 3" xfId="26787"/>
    <cellStyle name="Normal 53 3" xfId="26788"/>
    <cellStyle name="Normal 53 3 2" xfId="26789"/>
    <cellStyle name="Normal 53 3 2 2" xfId="26790"/>
    <cellStyle name="Normal 53 3 2 3" xfId="26791"/>
    <cellStyle name="Normal 53 3 3" xfId="26792"/>
    <cellStyle name="Normal 53 3 3 2" xfId="26793"/>
    <cellStyle name="Normal 53 3 3 3" xfId="26794"/>
    <cellStyle name="Normal 53 3 4" xfId="26795"/>
    <cellStyle name="Normal 53 3 5" xfId="26796"/>
    <cellStyle name="Normal 53 4" xfId="26797"/>
    <cellStyle name="Normal 53 4 2" xfId="26798"/>
    <cellStyle name="Normal 53 4 3" xfId="26799"/>
    <cellStyle name="Normal 53 5" xfId="26800"/>
    <cellStyle name="Normal 53 5 2" xfId="26801"/>
    <cellStyle name="Normal 53 5 3" xfId="26802"/>
    <cellStyle name="Normal 53 6" xfId="26803"/>
    <cellStyle name="Normal 53 6 2" xfId="26804"/>
    <cellStyle name="Normal 53 6 2 2" xfId="26805"/>
    <cellStyle name="Normal 53 6 2 3" xfId="26806"/>
    <cellStyle name="Normal 53 6 3" xfId="26807"/>
    <cellStyle name="Normal 53 6 3 2" xfId="26808"/>
    <cellStyle name="Normal 53 6 3 3" xfId="26809"/>
    <cellStyle name="Normal 53 6 4" xfId="26810"/>
    <cellStyle name="Normal 53 6 5" xfId="26811"/>
    <cellStyle name="Normal 53 7" xfId="26812"/>
    <cellStyle name="Normal 53 7 2" xfId="26813"/>
    <cellStyle name="Normal 53 7 3" xfId="26814"/>
    <cellStyle name="Normal 53 8" xfId="26815"/>
    <cellStyle name="Normal 53 8 2" xfId="26816"/>
    <cellStyle name="Normal 53 8 3" xfId="26817"/>
    <cellStyle name="Normal 53 9" xfId="26818"/>
    <cellStyle name="Normal 53 9 2" xfId="26819"/>
    <cellStyle name="Normal 53 9 3" xfId="26820"/>
    <cellStyle name="Normal 54" xfId="26821"/>
    <cellStyle name="Normal 54 2" xfId="26822"/>
    <cellStyle name="Normal 54 2 2" xfId="26823"/>
    <cellStyle name="Normal 54 2 2 2" xfId="26824"/>
    <cellStyle name="Normal 54 2 2 3" xfId="26825"/>
    <cellStyle name="Normal 54 3" xfId="26826"/>
    <cellStyle name="Normal 54 3 2" xfId="26827"/>
    <cellStyle name="Normal 54 3 2 2" xfId="26828"/>
    <cellStyle name="Normal 54 3 2 3" xfId="26829"/>
    <cellStyle name="Normal 54 3 3" xfId="26830"/>
    <cellStyle name="Normal 54 3 4" xfId="26831"/>
    <cellStyle name="Normal 54 4" xfId="26832"/>
    <cellStyle name="Normal 54 4 2" xfId="26833"/>
    <cellStyle name="Normal 54 4 3" xfId="26834"/>
    <cellStyle name="Normal 54 5" xfId="26835"/>
    <cellStyle name="Normal 54 6" xfId="26836"/>
    <cellStyle name="Normal 54 6 2" xfId="26837"/>
    <cellStyle name="Normal 54 6 2 2" xfId="26838"/>
    <cellStyle name="Normal 54 6 2 3" xfId="26839"/>
    <cellStyle name="Normal 54 6 3" xfId="26840"/>
    <cellStyle name="Normal 54 6 4" xfId="26841"/>
    <cellStyle name="Normal 55" xfId="26842"/>
    <cellStyle name="Normal 55 2" xfId="26843"/>
    <cellStyle name="Normal 55 2 2" xfId="26844"/>
    <cellStyle name="Normal 55 2 2 2" xfId="26845"/>
    <cellStyle name="Normal 55 2 2 3" xfId="26846"/>
    <cellStyle name="Normal 55 2 3" xfId="26847"/>
    <cellStyle name="Normal 55 3" xfId="26848"/>
    <cellStyle name="Normal 55 3 2" xfId="26849"/>
    <cellStyle name="Normal 55 3 2 2" xfId="26850"/>
    <cellStyle name="Normal 55 3 2 3" xfId="26851"/>
    <cellStyle name="Normal 55 4" xfId="26852"/>
    <cellStyle name="Normal 55 5" xfId="26853"/>
    <cellStyle name="Normal 56" xfId="26854"/>
    <cellStyle name="Normal 56 2" xfId="26855"/>
    <cellStyle name="Normal 56 2 2" xfId="26856"/>
    <cellStyle name="Normal 56 2 3" xfId="26857"/>
    <cellStyle name="Normal 56 2 4" xfId="26858"/>
    <cellStyle name="Normal 56 2 5" xfId="26859"/>
    <cellStyle name="Normal 56 3" xfId="26860"/>
    <cellStyle name="Normal 56 3 2" xfId="26861"/>
    <cellStyle name="Normal 56 3 2 2" xfId="26862"/>
    <cellStyle name="Normal 56 3 2 3" xfId="26863"/>
    <cellStyle name="Normal 56 3 3" xfId="26864"/>
    <cellStyle name="Normal 56 3 4" xfId="26865"/>
    <cellStyle name="Normal 56 4" xfId="26866"/>
    <cellStyle name="Normal 57" xfId="26867"/>
    <cellStyle name="Normal 57 2" xfId="26868"/>
    <cellStyle name="Normal 57 3" xfId="26869"/>
    <cellStyle name="Normal 57 3 2" xfId="26870"/>
    <cellStyle name="Normal 57 3 2 2" xfId="26871"/>
    <cellStyle name="Normal 57 3 2 3" xfId="26872"/>
    <cellStyle name="Normal 57 3 3" xfId="26873"/>
    <cellStyle name="Normal 57 3 4" xfId="26874"/>
    <cellStyle name="Normal 57 4" xfId="26875"/>
    <cellStyle name="Normal 58" xfId="26876"/>
    <cellStyle name="Normal 58 2" xfId="26877"/>
    <cellStyle name="Normal 58 2 2" xfId="26878"/>
    <cellStyle name="Normal 58 2 2 2" xfId="26879"/>
    <cellStyle name="Normal 58 2 2 3" xfId="26880"/>
    <cellStyle name="Normal 58 2 3" xfId="26881"/>
    <cellStyle name="Normal 58 2 4" xfId="26882"/>
    <cellStyle name="Normal 58 3" xfId="26883"/>
    <cellStyle name="Normal 58 3 2" xfId="26884"/>
    <cellStyle name="Normal 58 3 2 2" xfId="26885"/>
    <cellStyle name="Normal 58 3 2 3" xfId="26886"/>
    <cellStyle name="Normal 58 3 3" xfId="26887"/>
    <cellStyle name="Normal 58 3 4" xfId="26888"/>
    <cellStyle name="Normal 58 4" xfId="26889"/>
    <cellStyle name="Normal 59" xfId="26890"/>
    <cellStyle name="Normal 59 2" xfId="26891"/>
    <cellStyle name="Normal 59 2 2" xfId="26892"/>
    <cellStyle name="Normal 59 2 2 2" xfId="26893"/>
    <cellStyle name="Normal 59 2 2 3" xfId="26894"/>
    <cellStyle name="Normal 59 2 3" xfId="26895"/>
    <cellStyle name="Normal 59 2 4" xfId="26896"/>
    <cellStyle name="Normal 59 3" xfId="26897"/>
    <cellStyle name="Normal 59 3 2" xfId="26898"/>
    <cellStyle name="Normal 59 3 2 2" xfId="26899"/>
    <cellStyle name="Normal 59 3 2 3" xfId="26900"/>
    <cellStyle name="Normal 59 3 3" xfId="26901"/>
    <cellStyle name="Normal 59 3 4" xfId="26902"/>
    <cellStyle name="Normal 6" xfId="26903"/>
    <cellStyle name="Normal 6 10" xfId="26904"/>
    <cellStyle name="Normal 6 10 2" xfId="26905"/>
    <cellStyle name="Normal 6 10 2 2" xfId="26906"/>
    <cellStyle name="Normal 6 10 2 3" xfId="26907"/>
    <cellStyle name="Normal 6 10 3" xfId="26908"/>
    <cellStyle name="Normal 6 10 4" xfId="26909"/>
    <cellStyle name="Normal 6 11" xfId="26910"/>
    <cellStyle name="Normal 6 12" xfId="26911"/>
    <cellStyle name="Normal 6 13" xfId="26912"/>
    <cellStyle name="Normal 6 14" xfId="26913"/>
    <cellStyle name="Normal 6 14 2" xfId="26914"/>
    <cellStyle name="Normal 6 14 2 2" xfId="26915"/>
    <cellStyle name="Normal 6 14 2 3" xfId="26916"/>
    <cellStyle name="Normal 6 14 3" xfId="26917"/>
    <cellStyle name="Normal 6 14 4" xfId="26918"/>
    <cellStyle name="Normal 6 15" xfId="26919"/>
    <cellStyle name="Normal 6 16" xfId="26920"/>
    <cellStyle name="Normal 6 17" xfId="26921"/>
    <cellStyle name="Normal 6 18" xfId="26922"/>
    <cellStyle name="Normal 6 19" xfId="26923"/>
    <cellStyle name="Normal 6 2" xfId="26924"/>
    <cellStyle name="Normal 6 2 10" xfId="26925"/>
    <cellStyle name="Normal 6 2 11" xfId="26926"/>
    <cellStyle name="Normal 6 2 2" xfId="26927"/>
    <cellStyle name="Normal 6 2 2 10" xfId="26928"/>
    <cellStyle name="Normal 6 2 2 10 2" xfId="26929"/>
    <cellStyle name="Normal 6 2 2 10 3" xfId="26930"/>
    <cellStyle name="Normal 6 2 2 11" xfId="26931"/>
    <cellStyle name="Normal 6 2 2 11 2" xfId="26932"/>
    <cellStyle name="Normal 6 2 2 11 3" xfId="26933"/>
    <cellStyle name="Normal 6 2 2 12" xfId="26934"/>
    <cellStyle name="Normal 6 2 2 13" xfId="26935"/>
    <cellStyle name="Normal 6 2 2 2" xfId="26936"/>
    <cellStyle name="Normal 6 2 2 2 2" xfId="26937"/>
    <cellStyle name="Normal 6 2 2 2 2 2" xfId="26938"/>
    <cellStyle name="Normal 6 2 2 2 2 3" xfId="26939"/>
    <cellStyle name="Normal 6 2 2 3" xfId="26940"/>
    <cellStyle name="Normal 6 2 2 4" xfId="26941"/>
    <cellStyle name="Normal 6 2 2 5" xfId="26942"/>
    <cellStyle name="Normal 6 2 2 6" xfId="26943"/>
    <cellStyle name="Normal 6 2 2 7" xfId="26944"/>
    <cellStyle name="Normal 6 2 2 8" xfId="26945"/>
    <cellStyle name="Normal 6 2 2 9" xfId="26946"/>
    <cellStyle name="Normal 6 2 3" xfId="26947"/>
    <cellStyle name="Normal 6 2 3 2" xfId="26948"/>
    <cellStyle name="Normal 6 2 3 2 2" xfId="26949"/>
    <cellStyle name="Normal 6 2 3 2 2 2" xfId="26950"/>
    <cellStyle name="Normal 6 2 3 2 2 3" xfId="26951"/>
    <cellStyle name="Normal 6 2 3 2 3" xfId="26952"/>
    <cellStyle name="Normal 6 2 3 2 4" xfId="26953"/>
    <cellStyle name="Normal 6 2 3 3" xfId="26954"/>
    <cellStyle name="Normal 6 2 3 3 2" xfId="26955"/>
    <cellStyle name="Normal 6 2 3 3 2 2" xfId="26956"/>
    <cellStyle name="Normal 6 2 3 3 2 3" xfId="26957"/>
    <cellStyle name="Normal 6 2 3 3 3" xfId="26958"/>
    <cellStyle name="Normal 6 2 3 3 4" xfId="26959"/>
    <cellStyle name="Normal 6 2 4" xfId="26960"/>
    <cellStyle name="Normal 6 2 5" xfId="26961"/>
    <cellStyle name="Normal 6 2 6" xfId="26962"/>
    <cellStyle name="Normal 6 2 7" xfId="26963"/>
    <cellStyle name="Normal 6 2 8" xfId="26964"/>
    <cellStyle name="Normal 6 2 9" xfId="26965"/>
    <cellStyle name="Normal 6 2_NERELLA ADDITIONAL CLASS ROOMS IN FF" xfId="26966"/>
    <cellStyle name="Normal 6 3" xfId="26967"/>
    <cellStyle name="Normal 6 3 2" xfId="26968"/>
    <cellStyle name="Normal 6 3 2 2" xfId="26969"/>
    <cellStyle name="Normal 6 3 2 2 2" xfId="26970"/>
    <cellStyle name="Normal 6 3 2 2 3" xfId="26971"/>
    <cellStyle name="Normal 6 3 2 3" xfId="26972"/>
    <cellStyle name="Normal 6 3 2 4" xfId="26973"/>
    <cellStyle name="Normal 6 3 3" xfId="26974"/>
    <cellStyle name="Normal 6 3 3 2" xfId="26975"/>
    <cellStyle name="Normal 6 3 3 2 2" xfId="26976"/>
    <cellStyle name="Normal 6 3 3 2 3" xfId="26977"/>
    <cellStyle name="Normal 6 3 3 3" xfId="26978"/>
    <cellStyle name="Normal 6 3 3 4" xfId="26979"/>
    <cellStyle name="Normal 6 3 4" xfId="26980"/>
    <cellStyle name="Normal 6 3 4 2" xfId="26981"/>
    <cellStyle name="Normal 6 3 4 2 2" xfId="26982"/>
    <cellStyle name="Normal 6 3 4 2 3" xfId="26983"/>
    <cellStyle name="Normal 6 3 4 3" xfId="26984"/>
    <cellStyle name="Normal 6 3 4 4" xfId="26985"/>
    <cellStyle name="Normal 6 3 5" xfId="26986"/>
    <cellStyle name="Normal 6 3 5 2" xfId="26987"/>
    <cellStyle name="Normal 6 3 5 2 2" xfId="26988"/>
    <cellStyle name="Normal 6 3 5 2 3" xfId="26989"/>
    <cellStyle name="Normal 6 3 5 3" xfId="26990"/>
    <cellStyle name="Normal 6 3 5 4" xfId="26991"/>
    <cellStyle name="Normal 6 3 6" xfId="26992"/>
    <cellStyle name="Normal 6 3 6 2" xfId="26993"/>
    <cellStyle name="Normal 6 3 6 2 2" xfId="26994"/>
    <cellStyle name="Normal 6 3 6 2 3" xfId="26995"/>
    <cellStyle name="Normal 6 3 6 3" xfId="26996"/>
    <cellStyle name="Normal 6 3 6 4" xfId="26997"/>
    <cellStyle name="Normal 6 3 7" xfId="26998"/>
    <cellStyle name="Normal 6 3 7 2" xfId="26999"/>
    <cellStyle name="Normal 6 3 7 2 2" xfId="27000"/>
    <cellStyle name="Normal 6 3 7 2 3" xfId="27001"/>
    <cellStyle name="Normal 6 3 7 3" xfId="27002"/>
    <cellStyle name="Normal 6 3 7 4" xfId="27003"/>
    <cellStyle name="Normal 6 3 8" xfId="27004"/>
    <cellStyle name="Normal 6 3 8 2" xfId="27005"/>
    <cellStyle name="Normal 6 3 8 2 2" xfId="27006"/>
    <cellStyle name="Normal 6 3 8 2 3" xfId="27007"/>
    <cellStyle name="Normal 6 3 8 3" xfId="27008"/>
    <cellStyle name="Normal 6 3 8 4" xfId="27009"/>
    <cellStyle name="Normal 6 3 9" xfId="27010"/>
    <cellStyle name="Normal 6 3 9 2" xfId="27011"/>
    <cellStyle name="Normal 6 3 9 2 2" xfId="27012"/>
    <cellStyle name="Normal 6 3 9 2 3" xfId="27013"/>
    <cellStyle name="Normal 6 3 9 3" xfId="27014"/>
    <cellStyle name="Normal 6 3 9 4" xfId="27015"/>
    <cellStyle name="Normal 6 4" xfId="27016"/>
    <cellStyle name="Normal 6 4 10" xfId="27017"/>
    <cellStyle name="Normal 6 4 10 2" xfId="27018"/>
    <cellStyle name="Normal 6 4 10 2 2" xfId="27019"/>
    <cellStyle name="Normal 6 4 10 2 3" xfId="27020"/>
    <cellStyle name="Normal 6 4 10 3" xfId="27021"/>
    <cellStyle name="Normal 6 4 10 4" xfId="27022"/>
    <cellStyle name="Normal 6 4 2" xfId="27023"/>
    <cellStyle name="Normal 6 4 3" xfId="27024"/>
    <cellStyle name="Normal 6 4 3 2" xfId="27025"/>
    <cellStyle name="Normal 6 4 3 2 2" xfId="27026"/>
    <cellStyle name="Normal 6 4 3 2 3" xfId="27027"/>
    <cellStyle name="Normal 6 4 3 3" xfId="27028"/>
    <cellStyle name="Normal 6 4 3 4" xfId="27029"/>
    <cellStyle name="Normal 6 4 4" xfId="27030"/>
    <cellStyle name="Normal 6 4 4 2" xfId="27031"/>
    <cellStyle name="Normal 6 4 4 2 2" xfId="27032"/>
    <cellStyle name="Normal 6 4 4 2 3" xfId="27033"/>
    <cellStyle name="Normal 6 4 4 3" xfId="27034"/>
    <cellStyle name="Normal 6 4 4 4" xfId="27035"/>
    <cellStyle name="Normal 6 4 5" xfId="27036"/>
    <cellStyle name="Normal 6 4 5 2" xfId="27037"/>
    <cellStyle name="Normal 6 4 5 2 2" xfId="27038"/>
    <cellStyle name="Normal 6 4 5 2 3" xfId="27039"/>
    <cellStyle name="Normal 6 4 5 3" xfId="27040"/>
    <cellStyle name="Normal 6 4 5 4" xfId="27041"/>
    <cellStyle name="Normal 6 4 6" xfId="27042"/>
    <cellStyle name="Normal 6 4 6 2" xfId="27043"/>
    <cellStyle name="Normal 6 4 6 2 2" xfId="27044"/>
    <cellStyle name="Normal 6 4 6 2 3" xfId="27045"/>
    <cellStyle name="Normal 6 4 6 3" xfId="27046"/>
    <cellStyle name="Normal 6 4 6 4" xfId="27047"/>
    <cellStyle name="Normal 6 4 7" xfId="27048"/>
    <cellStyle name="Normal 6 4 7 2" xfId="27049"/>
    <cellStyle name="Normal 6 4 7 2 2" xfId="27050"/>
    <cellStyle name="Normal 6 4 7 2 3" xfId="27051"/>
    <cellStyle name="Normal 6 4 7 3" xfId="27052"/>
    <cellStyle name="Normal 6 4 7 4" xfId="27053"/>
    <cellStyle name="Normal 6 4 8" xfId="27054"/>
    <cellStyle name="Normal 6 4 8 2" xfId="27055"/>
    <cellStyle name="Normal 6 4 8 2 2" xfId="27056"/>
    <cellStyle name="Normal 6 4 8 2 3" xfId="27057"/>
    <cellStyle name="Normal 6 4 8 3" xfId="27058"/>
    <cellStyle name="Normal 6 4 8 4" xfId="27059"/>
    <cellStyle name="Normal 6 4 9" xfId="27060"/>
    <cellStyle name="Normal 6 4 9 2" xfId="27061"/>
    <cellStyle name="Normal 6 4 9 2 2" xfId="27062"/>
    <cellStyle name="Normal 6 4 9 2 3" xfId="27063"/>
    <cellStyle name="Normal 6 4 9 3" xfId="27064"/>
    <cellStyle name="Normal 6 4 9 4" xfId="27065"/>
    <cellStyle name="Normal 6 5" xfId="27066"/>
    <cellStyle name="Normal 6 5 10" xfId="27067"/>
    <cellStyle name="Normal 6 5 2" xfId="27068"/>
    <cellStyle name="Normal 6 5 2 2" xfId="27069"/>
    <cellStyle name="Normal 6 5 2 2 2" xfId="27070"/>
    <cellStyle name="Normal 6 5 2 2 2 2" xfId="27071"/>
    <cellStyle name="Normal 6 5 2 2 2 3" xfId="27072"/>
    <cellStyle name="Normal 6 5 2 2 3" xfId="27073"/>
    <cellStyle name="Normal 6 5 2 2 3 2" xfId="27074"/>
    <cellStyle name="Normal 6 5 2 2 3 3" xfId="27075"/>
    <cellStyle name="Normal 6 5 2 2 4" xfId="27076"/>
    <cellStyle name="Normal 6 5 2 2 5" xfId="27077"/>
    <cellStyle name="Normal 6 5 2 3" xfId="27078"/>
    <cellStyle name="Normal 6 5 2 3 2" xfId="27079"/>
    <cellStyle name="Normal 6 5 2 3 2 2" xfId="27080"/>
    <cellStyle name="Normal 6 5 2 3 2 3" xfId="27081"/>
    <cellStyle name="Normal 6 5 2 3 3" xfId="27082"/>
    <cellStyle name="Normal 6 5 2 3 4" xfId="27083"/>
    <cellStyle name="Normal 6 5 2 4" xfId="27084"/>
    <cellStyle name="Normal 6 5 2 4 2" xfId="27085"/>
    <cellStyle name="Normal 6 5 2 4 2 2" xfId="27086"/>
    <cellStyle name="Normal 6 5 2 4 2 3" xfId="27087"/>
    <cellStyle name="Normal 6 5 2 4 3" xfId="27088"/>
    <cellStyle name="Normal 6 5 2 4 4" xfId="27089"/>
    <cellStyle name="Normal 6 5 2 5" xfId="27090"/>
    <cellStyle name="Normal 6 5 2 5 2" xfId="27091"/>
    <cellStyle name="Normal 6 5 2 5 3" xfId="27092"/>
    <cellStyle name="Normal 6 5 2 6" xfId="27093"/>
    <cellStyle name="Normal 6 5 2 6 2" xfId="27094"/>
    <cellStyle name="Normal 6 5 2 6 3" xfId="27095"/>
    <cellStyle name="Normal 6 5 2 7" xfId="27096"/>
    <cellStyle name="Normal 6 5 2 8" xfId="27097"/>
    <cellStyle name="Normal 6 5 3" xfId="27098"/>
    <cellStyle name="Normal 6 5 4" xfId="27099"/>
    <cellStyle name="Normal 6 5 5" xfId="27100"/>
    <cellStyle name="Normal 6 5 6" xfId="27101"/>
    <cellStyle name="Normal 6 5 7" xfId="27102"/>
    <cellStyle name="Normal 6 5 8" xfId="27103"/>
    <cellStyle name="Normal 6 5 9" xfId="27104"/>
    <cellStyle name="Normal 6 5_NERELLA ADDITIONAL CLASS ROOMS IN FF" xfId="27105"/>
    <cellStyle name="Normal 6 6" xfId="27106"/>
    <cellStyle name="Normal 6 7" xfId="27107"/>
    <cellStyle name="Normal 6 8" xfId="27108"/>
    <cellStyle name="Normal 6 9" xfId="27109"/>
    <cellStyle name="Normal 6_5.Vemulapudi" xfId="27110"/>
    <cellStyle name="Normal 60" xfId="27111"/>
    <cellStyle name="Normal 60 2" xfId="27112"/>
    <cellStyle name="Normal 60 2 2" xfId="27113"/>
    <cellStyle name="Normal 60 2 2 2" xfId="27114"/>
    <cellStyle name="Normal 60 2 2 3" xfId="27115"/>
    <cellStyle name="Normal 60 2 3" xfId="27116"/>
    <cellStyle name="Normal 60 2 4" xfId="27117"/>
    <cellStyle name="Normal 60 3" xfId="27118"/>
    <cellStyle name="Normal 60 3 2" xfId="27119"/>
    <cellStyle name="Normal 60 3 2 2" xfId="27120"/>
    <cellStyle name="Normal 60 3 2 3" xfId="27121"/>
    <cellStyle name="Normal 60 3 3" xfId="27122"/>
    <cellStyle name="Normal 60 3 4" xfId="27123"/>
    <cellStyle name="Normal 61" xfId="27124"/>
    <cellStyle name="Normal 61 2" xfId="27125"/>
    <cellStyle name="Normal 61 2 2" xfId="27126"/>
    <cellStyle name="Normal 61 2 2 2" xfId="27127"/>
    <cellStyle name="Normal 61 2 2 3" xfId="27128"/>
    <cellStyle name="Normal 61 2 3" xfId="27129"/>
    <cellStyle name="Normal 61 2 4" xfId="27130"/>
    <cellStyle name="Normal 61 3" xfId="27131"/>
    <cellStyle name="Normal 61 3 2" xfId="27132"/>
    <cellStyle name="Normal 61 3 2 2" xfId="27133"/>
    <cellStyle name="Normal 61 3 2 3" xfId="27134"/>
    <cellStyle name="Normal 61 3 3" xfId="27135"/>
    <cellStyle name="Normal 61 3 4" xfId="27136"/>
    <cellStyle name="Normal 61 4" xfId="27137"/>
    <cellStyle name="Normal 61 4 2" xfId="27138"/>
    <cellStyle name="Normal 61 4 2 2" xfId="27139"/>
    <cellStyle name="Normal 61 4 2 3" xfId="27140"/>
    <cellStyle name="Normal 61 4 3" xfId="27141"/>
    <cellStyle name="Normal 61 4 4" xfId="27142"/>
    <cellStyle name="Normal 61 5" xfId="27143"/>
    <cellStyle name="Normal 61 5 2" xfId="27144"/>
    <cellStyle name="Normal 61 5 2 2" xfId="27145"/>
    <cellStyle name="Normal 61 5 2 3" xfId="27146"/>
    <cellStyle name="Normal 61 5 3" xfId="27147"/>
    <cellStyle name="Normal 61 5 4" xfId="27148"/>
    <cellStyle name="Normal 61 6" xfId="27149"/>
    <cellStyle name="Normal 61 6 2" xfId="27150"/>
    <cellStyle name="Normal 61 6 2 2" xfId="27151"/>
    <cellStyle name="Normal 61 6 2 3" xfId="27152"/>
    <cellStyle name="Normal 61 6 3" xfId="27153"/>
    <cellStyle name="Normal 61 6 4" xfId="27154"/>
    <cellStyle name="Normal 61 7" xfId="27155"/>
    <cellStyle name="Normal 61 7 2" xfId="27156"/>
    <cellStyle name="Normal 61 7 2 2" xfId="27157"/>
    <cellStyle name="Normal 61 7 2 3" xfId="27158"/>
    <cellStyle name="Normal 61 7 3" xfId="27159"/>
    <cellStyle name="Normal 61 7 4" xfId="27160"/>
    <cellStyle name="Normal 61 8" xfId="27161"/>
    <cellStyle name="Normal 61 8 2" xfId="27162"/>
    <cellStyle name="Normal 61 8 2 2" xfId="27163"/>
    <cellStyle name="Normal 61 8 2 3" xfId="27164"/>
    <cellStyle name="Normal 61 8 3" xfId="27165"/>
    <cellStyle name="Normal 61 8 4" xfId="27166"/>
    <cellStyle name="Normal 62" xfId="27167"/>
    <cellStyle name="Normal 62 2" xfId="27168"/>
    <cellStyle name="Normal 62 2 2" xfId="27169"/>
    <cellStyle name="Normal 62 2 2 2" xfId="27170"/>
    <cellStyle name="Normal 62 2 2 3" xfId="27171"/>
    <cellStyle name="Normal 62 2 3" xfId="27172"/>
    <cellStyle name="Normal 62 2 4" xfId="27173"/>
    <cellStyle name="Normal 62 3" xfId="27174"/>
    <cellStyle name="Normal 62 3 2" xfId="27175"/>
    <cellStyle name="Normal 62 3 2 2" xfId="27176"/>
    <cellStyle name="Normal 62 3 2 3" xfId="27177"/>
    <cellStyle name="Normal 62 3 3" xfId="27178"/>
    <cellStyle name="Normal 62 3 4" xfId="27179"/>
    <cellStyle name="Normal 62 4" xfId="27180"/>
    <cellStyle name="Normal 62 4 2" xfId="27181"/>
    <cellStyle name="Normal 62 4 2 2" xfId="27182"/>
    <cellStyle name="Normal 62 4 2 3" xfId="27183"/>
    <cellStyle name="Normal 62 4 3" xfId="27184"/>
    <cellStyle name="Normal 62 4 4" xfId="27185"/>
    <cellStyle name="Normal 62 5" xfId="27186"/>
    <cellStyle name="Normal 62 5 2" xfId="27187"/>
    <cellStyle name="Normal 62 5 2 2" xfId="27188"/>
    <cellStyle name="Normal 62 5 2 3" xfId="27189"/>
    <cellStyle name="Normal 62 5 3" xfId="27190"/>
    <cellStyle name="Normal 62 5 4" xfId="27191"/>
    <cellStyle name="Normal 62 6" xfId="27192"/>
    <cellStyle name="Normal 62 6 2" xfId="27193"/>
    <cellStyle name="Normal 62 6 2 2" xfId="27194"/>
    <cellStyle name="Normal 62 6 2 3" xfId="27195"/>
    <cellStyle name="Normal 62 6 3" xfId="27196"/>
    <cellStyle name="Normal 62 6 4" xfId="27197"/>
    <cellStyle name="Normal 62 7" xfId="27198"/>
    <cellStyle name="Normal 62 7 2" xfId="27199"/>
    <cellStyle name="Normal 62 7 2 2" xfId="27200"/>
    <cellStyle name="Normal 62 7 2 3" xfId="27201"/>
    <cellStyle name="Normal 62 7 3" xfId="27202"/>
    <cellStyle name="Normal 62 7 4" xfId="27203"/>
    <cellStyle name="Normal 62 8" xfId="27204"/>
    <cellStyle name="Normal 62 8 2" xfId="27205"/>
    <cellStyle name="Normal 62 8 2 2" xfId="27206"/>
    <cellStyle name="Normal 62 8 2 3" xfId="27207"/>
    <cellStyle name="Normal 62 8 3" xfId="27208"/>
    <cellStyle name="Normal 62 8 4" xfId="27209"/>
    <cellStyle name="Normal 63" xfId="27210"/>
    <cellStyle name="Normal 63 2" xfId="27211"/>
    <cellStyle name="Normal 63 2 2" xfId="27212"/>
    <cellStyle name="Normal 63 2 2 2" xfId="27213"/>
    <cellStyle name="Normal 63 2 2 3" xfId="27214"/>
    <cellStyle name="Normal 63 2 3" xfId="27215"/>
    <cellStyle name="Normal 63 2 4" xfId="27216"/>
    <cellStyle name="Normal 63 3" xfId="27217"/>
    <cellStyle name="Normal 63 3 2" xfId="27218"/>
    <cellStyle name="Normal 63 3 2 2" xfId="27219"/>
    <cellStyle name="Normal 63 3 2 3" xfId="27220"/>
    <cellStyle name="Normal 63 3 3" xfId="27221"/>
    <cellStyle name="Normal 63 3 4" xfId="27222"/>
    <cellStyle name="Normal 63 4" xfId="27223"/>
    <cellStyle name="Normal 63 4 2" xfId="27224"/>
    <cellStyle name="Normal 63 4 2 2" xfId="27225"/>
    <cellStyle name="Normal 63 4 2 3" xfId="27226"/>
    <cellStyle name="Normal 63 4 3" xfId="27227"/>
    <cellStyle name="Normal 63 4 4" xfId="27228"/>
    <cellStyle name="Normal 63 5" xfId="27229"/>
    <cellStyle name="Normal 63 5 2" xfId="27230"/>
    <cellStyle name="Normal 63 5 2 2" xfId="27231"/>
    <cellStyle name="Normal 63 5 2 3" xfId="27232"/>
    <cellStyle name="Normal 63 5 3" xfId="27233"/>
    <cellStyle name="Normal 63 5 4" xfId="27234"/>
    <cellStyle name="Normal 63 6" xfId="27235"/>
    <cellStyle name="Normal 63 6 2" xfId="27236"/>
    <cellStyle name="Normal 63 6 2 2" xfId="27237"/>
    <cellStyle name="Normal 63 6 2 3" xfId="27238"/>
    <cellStyle name="Normal 63 6 3" xfId="27239"/>
    <cellStyle name="Normal 63 6 4" xfId="27240"/>
    <cellStyle name="Normal 63 7" xfId="27241"/>
    <cellStyle name="Normal 63 7 2" xfId="27242"/>
    <cellStyle name="Normal 63 7 2 2" xfId="27243"/>
    <cellStyle name="Normal 63 7 2 3" xfId="27244"/>
    <cellStyle name="Normal 63 7 3" xfId="27245"/>
    <cellStyle name="Normal 63 7 4" xfId="27246"/>
    <cellStyle name="Normal 63 8" xfId="27247"/>
    <cellStyle name="Normal 63 8 2" xfId="27248"/>
    <cellStyle name="Normal 63 8 2 2" xfId="27249"/>
    <cellStyle name="Normal 63 8 2 3" xfId="27250"/>
    <cellStyle name="Normal 63 8 3" xfId="27251"/>
    <cellStyle name="Normal 63 8 4" xfId="27252"/>
    <cellStyle name="Normal 64" xfId="27253"/>
    <cellStyle name="Normal 64 2" xfId="27254"/>
    <cellStyle name="Normal 64 3" xfId="27255"/>
    <cellStyle name="Normal 65" xfId="27256"/>
    <cellStyle name="Normal 65 2" xfId="27257"/>
    <cellStyle name="Normal 65 2 2" xfId="27258"/>
    <cellStyle name="Normal 65 2 2 2" xfId="27259"/>
    <cellStyle name="Normal 65 2 2 3" xfId="27260"/>
    <cellStyle name="Normal 65 2 3" xfId="27261"/>
    <cellStyle name="Normal 65 2 4" xfId="27262"/>
    <cellStyle name="Normal 65 3" xfId="27263"/>
    <cellStyle name="Normal 65 3 2" xfId="27264"/>
    <cellStyle name="Normal 65 3 2 2" xfId="27265"/>
    <cellStyle name="Normal 65 3 2 3" xfId="27266"/>
    <cellStyle name="Normal 65 3 3" xfId="27267"/>
    <cellStyle name="Normal 65 3 4" xfId="27268"/>
    <cellStyle name="Normal 65 4" xfId="27269"/>
    <cellStyle name="Normal 65 4 2" xfId="27270"/>
    <cellStyle name="Normal 65 4 2 2" xfId="27271"/>
    <cellStyle name="Normal 65 4 2 3" xfId="27272"/>
    <cellStyle name="Normal 65 4 3" xfId="27273"/>
    <cellStyle name="Normal 65 4 4" xfId="27274"/>
    <cellStyle name="Normal 65 5" xfId="27275"/>
    <cellStyle name="Normal 65 5 2" xfId="27276"/>
    <cellStyle name="Normal 65 5 2 2" xfId="27277"/>
    <cellStyle name="Normal 65 5 2 3" xfId="27278"/>
    <cellStyle name="Normal 65 5 3" xfId="27279"/>
    <cellStyle name="Normal 65 5 4" xfId="27280"/>
    <cellStyle name="Normal 65 6" xfId="27281"/>
    <cellStyle name="Normal 65 6 2" xfId="27282"/>
    <cellStyle name="Normal 65 6 2 2" xfId="27283"/>
    <cellStyle name="Normal 65 6 2 3" xfId="27284"/>
    <cellStyle name="Normal 65 6 3" xfId="27285"/>
    <cellStyle name="Normal 65 6 4" xfId="27286"/>
    <cellStyle name="Normal 65 7" xfId="27287"/>
    <cellStyle name="Normal 65 7 2" xfId="27288"/>
    <cellStyle name="Normal 65 7 2 2" xfId="27289"/>
    <cellStyle name="Normal 65 7 2 3" xfId="27290"/>
    <cellStyle name="Normal 65 7 3" xfId="27291"/>
    <cellStyle name="Normal 65 7 4" xfId="27292"/>
    <cellStyle name="Normal 65 8" xfId="27293"/>
    <cellStyle name="Normal 65 8 2" xfId="27294"/>
    <cellStyle name="Normal 65 8 2 2" xfId="27295"/>
    <cellStyle name="Normal 65 8 2 3" xfId="27296"/>
    <cellStyle name="Normal 65 8 3" xfId="27297"/>
    <cellStyle name="Normal 65 8 4" xfId="27298"/>
    <cellStyle name="Normal 66" xfId="27299"/>
    <cellStyle name="Normal 66 2" xfId="27300"/>
    <cellStyle name="Normal 66 2 2" xfId="27301"/>
    <cellStyle name="Normal 66 2 2 2" xfId="27302"/>
    <cellStyle name="Normal 66 2 2 3" xfId="27303"/>
    <cellStyle name="Normal 66 2 3" xfId="27304"/>
    <cellStyle name="Normal 66 2 4" xfId="27305"/>
    <cellStyle name="Normal 66 3" xfId="27306"/>
    <cellStyle name="Normal 66 3 2" xfId="27307"/>
    <cellStyle name="Normal 66 3 2 2" xfId="27308"/>
    <cellStyle name="Normal 66 3 2 3" xfId="27309"/>
    <cellStyle name="Normal 66 3 3" xfId="27310"/>
    <cellStyle name="Normal 66 3 4" xfId="27311"/>
    <cellStyle name="Normal 67" xfId="27312"/>
    <cellStyle name="Normal 68" xfId="27313"/>
    <cellStyle name="Normal 68 2" xfId="27314"/>
    <cellStyle name="Normal 68 3" xfId="27315"/>
    <cellStyle name="Normal 68 4" xfId="27316"/>
    <cellStyle name="Normal 68 5" xfId="27317"/>
    <cellStyle name="Normal 68 6" xfId="27318"/>
    <cellStyle name="Normal 68 7" xfId="27319"/>
    <cellStyle name="Normal 68 8" xfId="27320"/>
    <cellStyle name="Normal 69" xfId="27321"/>
    <cellStyle name="Normal 7" xfId="27322"/>
    <cellStyle name="Normal 7 10" xfId="27323"/>
    <cellStyle name="Normal 7 10 2" xfId="27324"/>
    <cellStyle name="Normal 7 11" xfId="27325"/>
    <cellStyle name="Normal 7 12" xfId="27326"/>
    <cellStyle name="Normal 7 13" xfId="27327"/>
    <cellStyle name="Normal 7 14" xfId="27328"/>
    <cellStyle name="Normal 7 15" xfId="27329"/>
    <cellStyle name="Normal 7 16" xfId="27330"/>
    <cellStyle name="Normal 7 17" xfId="27331"/>
    <cellStyle name="Normal 7 18" xfId="27332"/>
    <cellStyle name="Normal 7 19" xfId="27333"/>
    <cellStyle name="Normal 7 2" xfId="27334"/>
    <cellStyle name="Normal 7 2 10" xfId="27335"/>
    <cellStyle name="Normal 7 2 11" xfId="27336"/>
    <cellStyle name="Normal 7 2 12" xfId="27337"/>
    <cellStyle name="Normal 7 2 13" xfId="27338"/>
    <cellStyle name="Normal 7 2 14" xfId="27339"/>
    <cellStyle name="Normal 7 2 15" xfId="27340"/>
    <cellStyle name="Normal 7 2 15 2" xfId="27341"/>
    <cellStyle name="Normal 7 2 15 2 2" xfId="27342"/>
    <cellStyle name="Normal 7 2 15 2 2 2" xfId="27343"/>
    <cellStyle name="Normal 7 2 15 2 2 3" xfId="27344"/>
    <cellStyle name="Normal 7 2 15 2 3" xfId="27345"/>
    <cellStyle name="Normal 7 2 15 2 4" xfId="27346"/>
    <cellStyle name="Normal 7 2 15 3" xfId="27347"/>
    <cellStyle name="Normal 7 2 15 3 2" xfId="27348"/>
    <cellStyle name="Normal 7 2 15 3 3" xfId="27349"/>
    <cellStyle name="Normal 7 2 15 4" xfId="27350"/>
    <cellStyle name="Normal 7 2 15 5" xfId="27351"/>
    <cellStyle name="Normal 7 2 16" xfId="27352"/>
    <cellStyle name="Normal 7 2 17" xfId="27353"/>
    <cellStyle name="Normal 7 2 18" xfId="27354"/>
    <cellStyle name="Normal 7 2 19" xfId="27355"/>
    <cellStyle name="Normal 7 2 2" xfId="27356"/>
    <cellStyle name="Normal 7 2 3" xfId="27357"/>
    <cellStyle name="Normal 7 2 4" xfId="27358"/>
    <cellStyle name="Normal 7 2 5" xfId="27359"/>
    <cellStyle name="Normal 7 2 6" xfId="27360"/>
    <cellStyle name="Normal 7 2 7" xfId="27361"/>
    <cellStyle name="Normal 7 2 8" xfId="27362"/>
    <cellStyle name="Normal 7 2 9" xfId="27363"/>
    <cellStyle name="Normal 7 2_M.BOOK" xfId="27364"/>
    <cellStyle name="Normal 7 3" xfId="27365"/>
    <cellStyle name="Normal 7 3 10" xfId="27366"/>
    <cellStyle name="Normal 7 3 11" xfId="27367"/>
    <cellStyle name="Normal 7 3 12" xfId="27368"/>
    <cellStyle name="Normal 7 3 2" xfId="27369"/>
    <cellStyle name="Normal 7 3 2 2" xfId="27370"/>
    <cellStyle name="Normal 7 3 2 2 2" xfId="27371"/>
    <cellStyle name="Normal 7 3 2 2 3" xfId="27372"/>
    <cellStyle name="Normal 7 3 2 3" xfId="27373"/>
    <cellStyle name="Normal 7 3 2 3 2" xfId="27374"/>
    <cellStyle name="Normal 7 3 2 3 3" xfId="27375"/>
    <cellStyle name="Normal 7 3 2 4" xfId="27376"/>
    <cellStyle name="Normal 7 3 2 5" xfId="27377"/>
    <cellStyle name="Normal 7 3 3" xfId="27378"/>
    <cellStyle name="Normal 7 3 3 2" xfId="27379"/>
    <cellStyle name="Normal 7 3 3 3" xfId="27380"/>
    <cellStyle name="Normal 7 3 4" xfId="27381"/>
    <cellStyle name="Normal 7 3 4 2" xfId="27382"/>
    <cellStyle name="Normal 7 3 4 3" xfId="27383"/>
    <cellStyle name="Normal 7 3 5" xfId="27384"/>
    <cellStyle name="Normal 7 3 5 2" xfId="27385"/>
    <cellStyle name="Normal 7 3 5 3" xfId="27386"/>
    <cellStyle name="Normal 7 3 6" xfId="27387"/>
    <cellStyle name="Normal 7 3 6 2" xfId="27388"/>
    <cellStyle name="Normal 7 3 6 3" xfId="27389"/>
    <cellStyle name="Normal 7 3 7" xfId="27390"/>
    <cellStyle name="Normal 7 3 7 2" xfId="27391"/>
    <cellStyle name="Normal 7 3 7 3" xfId="27392"/>
    <cellStyle name="Normal 7 3 8" xfId="27393"/>
    <cellStyle name="Normal 7 3 8 2" xfId="27394"/>
    <cellStyle name="Normal 7 3 8 3" xfId="27395"/>
    <cellStyle name="Normal 7 3 9" xfId="27396"/>
    <cellStyle name="Normal 7 3 9 2" xfId="27397"/>
    <cellStyle name="Normal 7 3 9 3" xfId="27398"/>
    <cellStyle name="Normal 7 3_A- Internal Painting Qtys." xfId="27399"/>
    <cellStyle name="Normal 7 4" xfId="27400"/>
    <cellStyle name="Normal 7 5" xfId="27401"/>
    <cellStyle name="Normal 7 6" xfId="27402"/>
    <cellStyle name="Normal 7 7" xfId="27403"/>
    <cellStyle name="Normal 7 8" xfId="27404"/>
    <cellStyle name="Normal 7 9" xfId="27405"/>
    <cellStyle name="Normal 7_(9) 3 ACRs (GF) &amp; 2 ACRs (FF)" xfId="27406"/>
    <cellStyle name="Normal 70" xfId="27407"/>
    <cellStyle name="Normal 71" xfId="27408"/>
    <cellStyle name="Normal 71 2" xfId="27409"/>
    <cellStyle name="Normal 71 2 2" xfId="27410"/>
    <cellStyle name="Normal 71 2 2 2" xfId="27411"/>
    <cellStyle name="Normal 71 2 2 3" xfId="27412"/>
    <cellStyle name="Normal 71 2 3" xfId="27413"/>
    <cellStyle name="Normal 71 2 4" xfId="27414"/>
    <cellStyle name="Normal 72" xfId="27415"/>
    <cellStyle name="Normal 73" xfId="27416"/>
    <cellStyle name="Normal 74" xfId="27417"/>
    <cellStyle name="Normal 74 2" xfId="27418"/>
    <cellStyle name="Normal 75" xfId="27419"/>
    <cellStyle name="Normal 75 2" xfId="27420"/>
    <cellStyle name="Normal 76" xfId="27421"/>
    <cellStyle name="Normal 77" xfId="27422"/>
    <cellStyle name="Normal 77 2" xfId="27423"/>
    <cellStyle name="Normal 77 3" xfId="27424"/>
    <cellStyle name="Normal 77 3 2" xfId="27425"/>
    <cellStyle name="Normal 77 3 2 2" xfId="27426"/>
    <cellStyle name="Normal 77 3 2 3" xfId="27427"/>
    <cellStyle name="Normal 77 3 3" xfId="27428"/>
    <cellStyle name="Normal 77 3 4" xfId="27429"/>
    <cellStyle name="Normal 77 4" xfId="27430"/>
    <cellStyle name="Normal 77 4 2" xfId="27431"/>
    <cellStyle name="Normal 77 4 3" xfId="27432"/>
    <cellStyle name="Normal 77 5" xfId="27433"/>
    <cellStyle name="Normal 77 6" xfId="27434"/>
    <cellStyle name="Normal 78" xfId="27435"/>
    <cellStyle name="Normal 79" xfId="27436"/>
    <cellStyle name="Normal 8" xfId="27437"/>
    <cellStyle name="Normal 8 10" xfId="27438"/>
    <cellStyle name="Normal 8 11" xfId="27439"/>
    <cellStyle name="Normal 8 12" xfId="27440"/>
    <cellStyle name="Normal 8 13" xfId="27441"/>
    <cellStyle name="Normal 8 14" xfId="27442"/>
    <cellStyle name="Normal 8 15" xfId="27443"/>
    <cellStyle name="Normal 8 16" xfId="27444"/>
    <cellStyle name="Normal 8 17" xfId="27445"/>
    <cellStyle name="Normal 8 18" xfId="27446"/>
    <cellStyle name="Normal 8 19" xfId="27447"/>
    <cellStyle name="Normal 8 2" xfId="27448"/>
    <cellStyle name="Normal 8 2 10" xfId="27449"/>
    <cellStyle name="Normal 8 2 11" xfId="27450"/>
    <cellStyle name="Normal 8 2 12" xfId="27451"/>
    <cellStyle name="Normal 8 2 13" xfId="27452"/>
    <cellStyle name="Normal 8 2 14" xfId="27453"/>
    <cellStyle name="Normal 8 2 15" xfId="27454"/>
    <cellStyle name="Normal 8 2 16" xfId="27455"/>
    <cellStyle name="Normal 8 2 17" xfId="27456"/>
    <cellStyle name="Normal 8 2 18" xfId="27457"/>
    <cellStyle name="Normal 8 2 19" xfId="27458"/>
    <cellStyle name="Normal 8 2 2" xfId="27459"/>
    <cellStyle name="Normal 8 2 2 10" xfId="27460"/>
    <cellStyle name="Normal 8 2 2 2" xfId="27461"/>
    <cellStyle name="Normal 8 2 2 2 2" xfId="27462"/>
    <cellStyle name="Normal 8 2 2 2 3" xfId="27463"/>
    <cellStyle name="Normal 8 2 2 2 3 2" xfId="27464"/>
    <cellStyle name="Normal 8 2 2 2 3 3" xfId="27465"/>
    <cellStyle name="Normal 8 2 2 2 4" xfId="27466"/>
    <cellStyle name="Normal 8 2 2 2 5" xfId="27467"/>
    <cellStyle name="Normal 8 2 2 3" xfId="27468"/>
    <cellStyle name="Normal 8 2 2 4" xfId="27469"/>
    <cellStyle name="Normal 8 2 2 5" xfId="27470"/>
    <cellStyle name="Normal 8 2 2 6" xfId="27471"/>
    <cellStyle name="Normal 8 2 2 7" xfId="27472"/>
    <cellStyle name="Normal 8 2 2 8" xfId="27473"/>
    <cellStyle name="Normal 8 2 2 9" xfId="27474"/>
    <cellStyle name="Normal 8 2 2_Sheet2" xfId="27475"/>
    <cellStyle name="Normal 8 2 3" xfId="27476"/>
    <cellStyle name="Normal 8 2 3 2" xfId="27477"/>
    <cellStyle name="Normal 8 2 3 2 2" xfId="27478"/>
    <cellStyle name="Normal 8 2 3 2 3" xfId="27479"/>
    <cellStyle name="Normal 8 2 3 3" xfId="27480"/>
    <cellStyle name="Normal 8 2 3 4" xfId="27481"/>
    <cellStyle name="Normal 8 2 4" xfId="27482"/>
    <cellStyle name="Normal 8 2 5" xfId="27483"/>
    <cellStyle name="Normal 8 2 6" xfId="27484"/>
    <cellStyle name="Normal 8 2 7" xfId="27485"/>
    <cellStyle name="Normal 8 2 8" xfId="27486"/>
    <cellStyle name="Normal 8 2 9" xfId="27487"/>
    <cellStyle name="Normal 8 2_NERELLA ADDITIONAL CLASS ROOMS IN FF" xfId="27488"/>
    <cellStyle name="Normal 8 3" xfId="27489"/>
    <cellStyle name="Normal 8 3 10" xfId="27490"/>
    <cellStyle name="Normal 8 3 11" xfId="27491"/>
    <cellStyle name="Normal 8 3 12" xfId="27492"/>
    <cellStyle name="Normal 8 3 13" xfId="27493"/>
    <cellStyle name="Normal 8 3 14" xfId="27494"/>
    <cellStyle name="Normal 8 3 15" xfId="27495"/>
    <cellStyle name="Normal 8 3 2" xfId="27496"/>
    <cellStyle name="Normal 8 3 2 10" xfId="27497"/>
    <cellStyle name="Normal 8 3 2 11" xfId="27498"/>
    <cellStyle name="Normal 8 3 2 12" xfId="27499"/>
    <cellStyle name="Normal 8 3 2 13" xfId="27500"/>
    <cellStyle name="Normal 8 3 2 14" xfId="27501"/>
    <cellStyle name="Normal 8 3 2 15" xfId="27502"/>
    <cellStyle name="Normal 8 3 2 2" xfId="27503"/>
    <cellStyle name="Normal 8 3 2 2 2" xfId="27504"/>
    <cellStyle name="Normal 8 3 2 2 3" xfId="27505"/>
    <cellStyle name="Normal 8 3 2 3" xfId="27506"/>
    <cellStyle name="Normal 8 3 2 4" xfId="27507"/>
    <cellStyle name="Normal 8 3 2 5" xfId="27508"/>
    <cellStyle name="Normal 8 3 2 6" xfId="27509"/>
    <cellStyle name="Normal 8 3 2 7" xfId="27510"/>
    <cellStyle name="Normal 8 3 2 8" xfId="27511"/>
    <cellStyle name="Normal 8 3 2 9" xfId="27512"/>
    <cellStyle name="Normal 8 3 3" xfId="27513"/>
    <cellStyle name="Normal 8 3 4" xfId="27514"/>
    <cellStyle name="Normal 8 3 5" xfId="27515"/>
    <cellStyle name="Normal 8 3 6" xfId="27516"/>
    <cellStyle name="Normal 8 3 7" xfId="27517"/>
    <cellStyle name="Normal 8 3 8" xfId="27518"/>
    <cellStyle name="Normal 8 3 9" xfId="27519"/>
    <cellStyle name="Normal 8 3_Sheet2" xfId="27520"/>
    <cellStyle name="Normal 8 4" xfId="27521"/>
    <cellStyle name="Normal 8 4 2" xfId="27522"/>
    <cellStyle name="Normal 8 4 2 2" xfId="27523"/>
    <cellStyle name="Normal 8 4 2 2 2" xfId="27524"/>
    <cellStyle name="Normal 8 4 2 2 3" xfId="27525"/>
    <cellStyle name="Normal 8 4 2 3" xfId="27526"/>
    <cellStyle name="Normal 8 4 2 4" xfId="27527"/>
    <cellStyle name="Normal 8 4_Sheet2" xfId="27528"/>
    <cellStyle name="Normal 8 5" xfId="27529"/>
    <cellStyle name="Normal 8 5 2" xfId="27530"/>
    <cellStyle name="Normal 8 5 2 2" xfId="27531"/>
    <cellStyle name="Normal 8 5 2 2 2" xfId="27532"/>
    <cellStyle name="Normal 8 5 2 2 3" xfId="27533"/>
    <cellStyle name="Normal 8 5 2 3" xfId="27534"/>
    <cellStyle name="Normal 8 5 2 4" xfId="27535"/>
    <cellStyle name="Normal 8 5_Sheet2" xfId="27536"/>
    <cellStyle name="Normal 8 6" xfId="27537"/>
    <cellStyle name="Normal 8 6 2" xfId="27538"/>
    <cellStyle name="Normal 8 6 2 2" xfId="27539"/>
    <cellStyle name="Normal 8 6 3" xfId="27540"/>
    <cellStyle name="Normal 8 7" xfId="27541"/>
    <cellStyle name="Normal 8 8" xfId="27542"/>
    <cellStyle name="Normal 8 9" xfId="27543"/>
    <cellStyle name="Normal 8_A- Internal Painting Qtys." xfId="27544"/>
    <cellStyle name="Normal 80" xfId="27545"/>
    <cellStyle name="Normal 80 2" xfId="27546"/>
    <cellStyle name="Normal 81" xfId="27547"/>
    <cellStyle name="Normal 81 2" xfId="27548"/>
    <cellStyle name="Normal 82" xfId="27549"/>
    <cellStyle name="Normal 82 2" xfId="27550"/>
    <cellStyle name="Normal 83" xfId="27551"/>
    <cellStyle name="Normal 83 2" xfId="27552"/>
    <cellStyle name="Normal 83 3" xfId="27553"/>
    <cellStyle name="Normal 84" xfId="27554"/>
    <cellStyle name="Normal 84 2" xfId="27555"/>
    <cellStyle name="Normal 84 3" xfId="27556"/>
    <cellStyle name="Normal 85" xfId="27557"/>
    <cellStyle name="Normal 85 2" xfId="27558"/>
    <cellStyle name="Normal 85 3" xfId="27559"/>
    <cellStyle name="Normal 86" xfId="27560"/>
    <cellStyle name="Normal 86 2" xfId="27561"/>
    <cellStyle name="Normal 87" xfId="27562"/>
    <cellStyle name="Normal 87 2" xfId="27563"/>
    <cellStyle name="Normal 88" xfId="27564"/>
    <cellStyle name="Normal 88 2" xfId="27565"/>
    <cellStyle name="Normal 89" xfId="27566"/>
    <cellStyle name="Normal 9" xfId="27567"/>
    <cellStyle name="Normal 9 10" xfId="27568"/>
    <cellStyle name="Normal 9 11" xfId="27569"/>
    <cellStyle name="Normal 9 12" xfId="27570"/>
    <cellStyle name="Normal 9 13" xfId="27571"/>
    <cellStyle name="Normal 9 14" xfId="27572"/>
    <cellStyle name="Normal 9 15" xfId="27573"/>
    <cellStyle name="Normal 9 15 2" xfId="27574"/>
    <cellStyle name="Normal 9 15 2 2" xfId="27575"/>
    <cellStyle name="Normal 9 15 2 3" xfId="27576"/>
    <cellStyle name="Normal 9 15 3" xfId="27577"/>
    <cellStyle name="Normal 9 15 4" xfId="27578"/>
    <cellStyle name="Normal 9 16" xfId="27579"/>
    <cellStyle name="Normal 9 17" xfId="27580"/>
    <cellStyle name="Normal 9 18" xfId="27581"/>
    <cellStyle name="Normal 9 19" xfId="27582"/>
    <cellStyle name="Normal 9 2" xfId="27583"/>
    <cellStyle name="Normal 9 2 10" xfId="27584"/>
    <cellStyle name="Normal 9 2 11" xfId="27585"/>
    <cellStyle name="Normal 9 2 12" xfId="27586"/>
    <cellStyle name="Normal 9 2 13" xfId="27587"/>
    <cellStyle name="Normal 9 2 14" xfId="27588"/>
    <cellStyle name="Normal 9 2 15" xfId="27589"/>
    <cellStyle name="Normal 9 2 16" xfId="27590"/>
    <cellStyle name="Normal 9 2 17" xfId="27591"/>
    <cellStyle name="Normal 9 2 2" xfId="27592"/>
    <cellStyle name="Normal 9 2 2 10" xfId="27593"/>
    <cellStyle name="Normal 9 2 2 11" xfId="27594"/>
    <cellStyle name="Normal 9 2 2 12" xfId="27595"/>
    <cellStyle name="Normal 9 2 2 13" xfId="27596"/>
    <cellStyle name="Normal 9 2 2 14" xfId="27597"/>
    <cellStyle name="Normal 9 2 2 15" xfId="27598"/>
    <cellStyle name="Normal 9 2 2 2" xfId="27599"/>
    <cellStyle name="Normal 9 2 2 2 10" xfId="27600"/>
    <cellStyle name="Normal 9 2 2 2 11" xfId="27601"/>
    <cellStyle name="Normal 9 2 2 2 12" xfId="27602"/>
    <cellStyle name="Normal 9 2 2 2 13" xfId="27603"/>
    <cellStyle name="Normal 9 2 2 2 14" xfId="27604"/>
    <cellStyle name="Normal 9 2 2 2 15" xfId="27605"/>
    <cellStyle name="Normal 9 2 2 2 2" xfId="27606"/>
    <cellStyle name="Normal 9 2 2 2 3" xfId="27607"/>
    <cellStyle name="Normal 9 2 2 2 4" xfId="27608"/>
    <cellStyle name="Normal 9 2 2 2 5" xfId="27609"/>
    <cellStyle name="Normal 9 2 2 2 6" xfId="27610"/>
    <cellStyle name="Normal 9 2 2 2 7" xfId="27611"/>
    <cellStyle name="Normal 9 2 2 2 8" xfId="27612"/>
    <cellStyle name="Normal 9 2 2 2 9" xfId="27613"/>
    <cellStyle name="Normal 9 2 2 3" xfId="27614"/>
    <cellStyle name="Normal 9 2 2 4" xfId="27615"/>
    <cellStyle name="Normal 9 2 2 5" xfId="27616"/>
    <cellStyle name="Normal 9 2 2 6" xfId="27617"/>
    <cellStyle name="Normal 9 2 2 7" xfId="27618"/>
    <cellStyle name="Normal 9 2 2 8" xfId="27619"/>
    <cellStyle name="Normal 9 2 2 9" xfId="27620"/>
    <cellStyle name="Normal 9 2 3" xfId="27621"/>
    <cellStyle name="Normal 9 2 4" xfId="27622"/>
    <cellStyle name="Normal 9 2 5" xfId="27623"/>
    <cellStyle name="Normal 9 2 6" xfId="27624"/>
    <cellStyle name="Normal 9 2 7" xfId="27625"/>
    <cellStyle name="Normal 9 2 8" xfId="27626"/>
    <cellStyle name="Normal 9 2 9" xfId="27627"/>
    <cellStyle name="Normal 9 3" xfId="27628"/>
    <cellStyle name="Normal 9 4" xfId="27629"/>
    <cellStyle name="Normal 9 4 2" xfId="27630"/>
    <cellStyle name="Normal 9 4 2 2" xfId="27631"/>
    <cellStyle name="Normal 9 4 2 2 2" xfId="27632"/>
    <cellStyle name="Normal 9 4 2 2 3" xfId="27633"/>
    <cellStyle name="Normal 9 4 2 3" xfId="27634"/>
    <cellStyle name="Normal 9 4 2 4" xfId="27635"/>
    <cellStyle name="Normal 9 5" xfId="27636"/>
    <cellStyle name="Normal 9 6" xfId="27637"/>
    <cellStyle name="Normal 9 7" xfId="27638"/>
    <cellStyle name="Normal 9 8" xfId="27639"/>
    <cellStyle name="Normal 9 9" xfId="27640"/>
    <cellStyle name="Normal 9_A- Internal Painting Qtys." xfId="27641"/>
    <cellStyle name="Normal 90" xfId="27642"/>
    <cellStyle name="Normal 90 2" xfId="27643"/>
    <cellStyle name="Normal 90 3" xfId="27644"/>
    <cellStyle name="Normal 90 4" xfId="27645"/>
    <cellStyle name="Normal 91" xfId="27646"/>
    <cellStyle name="Normal 91 2" xfId="27647"/>
    <cellStyle name="Normal 91 3" xfId="27648"/>
    <cellStyle name="Normal 92" xfId="27649"/>
    <cellStyle name="Normal 92 2" xfId="27650"/>
    <cellStyle name="Normal 93" xfId="27651"/>
    <cellStyle name="Normal 93 2" xfId="27652"/>
    <cellStyle name="Normal 93 3" xfId="27653"/>
    <cellStyle name="Normal 94" xfId="27654"/>
    <cellStyle name="Normal 94 2" xfId="27655"/>
    <cellStyle name="Normal 94 3" xfId="27656"/>
    <cellStyle name="Normal 95" xfId="27657"/>
    <cellStyle name="Normal 95 2" xfId="27658"/>
    <cellStyle name="Normal 96" xfId="27659"/>
    <cellStyle name="Normal 96 2" xfId="27660"/>
    <cellStyle name="Normal 97" xfId="27661"/>
    <cellStyle name="Normal 97 2" xfId="27662"/>
    <cellStyle name="Normal 97 3" xfId="27663"/>
    <cellStyle name="Normal 97 4" xfId="27664"/>
    <cellStyle name="Normal 97 5" xfId="27665"/>
    <cellStyle name="Normal 97 5 2" xfId="27666"/>
    <cellStyle name="Normal 97 5 2 2" xfId="27667"/>
    <cellStyle name="Normal 97 5 2 3" xfId="27668"/>
    <cellStyle name="Normal 97 5 3" xfId="27669"/>
    <cellStyle name="Normal 97 5 4" xfId="27670"/>
    <cellStyle name="Normal 97 6" xfId="27671"/>
    <cellStyle name="Normal 97 6 2" xfId="27672"/>
    <cellStyle name="Normal 97 6 3" xfId="27673"/>
    <cellStyle name="Normal 97 7" xfId="27674"/>
    <cellStyle name="Normal 97 8" xfId="27675"/>
    <cellStyle name="Normal 98" xfId="27676"/>
    <cellStyle name="Normal 98 2" xfId="27677"/>
    <cellStyle name="Normal 98 3" xfId="27678"/>
    <cellStyle name="Normal 98 4" xfId="27679"/>
    <cellStyle name="Normal 99" xfId="27680"/>
    <cellStyle name="Normal 99 2" xfId="27681"/>
    <cellStyle name="Normal 99 3" xfId="27682"/>
    <cellStyle name="Normal Bold" xfId="27683"/>
    <cellStyle name="Normal Pct" xfId="27684"/>
    <cellStyle name="Normal Tiger" xfId="27685"/>
    <cellStyle name="Normal$" xfId="27686"/>
    <cellStyle name="normal0" xfId="27687"/>
    <cellStyle name="Normal1" xfId="27688"/>
    <cellStyle name="normal1$" xfId="27689"/>
    <cellStyle name="normal12" xfId="27690"/>
    <cellStyle name="normal1R" xfId="27691"/>
    <cellStyle name="normal2" xfId="27692"/>
    <cellStyle name="Normale_Astelit bp fix" xfId="27693"/>
    <cellStyle name="NormalHelv" xfId="27694"/>
    <cellStyle name="NormalMultiple" xfId="27695"/>
    <cellStyle name="normální_laroux" xfId="27696"/>
    <cellStyle name="NormalR" xfId="27697"/>
    <cellStyle name="Normalx" xfId="27698"/>
    <cellStyle name="NormalxShadow" xfId="27699"/>
    <cellStyle name="Note 1" xfId="27700"/>
    <cellStyle name="Note 10" xfId="27701"/>
    <cellStyle name="Note 10 10" xfId="27702"/>
    <cellStyle name="Note 10 10 2" xfId="27703"/>
    <cellStyle name="Note 10 10 3" xfId="27704"/>
    <cellStyle name="Note 10 10 4" xfId="27705"/>
    <cellStyle name="Note 10 11" xfId="27706"/>
    <cellStyle name="Note 10 11 2" xfId="27707"/>
    <cellStyle name="Note 10 11 3" xfId="27708"/>
    <cellStyle name="Note 10 11 4" xfId="27709"/>
    <cellStyle name="Note 10 12" xfId="27710"/>
    <cellStyle name="Note 10 13" xfId="27711"/>
    <cellStyle name="Note 10 14" xfId="27712"/>
    <cellStyle name="Note 10 2" xfId="27713"/>
    <cellStyle name="Note 10 2 2" xfId="27714"/>
    <cellStyle name="Note 10 2 3" xfId="27715"/>
    <cellStyle name="Note 10 2 4" xfId="27716"/>
    <cellStyle name="Note 10 2 5" xfId="27717"/>
    <cellStyle name="Note 10 3" xfId="27718"/>
    <cellStyle name="Note 10 4" xfId="27719"/>
    <cellStyle name="Note 10 5" xfId="27720"/>
    <cellStyle name="Note 10 6" xfId="27721"/>
    <cellStyle name="Note 10 7" xfId="27722"/>
    <cellStyle name="Note 10 8" xfId="27723"/>
    <cellStyle name="Note 10 9" xfId="27724"/>
    <cellStyle name="Note 11" xfId="27725"/>
    <cellStyle name="Note 11 10" xfId="27726"/>
    <cellStyle name="Note 11 10 2" xfId="27727"/>
    <cellStyle name="Note 11 10 3" xfId="27728"/>
    <cellStyle name="Note 11 10 4" xfId="27729"/>
    <cellStyle name="Note 11 11" xfId="27730"/>
    <cellStyle name="Note 11 11 2" xfId="27731"/>
    <cellStyle name="Note 11 11 3" xfId="27732"/>
    <cellStyle name="Note 11 11 4" xfId="27733"/>
    <cellStyle name="Note 11 12" xfId="27734"/>
    <cellStyle name="Note 11 13" xfId="27735"/>
    <cellStyle name="Note 11 14" xfId="27736"/>
    <cellStyle name="Note 11 2" xfId="27737"/>
    <cellStyle name="Note 11 2 2" xfId="27738"/>
    <cellStyle name="Note 11 2 3" xfId="27739"/>
    <cellStyle name="Note 11 2 4" xfId="27740"/>
    <cellStyle name="Note 11 2 5" xfId="27741"/>
    <cellStyle name="Note 11 3" xfId="27742"/>
    <cellStyle name="Note 11 4" xfId="27743"/>
    <cellStyle name="Note 11 5" xfId="27744"/>
    <cellStyle name="Note 11 6" xfId="27745"/>
    <cellStyle name="Note 11 7" xfId="27746"/>
    <cellStyle name="Note 11 8" xfId="27747"/>
    <cellStyle name="Note 11 9" xfId="27748"/>
    <cellStyle name="Note 12" xfId="27749"/>
    <cellStyle name="Note 12 10" xfId="27750"/>
    <cellStyle name="Note 12 10 2" xfId="27751"/>
    <cellStyle name="Note 12 10 3" xfId="27752"/>
    <cellStyle name="Note 12 10 4" xfId="27753"/>
    <cellStyle name="Note 12 11" xfId="27754"/>
    <cellStyle name="Note 12 11 2" xfId="27755"/>
    <cellStyle name="Note 12 11 3" xfId="27756"/>
    <cellStyle name="Note 12 11 4" xfId="27757"/>
    <cellStyle name="Note 12 12" xfId="27758"/>
    <cellStyle name="Note 12 13" xfId="27759"/>
    <cellStyle name="Note 12 14" xfId="27760"/>
    <cellStyle name="Note 12 2" xfId="27761"/>
    <cellStyle name="Note 12 2 2" xfId="27762"/>
    <cellStyle name="Note 12 2 3" xfId="27763"/>
    <cellStyle name="Note 12 2 4" xfId="27764"/>
    <cellStyle name="Note 12 2 5" xfId="27765"/>
    <cellStyle name="Note 12 3" xfId="27766"/>
    <cellStyle name="Note 12 4" xfId="27767"/>
    <cellStyle name="Note 12 5" xfId="27768"/>
    <cellStyle name="Note 12 6" xfId="27769"/>
    <cellStyle name="Note 12 7" xfId="27770"/>
    <cellStyle name="Note 12 8" xfId="27771"/>
    <cellStyle name="Note 12 9" xfId="27772"/>
    <cellStyle name="Note 13" xfId="27773"/>
    <cellStyle name="Note 13 10" xfId="27774"/>
    <cellStyle name="Note 13 10 2" xfId="27775"/>
    <cellStyle name="Note 13 10 3" xfId="27776"/>
    <cellStyle name="Note 13 10 4" xfId="27777"/>
    <cellStyle name="Note 13 11" xfId="27778"/>
    <cellStyle name="Note 13 11 2" xfId="27779"/>
    <cellStyle name="Note 13 11 3" xfId="27780"/>
    <cellStyle name="Note 13 11 4" xfId="27781"/>
    <cellStyle name="Note 13 12" xfId="27782"/>
    <cellStyle name="Note 13 13" xfId="27783"/>
    <cellStyle name="Note 13 14" xfId="27784"/>
    <cellStyle name="Note 13 2" xfId="27785"/>
    <cellStyle name="Note 13 2 2" xfId="27786"/>
    <cellStyle name="Note 13 2 3" xfId="27787"/>
    <cellStyle name="Note 13 2 4" xfId="27788"/>
    <cellStyle name="Note 13 2 5" xfId="27789"/>
    <cellStyle name="Note 13 3" xfId="27790"/>
    <cellStyle name="Note 13 4" xfId="27791"/>
    <cellStyle name="Note 13 5" xfId="27792"/>
    <cellStyle name="Note 13 6" xfId="27793"/>
    <cellStyle name="Note 13 7" xfId="27794"/>
    <cellStyle name="Note 13 8" xfId="27795"/>
    <cellStyle name="Note 13 9" xfId="27796"/>
    <cellStyle name="Note 14" xfId="27797"/>
    <cellStyle name="Note 14 10" xfId="27798"/>
    <cellStyle name="Note 14 10 2" xfId="27799"/>
    <cellStyle name="Note 14 10 3" xfId="27800"/>
    <cellStyle name="Note 14 10 4" xfId="27801"/>
    <cellStyle name="Note 14 11" xfId="27802"/>
    <cellStyle name="Note 14 11 2" xfId="27803"/>
    <cellStyle name="Note 14 11 3" xfId="27804"/>
    <cellStyle name="Note 14 11 4" xfId="27805"/>
    <cellStyle name="Note 14 12" xfId="27806"/>
    <cellStyle name="Note 14 13" xfId="27807"/>
    <cellStyle name="Note 14 14" xfId="27808"/>
    <cellStyle name="Note 14 2" xfId="27809"/>
    <cellStyle name="Note 14 2 2" xfId="27810"/>
    <cellStyle name="Note 14 2 3" xfId="27811"/>
    <cellStyle name="Note 14 2 4" xfId="27812"/>
    <cellStyle name="Note 14 2 5" xfId="27813"/>
    <cellStyle name="Note 14 3" xfId="27814"/>
    <cellStyle name="Note 14 4" xfId="27815"/>
    <cellStyle name="Note 14 5" xfId="27816"/>
    <cellStyle name="Note 14 6" xfId="27817"/>
    <cellStyle name="Note 14 7" xfId="27818"/>
    <cellStyle name="Note 14 8" xfId="27819"/>
    <cellStyle name="Note 14 9" xfId="27820"/>
    <cellStyle name="Note 15" xfId="27821"/>
    <cellStyle name="Note 15 10" xfId="27822"/>
    <cellStyle name="Note 15 10 2" xfId="27823"/>
    <cellStyle name="Note 15 10 3" xfId="27824"/>
    <cellStyle name="Note 15 10 4" xfId="27825"/>
    <cellStyle name="Note 15 11" xfId="27826"/>
    <cellStyle name="Note 15 11 2" xfId="27827"/>
    <cellStyle name="Note 15 11 3" xfId="27828"/>
    <cellStyle name="Note 15 11 4" xfId="27829"/>
    <cellStyle name="Note 15 12" xfId="27830"/>
    <cellStyle name="Note 15 13" xfId="27831"/>
    <cellStyle name="Note 15 14" xfId="27832"/>
    <cellStyle name="Note 15 2" xfId="27833"/>
    <cellStyle name="Note 15 2 2" xfId="27834"/>
    <cellStyle name="Note 15 2 3" xfId="27835"/>
    <cellStyle name="Note 15 2 4" xfId="27836"/>
    <cellStyle name="Note 15 2 5" xfId="27837"/>
    <cellStyle name="Note 15 3" xfId="27838"/>
    <cellStyle name="Note 15 4" xfId="27839"/>
    <cellStyle name="Note 15 5" xfId="27840"/>
    <cellStyle name="Note 15 6" xfId="27841"/>
    <cellStyle name="Note 15 7" xfId="27842"/>
    <cellStyle name="Note 15 8" xfId="27843"/>
    <cellStyle name="Note 15 9" xfId="27844"/>
    <cellStyle name="Note 16" xfId="27845"/>
    <cellStyle name="Note 16 10" xfId="27846"/>
    <cellStyle name="Note 16 10 2" xfId="27847"/>
    <cellStyle name="Note 16 10 3" xfId="27848"/>
    <cellStyle name="Note 16 10 4" xfId="27849"/>
    <cellStyle name="Note 16 11" xfId="27850"/>
    <cellStyle name="Note 16 11 2" xfId="27851"/>
    <cellStyle name="Note 16 11 3" xfId="27852"/>
    <cellStyle name="Note 16 11 4" xfId="27853"/>
    <cellStyle name="Note 16 12" xfId="27854"/>
    <cellStyle name="Note 16 13" xfId="27855"/>
    <cellStyle name="Note 16 14" xfId="27856"/>
    <cellStyle name="Note 16 2" xfId="27857"/>
    <cellStyle name="Note 16 2 2" xfId="27858"/>
    <cellStyle name="Note 16 2 2 2" xfId="27859"/>
    <cellStyle name="Note 16 2 2 3" xfId="27860"/>
    <cellStyle name="Note 16 2 3" xfId="27861"/>
    <cellStyle name="Note 16 2 4" xfId="27862"/>
    <cellStyle name="Note 16 2 5" xfId="27863"/>
    <cellStyle name="Note 16 3" xfId="27864"/>
    <cellStyle name="Note 16 3 2" xfId="27865"/>
    <cellStyle name="Note 16 3 2 2" xfId="27866"/>
    <cellStyle name="Note 16 3 2 3" xfId="27867"/>
    <cellStyle name="Note 16 3 3" xfId="27868"/>
    <cellStyle name="Note 16 3 4" xfId="27869"/>
    <cellStyle name="Note 16 4" xfId="27870"/>
    <cellStyle name="Note 16 4 2" xfId="27871"/>
    <cellStyle name="Note 16 4 2 2" xfId="27872"/>
    <cellStyle name="Note 16 4 2 3" xfId="27873"/>
    <cellStyle name="Note 16 4 3" xfId="27874"/>
    <cellStyle name="Note 16 4 4" xfId="27875"/>
    <cellStyle name="Note 16 5" xfId="27876"/>
    <cellStyle name="Note 16 5 2" xfId="27877"/>
    <cellStyle name="Note 16 5 2 2" xfId="27878"/>
    <cellStyle name="Note 16 5 2 3" xfId="27879"/>
    <cellStyle name="Note 16 5 3" xfId="27880"/>
    <cellStyle name="Note 16 5 4" xfId="27881"/>
    <cellStyle name="Note 16 6" xfId="27882"/>
    <cellStyle name="Note 16 6 2" xfId="27883"/>
    <cellStyle name="Note 16 6 2 2" xfId="27884"/>
    <cellStyle name="Note 16 6 2 3" xfId="27885"/>
    <cellStyle name="Note 16 6 3" xfId="27886"/>
    <cellStyle name="Note 16 6 4" xfId="27887"/>
    <cellStyle name="Note 16 7" xfId="27888"/>
    <cellStyle name="Note 16 7 2" xfId="27889"/>
    <cellStyle name="Note 16 7 2 2" xfId="27890"/>
    <cellStyle name="Note 16 7 2 3" xfId="27891"/>
    <cellStyle name="Note 16 7 3" xfId="27892"/>
    <cellStyle name="Note 16 7 4" xfId="27893"/>
    <cellStyle name="Note 16 8" xfId="27894"/>
    <cellStyle name="Note 16 8 2" xfId="27895"/>
    <cellStyle name="Note 16 8 2 2" xfId="27896"/>
    <cellStyle name="Note 16 8 2 3" xfId="27897"/>
    <cellStyle name="Note 16 8 3" xfId="27898"/>
    <cellStyle name="Note 16 8 4" xfId="27899"/>
    <cellStyle name="Note 16 9" xfId="27900"/>
    <cellStyle name="Note 16 9 2" xfId="27901"/>
    <cellStyle name="Note 16 9 2 2" xfId="27902"/>
    <cellStyle name="Note 16 9 2 3" xfId="27903"/>
    <cellStyle name="Note 16 9 3" xfId="27904"/>
    <cellStyle name="Note 16 9 4" xfId="27905"/>
    <cellStyle name="Note 17" xfId="27906"/>
    <cellStyle name="Note 17 2" xfId="27907"/>
    <cellStyle name="Note 17 2 2" xfId="27908"/>
    <cellStyle name="Note 17 2 3" xfId="27909"/>
    <cellStyle name="Note 17 2 4" xfId="27910"/>
    <cellStyle name="Note 17 2 5" xfId="27911"/>
    <cellStyle name="Note 17 3" xfId="27912"/>
    <cellStyle name="Note 17 4" xfId="27913"/>
    <cellStyle name="Note 18" xfId="27914"/>
    <cellStyle name="Note 18 2" xfId="27915"/>
    <cellStyle name="Note 18 2 2" xfId="27916"/>
    <cellStyle name="Note 18 2 3" xfId="27917"/>
    <cellStyle name="Note 18 2 4" xfId="27918"/>
    <cellStyle name="Note 18 2 5" xfId="27919"/>
    <cellStyle name="Note 18 3" xfId="27920"/>
    <cellStyle name="Note 18 4" xfId="27921"/>
    <cellStyle name="Note 19" xfId="27922"/>
    <cellStyle name="Note 19 2" xfId="27923"/>
    <cellStyle name="Note 19 2 2" xfId="27924"/>
    <cellStyle name="Note 19 2 3" xfId="27925"/>
    <cellStyle name="Note 19 2 4" xfId="27926"/>
    <cellStyle name="Note 19 2 5" xfId="27927"/>
    <cellStyle name="Note 19 3" xfId="27928"/>
    <cellStyle name="Note 19 4" xfId="27929"/>
    <cellStyle name="Note 2" xfId="27930"/>
    <cellStyle name="Note 2 10" xfId="27931"/>
    <cellStyle name="Note 2 11" xfId="27932"/>
    <cellStyle name="Note 2 12" xfId="27933"/>
    <cellStyle name="Note 2 13" xfId="27934"/>
    <cellStyle name="Note 2 14" xfId="27935"/>
    <cellStyle name="Note 2 15" xfId="27936"/>
    <cellStyle name="Note 2 16" xfId="27937"/>
    <cellStyle name="Note 2 17" xfId="27938"/>
    <cellStyle name="Note 2 17 2" xfId="27939"/>
    <cellStyle name="Note 2 17 3" xfId="27940"/>
    <cellStyle name="Note 2 17 4" xfId="27941"/>
    <cellStyle name="Note 2 18" xfId="27942"/>
    <cellStyle name="Note 2 18 2" xfId="27943"/>
    <cellStyle name="Note 2 18 3" xfId="27944"/>
    <cellStyle name="Note 2 18 4" xfId="27945"/>
    <cellStyle name="Note 2 19" xfId="27946"/>
    <cellStyle name="Note 2 2" xfId="27947"/>
    <cellStyle name="Note 2 2 10" xfId="27948"/>
    <cellStyle name="Note 2 2 10 2" xfId="27949"/>
    <cellStyle name="Note 2 2 10 2 2" xfId="27950"/>
    <cellStyle name="Note 2 2 10 2 3" xfId="27951"/>
    <cellStyle name="Note 2 2 10 2 4" xfId="27952"/>
    <cellStyle name="Note 2 2 10 3" xfId="27953"/>
    <cellStyle name="Note 2 2 10 4" xfId="27954"/>
    <cellStyle name="Note 2 2 10 5" xfId="27955"/>
    <cellStyle name="Note 2 2 11" xfId="27956"/>
    <cellStyle name="Note 2 2 11 2" xfId="27957"/>
    <cellStyle name="Note 2 2 11 2 2" xfId="27958"/>
    <cellStyle name="Note 2 2 11 2 3" xfId="27959"/>
    <cellStyle name="Note 2 2 11 2 4" xfId="27960"/>
    <cellStyle name="Note 2 2 11 3" xfId="27961"/>
    <cellStyle name="Note 2 2 11 4" xfId="27962"/>
    <cellStyle name="Note 2 2 11 5" xfId="27963"/>
    <cellStyle name="Note 2 2 12" xfId="27964"/>
    <cellStyle name="Note 2 2 12 2" xfId="27965"/>
    <cellStyle name="Note 2 2 12 2 2" xfId="27966"/>
    <cellStyle name="Note 2 2 12 2 3" xfId="27967"/>
    <cellStyle name="Note 2 2 12 2 4" xfId="27968"/>
    <cellStyle name="Note 2 2 12 3" xfId="27969"/>
    <cellStyle name="Note 2 2 12 4" xfId="27970"/>
    <cellStyle name="Note 2 2 12 5" xfId="27971"/>
    <cellStyle name="Note 2 2 13" xfId="27972"/>
    <cellStyle name="Note 2 2 13 2" xfId="27973"/>
    <cellStyle name="Note 2 2 13 3" xfId="27974"/>
    <cellStyle name="Note 2 2 13 4" xfId="27975"/>
    <cellStyle name="Note 2 2 14" xfId="27976"/>
    <cellStyle name="Note 2 2 14 2" xfId="27977"/>
    <cellStyle name="Note 2 2 14 3" xfId="27978"/>
    <cellStyle name="Note 2 2 14 4" xfId="27979"/>
    <cellStyle name="Note 2 2 15" xfId="27980"/>
    <cellStyle name="Note 2 2 16" xfId="27981"/>
    <cellStyle name="Note 2 2 17" xfId="27982"/>
    <cellStyle name="Note 2 2 2" xfId="27983"/>
    <cellStyle name="Note 2 2 2 2" xfId="27984"/>
    <cellStyle name="Note 2 2 2 2 2" xfId="27985"/>
    <cellStyle name="Note 2 2 2 2 2 2" xfId="27986"/>
    <cellStyle name="Note 2 2 2 2 2 3" xfId="27987"/>
    <cellStyle name="Note 2 2 2 2 2 4" xfId="27988"/>
    <cellStyle name="Note 2 2 2 2 3" xfId="27989"/>
    <cellStyle name="Note 2 2 2 2 4" xfId="27990"/>
    <cellStyle name="Note 2 2 2 2 5" xfId="27991"/>
    <cellStyle name="Note 2 2 2 3" xfId="27992"/>
    <cellStyle name="Note 2 2 2 3 2" xfId="27993"/>
    <cellStyle name="Note 2 2 2 3 3" xfId="27994"/>
    <cellStyle name="Note 2 2 2 3 4" xfId="27995"/>
    <cellStyle name="Note 2 2 2 4" xfId="27996"/>
    <cellStyle name="Note 2 2 2 5" xfId="27997"/>
    <cellStyle name="Note 2 2 2 6" xfId="27998"/>
    <cellStyle name="Note 2 2 3" xfId="27999"/>
    <cellStyle name="Note 2 2 3 2" xfId="28000"/>
    <cellStyle name="Note 2 2 3 2 2" xfId="28001"/>
    <cellStyle name="Note 2 2 3 2 2 2" xfId="28002"/>
    <cellStyle name="Note 2 2 3 2 2 3" xfId="28003"/>
    <cellStyle name="Note 2 2 3 2 2 4" xfId="28004"/>
    <cellStyle name="Note 2 2 3 2 3" xfId="28005"/>
    <cellStyle name="Note 2 2 3 2 4" xfId="28006"/>
    <cellStyle name="Note 2 2 3 2 5" xfId="28007"/>
    <cellStyle name="Note 2 2 3 3" xfId="28008"/>
    <cellStyle name="Note 2 2 3 3 2" xfId="28009"/>
    <cellStyle name="Note 2 2 3 3 3" xfId="28010"/>
    <cellStyle name="Note 2 2 3 3 4" xfId="28011"/>
    <cellStyle name="Note 2 2 3 4" xfId="28012"/>
    <cellStyle name="Note 2 2 3 5" xfId="28013"/>
    <cellStyle name="Note 2 2 3 6" xfId="28014"/>
    <cellStyle name="Note 2 2 4" xfId="28015"/>
    <cellStyle name="Note 2 2 4 2" xfId="28016"/>
    <cellStyle name="Note 2 2 4 2 2" xfId="28017"/>
    <cellStyle name="Note 2 2 4 2 3" xfId="28018"/>
    <cellStyle name="Note 2 2 4 2 4" xfId="28019"/>
    <cellStyle name="Note 2 2 4 3" xfId="28020"/>
    <cellStyle name="Note 2 2 4 4" xfId="28021"/>
    <cellStyle name="Note 2 2 4 5" xfId="28022"/>
    <cellStyle name="Note 2 2 5" xfId="28023"/>
    <cellStyle name="Note 2 2 5 2" xfId="28024"/>
    <cellStyle name="Note 2 2 5 2 2" xfId="28025"/>
    <cellStyle name="Note 2 2 5 2 3" xfId="28026"/>
    <cellStyle name="Note 2 2 5 2 4" xfId="28027"/>
    <cellStyle name="Note 2 2 5 3" xfId="28028"/>
    <cellStyle name="Note 2 2 5 4" xfId="28029"/>
    <cellStyle name="Note 2 2 5 5" xfId="28030"/>
    <cellStyle name="Note 2 2 6" xfId="28031"/>
    <cellStyle name="Note 2 2 6 2" xfId="28032"/>
    <cellStyle name="Note 2 2 6 2 2" xfId="28033"/>
    <cellStyle name="Note 2 2 6 2 3" xfId="28034"/>
    <cellStyle name="Note 2 2 6 2 4" xfId="28035"/>
    <cellStyle name="Note 2 2 6 3" xfId="28036"/>
    <cellStyle name="Note 2 2 6 4" xfId="28037"/>
    <cellStyle name="Note 2 2 6 5" xfId="28038"/>
    <cellStyle name="Note 2 2 7" xfId="28039"/>
    <cellStyle name="Note 2 2 7 2" xfId="28040"/>
    <cellStyle name="Note 2 2 7 2 2" xfId="28041"/>
    <cellStyle name="Note 2 2 7 2 3" xfId="28042"/>
    <cellStyle name="Note 2 2 7 2 4" xfId="28043"/>
    <cellStyle name="Note 2 2 7 3" xfId="28044"/>
    <cellStyle name="Note 2 2 7 4" xfId="28045"/>
    <cellStyle name="Note 2 2 7 5" xfId="28046"/>
    <cellStyle name="Note 2 2 8" xfId="28047"/>
    <cellStyle name="Note 2 2 8 2" xfId="28048"/>
    <cellStyle name="Note 2 2 8 2 2" xfId="28049"/>
    <cellStyle name="Note 2 2 8 2 3" xfId="28050"/>
    <cellStyle name="Note 2 2 8 2 4" xfId="28051"/>
    <cellStyle name="Note 2 2 8 3" xfId="28052"/>
    <cellStyle name="Note 2 2 8 4" xfId="28053"/>
    <cellStyle name="Note 2 2 8 5" xfId="28054"/>
    <cellStyle name="Note 2 2 9" xfId="28055"/>
    <cellStyle name="Note 2 2 9 2" xfId="28056"/>
    <cellStyle name="Note 2 2 9 2 2" xfId="28057"/>
    <cellStyle name="Note 2 2 9 2 3" xfId="28058"/>
    <cellStyle name="Note 2 2 9 2 4" xfId="28059"/>
    <cellStyle name="Note 2 2 9 3" xfId="28060"/>
    <cellStyle name="Note 2 2 9 4" xfId="28061"/>
    <cellStyle name="Note 2 2 9 5" xfId="28062"/>
    <cellStyle name="Note 2 20" xfId="28063"/>
    <cellStyle name="Note 2 21" xfId="28064"/>
    <cellStyle name="Note 2 3" xfId="28065"/>
    <cellStyle name="Note 2 3 2" xfId="28066"/>
    <cellStyle name="Note 2 3 2 2" xfId="28067"/>
    <cellStyle name="Note 2 3 2 2 2" xfId="28068"/>
    <cellStyle name="Note 2 3 2 2 2 2" xfId="28069"/>
    <cellStyle name="Note 2 3 2 2 2 3" xfId="28070"/>
    <cellStyle name="Note 2 3 2 2 2 4" xfId="28071"/>
    <cellStyle name="Note 2 3 2 2 3" xfId="28072"/>
    <cellStyle name="Note 2 3 2 2 4" xfId="28073"/>
    <cellStyle name="Note 2 3 2 2 5" xfId="28074"/>
    <cellStyle name="Note 2 3 2 3" xfId="28075"/>
    <cellStyle name="Note 2 3 2 3 2" xfId="28076"/>
    <cellStyle name="Note 2 3 2 3 3" xfId="28077"/>
    <cellStyle name="Note 2 3 2 3 4" xfId="28078"/>
    <cellStyle name="Note 2 3 2 4" xfId="28079"/>
    <cellStyle name="Note 2 3 2 5" xfId="28080"/>
    <cellStyle name="Note 2 3 2 6" xfId="28081"/>
    <cellStyle name="Note 2 3 3" xfId="28082"/>
    <cellStyle name="Note 2 3 3 2" xfId="28083"/>
    <cellStyle name="Note 2 3 3 2 2" xfId="28084"/>
    <cellStyle name="Note 2 3 3 2 3" xfId="28085"/>
    <cellStyle name="Note 2 3 3 2 4" xfId="28086"/>
    <cellStyle name="Note 2 3 3 3" xfId="28087"/>
    <cellStyle name="Note 2 3 3 4" xfId="28088"/>
    <cellStyle name="Note 2 3 3 5" xfId="28089"/>
    <cellStyle name="Note 2 3 4" xfId="28090"/>
    <cellStyle name="Note 2 3 4 2" xfId="28091"/>
    <cellStyle name="Note 2 3 4 3" xfId="28092"/>
    <cellStyle name="Note 2 3 4 4" xfId="28093"/>
    <cellStyle name="Note 2 3 5" xfId="28094"/>
    <cellStyle name="Note 2 3 5 2" xfId="28095"/>
    <cellStyle name="Note 2 3 5 3" xfId="28096"/>
    <cellStyle name="Note 2 3 5 4" xfId="28097"/>
    <cellStyle name="Note 2 3 6" xfId="28098"/>
    <cellStyle name="Note 2 3 7" xfId="28099"/>
    <cellStyle name="Note 2 3 8" xfId="28100"/>
    <cellStyle name="Note 2 4" xfId="28101"/>
    <cellStyle name="Note 2 4 2" xfId="28102"/>
    <cellStyle name="Note 2 4 2 2" xfId="28103"/>
    <cellStyle name="Note 2 4 2 2 2" xfId="28104"/>
    <cellStyle name="Note 2 4 2 2 2 2" xfId="28105"/>
    <cellStyle name="Note 2 4 2 2 2 3" xfId="28106"/>
    <cellStyle name="Note 2 4 2 2 2 4" xfId="28107"/>
    <cellStyle name="Note 2 4 2 2 3" xfId="28108"/>
    <cellStyle name="Note 2 4 2 2 4" xfId="28109"/>
    <cellStyle name="Note 2 4 2 2 5" xfId="28110"/>
    <cellStyle name="Note 2 4 2 3" xfId="28111"/>
    <cellStyle name="Note 2 4 2 3 2" xfId="28112"/>
    <cellStyle name="Note 2 4 2 3 3" xfId="28113"/>
    <cellStyle name="Note 2 4 2 3 4" xfId="28114"/>
    <cellStyle name="Note 2 4 2 4" xfId="28115"/>
    <cellStyle name="Note 2 4 2 5" xfId="28116"/>
    <cellStyle name="Note 2 4 2 6" xfId="28117"/>
    <cellStyle name="Note 2 4 3" xfId="28118"/>
    <cellStyle name="Note 2 4 3 2" xfId="28119"/>
    <cellStyle name="Note 2 4 3 2 2" xfId="28120"/>
    <cellStyle name="Note 2 4 3 2 3" xfId="28121"/>
    <cellStyle name="Note 2 4 3 2 4" xfId="28122"/>
    <cellStyle name="Note 2 4 3 3" xfId="28123"/>
    <cellStyle name="Note 2 4 3 4" xfId="28124"/>
    <cellStyle name="Note 2 4 3 5" xfId="28125"/>
    <cellStyle name="Note 2 4 4" xfId="28126"/>
    <cellStyle name="Note 2 4 4 2" xfId="28127"/>
    <cellStyle name="Note 2 4 4 3" xfId="28128"/>
    <cellStyle name="Note 2 4 4 4" xfId="28129"/>
    <cellStyle name="Note 2 4 5" xfId="28130"/>
    <cellStyle name="Note 2 4 5 2" xfId="28131"/>
    <cellStyle name="Note 2 4 5 3" xfId="28132"/>
    <cellStyle name="Note 2 4 5 4" xfId="28133"/>
    <cellStyle name="Note 2 4 6" xfId="28134"/>
    <cellStyle name="Note 2 4 7" xfId="28135"/>
    <cellStyle name="Note 2 4 8" xfId="28136"/>
    <cellStyle name="Note 2 5" xfId="28137"/>
    <cellStyle name="Note 2 5 2" xfId="28138"/>
    <cellStyle name="Note 2 5 2 2" xfId="28139"/>
    <cellStyle name="Note 2 5 2 2 2" xfId="28140"/>
    <cellStyle name="Note 2 5 2 2 3" xfId="28141"/>
    <cellStyle name="Note 2 5 2 2 4" xfId="28142"/>
    <cellStyle name="Note 2 5 2 3" xfId="28143"/>
    <cellStyle name="Note 2 5 2 4" xfId="28144"/>
    <cellStyle name="Note 2 5 2 5" xfId="28145"/>
    <cellStyle name="Note 2 5 3" xfId="28146"/>
    <cellStyle name="Note 2 5 3 2" xfId="28147"/>
    <cellStyle name="Note 2 5 3 3" xfId="28148"/>
    <cellStyle name="Note 2 5 3 4" xfId="28149"/>
    <cellStyle name="Note 2 5 4" xfId="28150"/>
    <cellStyle name="Note 2 5 4 2" xfId="28151"/>
    <cellStyle name="Note 2 5 4 3" xfId="28152"/>
    <cellStyle name="Note 2 5 4 4" xfId="28153"/>
    <cellStyle name="Note 2 5 5" xfId="28154"/>
    <cellStyle name="Note 2 5 6" xfId="28155"/>
    <cellStyle name="Note 2 5 7" xfId="28156"/>
    <cellStyle name="Note 2 6" xfId="28157"/>
    <cellStyle name="Note 2 6 2" xfId="28158"/>
    <cellStyle name="Note 2 6 2 2" xfId="28159"/>
    <cellStyle name="Note 2 6 2 2 2" xfId="28160"/>
    <cellStyle name="Note 2 6 2 2 3" xfId="28161"/>
    <cellStyle name="Note 2 6 2 2 4" xfId="28162"/>
    <cellStyle name="Note 2 6 2 3" xfId="28163"/>
    <cellStyle name="Note 2 6 2 4" xfId="28164"/>
    <cellStyle name="Note 2 6 2 5" xfId="28165"/>
    <cellStyle name="Note 2 6 3" xfId="28166"/>
    <cellStyle name="Note 2 6 3 2" xfId="28167"/>
    <cellStyle name="Note 2 6 3 3" xfId="28168"/>
    <cellStyle name="Note 2 6 3 4" xfId="28169"/>
    <cellStyle name="Note 2 6 4" xfId="28170"/>
    <cellStyle name="Note 2 6 5" xfId="28171"/>
    <cellStyle name="Note 2 6 6" xfId="28172"/>
    <cellStyle name="Note 2 7" xfId="28173"/>
    <cellStyle name="Note 2 7 2" xfId="28174"/>
    <cellStyle name="Note 2 7 2 2" xfId="28175"/>
    <cellStyle name="Note 2 7 2 2 2" xfId="28176"/>
    <cellStyle name="Note 2 7 2 2 3" xfId="28177"/>
    <cellStyle name="Note 2 7 2 2 4" xfId="28178"/>
    <cellStyle name="Note 2 7 2 3" xfId="28179"/>
    <cellStyle name="Note 2 7 2 4" xfId="28180"/>
    <cellStyle name="Note 2 7 2 5" xfId="28181"/>
    <cellStyle name="Note 2 7 3" xfId="28182"/>
    <cellStyle name="Note 2 7 3 2" xfId="28183"/>
    <cellStyle name="Note 2 7 3 3" xfId="28184"/>
    <cellStyle name="Note 2 7 3 4" xfId="28185"/>
    <cellStyle name="Note 2 7 4" xfId="28186"/>
    <cellStyle name="Note 2 7 5" xfId="28187"/>
    <cellStyle name="Note 2 7 6" xfId="28188"/>
    <cellStyle name="Note 2 8" xfId="28189"/>
    <cellStyle name="Note 2 8 2" xfId="28190"/>
    <cellStyle name="Note 2 8 2 2" xfId="28191"/>
    <cellStyle name="Note 2 8 2 3" xfId="28192"/>
    <cellStyle name="Note 2 8 2 4" xfId="28193"/>
    <cellStyle name="Note 2 8 3" xfId="28194"/>
    <cellStyle name="Note 2 8 4" xfId="28195"/>
    <cellStyle name="Note 2 8 5" xfId="28196"/>
    <cellStyle name="Note 2 9" xfId="28197"/>
    <cellStyle name="Note 2_APSWRSC-Kalasamudram" xfId="28198"/>
    <cellStyle name="Note 20" xfId="28199"/>
    <cellStyle name="Note 20 2" xfId="28200"/>
    <cellStyle name="Note 20 2 2" xfId="28201"/>
    <cellStyle name="Note 20 2 3" xfId="28202"/>
    <cellStyle name="Note 20 2 4" xfId="28203"/>
    <cellStyle name="Note 20 2 5" xfId="28204"/>
    <cellStyle name="Note 20 3" xfId="28205"/>
    <cellStyle name="Note 20 4" xfId="28206"/>
    <cellStyle name="Note 21" xfId="28207"/>
    <cellStyle name="Note 21 2" xfId="28208"/>
    <cellStyle name="Note 21 2 2" xfId="28209"/>
    <cellStyle name="Note 21 2 3" xfId="28210"/>
    <cellStyle name="Note 21 2 4" xfId="28211"/>
    <cellStyle name="Note 21 2 5" xfId="28212"/>
    <cellStyle name="Note 21 3" xfId="28213"/>
    <cellStyle name="Note 21 4" xfId="28214"/>
    <cellStyle name="Note 22" xfId="28215"/>
    <cellStyle name="Note 22 2" xfId="28216"/>
    <cellStyle name="Note 22 2 2" xfId="28217"/>
    <cellStyle name="Note 22 2 3" xfId="28218"/>
    <cellStyle name="Note 22 2 4" xfId="28219"/>
    <cellStyle name="Note 22 2 5" xfId="28220"/>
    <cellStyle name="Note 22 3" xfId="28221"/>
    <cellStyle name="Note 22 4" xfId="28222"/>
    <cellStyle name="Note 23" xfId="28223"/>
    <cellStyle name="Note 23 2" xfId="28224"/>
    <cellStyle name="Note 23 2 2" xfId="28225"/>
    <cellStyle name="Note 23 2 3" xfId="28226"/>
    <cellStyle name="Note 23 2 4" xfId="28227"/>
    <cellStyle name="Note 23 2 5" xfId="28228"/>
    <cellStyle name="Note 23 3" xfId="28229"/>
    <cellStyle name="Note 23 4" xfId="28230"/>
    <cellStyle name="Note 24" xfId="28231"/>
    <cellStyle name="Note 24 2" xfId="28232"/>
    <cellStyle name="Note 24 2 2" xfId="28233"/>
    <cellStyle name="Note 24 2 3" xfId="28234"/>
    <cellStyle name="Note 24 2 4" xfId="28235"/>
    <cellStyle name="Note 24 2 5" xfId="28236"/>
    <cellStyle name="Note 24 3" xfId="28237"/>
    <cellStyle name="Note 24 4" xfId="28238"/>
    <cellStyle name="Note 25" xfId="28239"/>
    <cellStyle name="Note 25 2" xfId="28240"/>
    <cellStyle name="Note 25 2 2" xfId="28241"/>
    <cellStyle name="Note 25 2 3" xfId="28242"/>
    <cellStyle name="Note 25 2 4" xfId="28243"/>
    <cellStyle name="Note 25 2 5" xfId="28244"/>
    <cellStyle name="Note 25 3" xfId="28245"/>
    <cellStyle name="Note 25 4" xfId="28246"/>
    <cellStyle name="Note 26" xfId="28247"/>
    <cellStyle name="Note 26 2" xfId="28248"/>
    <cellStyle name="Note 26 2 2" xfId="28249"/>
    <cellStyle name="Note 26 2 3" xfId="28250"/>
    <cellStyle name="Note 26 2 4" xfId="28251"/>
    <cellStyle name="Note 26 2 5" xfId="28252"/>
    <cellStyle name="Note 26 3" xfId="28253"/>
    <cellStyle name="Note 26 4" xfId="28254"/>
    <cellStyle name="Note 27" xfId="28255"/>
    <cellStyle name="Note 27 2" xfId="28256"/>
    <cellStyle name="Note 27 2 2" xfId="28257"/>
    <cellStyle name="Note 27 2 3" xfId="28258"/>
    <cellStyle name="Note 27 2 4" xfId="28259"/>
    <cellStyle name="Note 27 2 5" xfId="28260"/>
    <cellStyle name="Note 27 3" xfId="28261"/>
    <cellStyle name="Note 27 4" xfId="28262"/>
    <cellStyle name="Note 28" xfId="28263"/>
    <cellStyle name="Note 28 2" xfId="28264"/>
    <cellStyle name="Note 28 2 2" xfId="28265"/>
    <cellStyle name="Note 28 2 3" xfId="28266"/>
    <cellStyle name="Note 28 2 4" xfId="28267"/>
    <cellStyle name="Note 28 2 5" xfId="28268"/>
    <cellStyle name="Note 28 3" xfId="28269"/>
    <cellStyle name="Note 28 4" xfId="28270"/>
    <cellStyle name="Note 29" xfId="28271"/>
    <cellStyle name="Note 29 2" xfId="28272"/>
    <cellStyle name="Note 29 2 2" xfId="28273"/>
    <cellStyle name="Note 29 2 3" xfId="28274"/>
    <cellStyle name="Note 29 2 4" xfId="28275"/>
    <cellStyle name="Note 29 2 5" xfId="28276"/>
    <cellStyle name="Note 29 3" xfId="28277"/>
    <cellStyle name="Note 29 4" xfId="28278"/>
    <cellStyle name="Note 3" xfId="28279"/>
    <cellStyle name="Note 3 10" xfId="28280"/>
    <cellStyle name="Note 3 10 2" xfId="28281"/>
    <cellStyle name="Note 3 10 3" xfId="28282"/>
    <cellStyle name="Note 3 10 4" xfId="28283"/>
    <cellStyle name="Note 3 11" xfId="28284"/>
    <cellStyle name="Note 3 12" xfId="28285"/>
    <cellStyle name="Note 3 13" xfId="28286"/>
    <cellStyle name="Note 3 2" xfId="28287"/>
    <cellStyle name="Note 3 2 10" xfId="28288"/>
    <cellStyle name="Note 3 2 10 2" xfId="28289"/>
    <cellStyle name="Note 3 2 10 2 2" xfId="28290"/>
    <cellStyle name="Note 3 2 10 2 3" xfId="28291"/>
    <cellStyle name="Note 3 2 10 2 4" xfId="28292"/>
    <cellStyle name="Note 3 2 10 3" xfId="28293"/>
    <cellStyle name="Note 3 2 10 4" xfId="28294"/>
    <cellStyle name="Note 3 2 10 5" xfId="28295"/>
    <cellStyle name="Note 3 2 11" xfId="28296"/>
    <cellStyle name="Note 3 2 11 2" xfId="28297"/>
    <cellStyle name="Note 3 2 11 3" xfId="28298"/>
    <cellStyle name="Note 3 2 11 4" xfId="28299"/>
    <cellStyle name="Note 3 2 12" xfId="28300"/>
    <cellStyle name="Note 3 2 12 2" xfId="28301"/>
    <cellStyle name="Note 3 2 12 3" xfId="28302"/>
    <cellStyle name="Note 3 2 12 4" xfId="28303"/>
    <cellStyle name="Note 3 2 13" xfId="28304"/>
    <cellStyle name="Note 3 2 14" xfId="28305"/>
    <cellStyle name="Note 3 2 15" xfId="28306"/>
    <cellStyle name="Note 3 2 2" xfId="28307"/>
    <cellStyle name="Note 3 2 2 2" xfId="28308"/>
    <cellStyle name="Note 3 2 2 2 2" xfId="28309"/>
    <cellStyle name="Note 3 2 2 2 3" xfId="28310"/>
    <cellStyle name="Note 3 2 2 2 4" xfId="28311"/>
    <cellStyle name="Note 3 2 2 3" xfId="28312"/>
    <cellStyle name="Note 3 2 2 4" xfId="28313"/>
    <cellStyle name="Note 3 2 2 5" xfId="28314"/>
    <cellStyle name="Note 3 2 3" xfId="28315"/>
    <cellStyle name="Note 3 2 3 2" xfId="28316"/>
    <cellStyle name="Note 3 2 3 2 2" xfId="28317"/>
    <cellStyle name="Note 3 2 3 2 3" xfId="28318"/>
    <cellStyle name="Note 3 2 3 2 4" xfId="28319"/>
    <cellStyle name="Note 3 2 3 3" xfId="28320"/>
    <cellStyle name="Note 3 2 3 4" xfId="28321"/>
    <cellStyle name="Note 3 2 3 5" xfId="28322"/>
    <cellStyle name="Note 3 2 4" xfId="28323"/>
    <cellStyle name="Note 3 2 4 2" xfId="28324"/>
    <cellStyle name="Note 3 2 4 2 2" xfId="28325"/>
    <cellStyle name="Note 3 2 4 2 3" xfId="28326"/>
    <cellStyle name="Note 3 2 4 2 4" xfId="28327"/>
    <cellStyle name="Note 3 2 4 3" xfId="28328"/>
    <cellStyle name="Note 3 2 4 4" xfId="28329"/>
    <cellStyle name="Note 3 2 4 5" xfId="28330"/>
    <cellStyle name="Note 3 2 5" xfId="28331"/>
    <cellStyle name="Note 3 2 5 2" xfId="28332"/>
    <cellStyle name="Note 3 2 5 2 2" xfId="28333"/>
    <cellStyle name="Note 3 2 5 2 3" xfId="28334"/>
    <cellStyle name="Note 3 2 5 2 4" xfId="28335"/>
    <cellStyle name="Note 3 2 5 3" xfId="28336"/>
    <cellStyle name="Note 3 2 5 4" xfId="28337"/>
    <cellStyle name="Note 3 2 5 5" xfId="28338"/>
    <cellStyle name="Note 3 2 6" xfId="28339"/>
    <cellStyle name="Note 3 2 6 2" xfId="28340"/>
    <cellStyle name="Note 3 2 6 2 2" xfId="28341"/>
    <cellStyle name="Note 3 2 6 2 3" xfId="28342"/>
    <cellStyle name="Note 3 2 6 2 4" xfId="28343"/>
    <cellStyle name="Note 3 2 6 3" xfId="28344"/>
    <cellStyle name="Note 3 2 6 4" xfId="28345"/>
    <cellStyle name="Note 3 2 6 5" xfId="28346"/>
    <cellStyle name="Note 3 2 7" xfId="28347"/>
    <cellStyle name="Note 3 2 7 2" xfId="28348"/>
    <cellStyle name="Note 3 2 7 2 2" xfId="28349"/>
    <cellStyle name="Note 3 2 7 2 3" xfId="28350"/>
    <cellStyle name="Note 3 2 7 2 4" xfId="28351"/>
    <cellStyle name="Note 3 2 7 3" xfId="28352"/>
    <cellStyle name="Note 3 2 7 4" xfId="28353"/>
    <cellStyle name="Note 3 2 7 5" xfId="28354"/>
    <cellStyle name="Note 3 2 8" xfId="28355"/>
    <cellStyle name="Note 3 2 8 2" xfId="28356"/>
    <cellStyle name="Note 3 2 8 2 2" xfId="28357"/>
    <cellStyle name="Note 3 2 8 2 3" xfId="28358"/>
    <cellStyle name="Note 3 2 8 2 4" xfId="28359"/>
    <cellStyle name="Note 3 2 8 3" xfId="28360"/>
    <cellStyle name="Note 3 2 8 4" xfId="28361"/>
    <cellStyle name="Note 3 2 8 5" xfId="28362"/>
    <cellStyle name="Note 3 2 9" xfId="28363"/>
    <cellStyle name="Note 3 2 9 2" xfId="28364"/>
    <cellStyle name="Note 3 2 9 2 2" xfId="28365"/>
    <cellStyle name="Note 3 2 9 2 3" xfId="28366"/>
    <cellStyle name="Note 3 2 9 2 4" xfId="28367"/>
    <cellStyle name="Note 3 2 9 3" xfId="28368"/>
    <cellStyle name="Note 3 2 9 4" xfId="28369"/>
    <cellStyle name="Note 3 2 9 5" xfId="28370"/>
    <cellStyle name="Note 3 3" xfId="28371"/>
    <cellStyle name="Note 3 3 2" xfId="28372"/>
    <cellStyle name="Note 3 3 2 2" xfId="28373"/>
    <cellStyle name="Note 3 3 2 3" xfId="28374"/>
    <cellStyle name="Note 3 3 2 4" xfId="28375"/>
    <cellStyle name="Note 3 3 3" xfId="28376"/>
    <cellStyle name="Note 3 3 4" xfId="28377"/>
    <cellStyle name="Note 3 3 5" xfId="28378"/>
    <cellStyle name="Note 3 4" xfId="28379"/>
    <cellStyle name="Note 3 4 2" xfId="28380"/>
    <cellStyle name="Note 3 4 2 2" xfId="28381"/>
    <cellStyle name="Note 3 4 2 3" xfId="28382"/>
    <cellStyle name="Note 3 4 2 4" xfId="28383"/>
    <cellStyle name="Note 3 4 3" xfId="28384"/>
    <cellStyle name="Note 3 4 4" xfId="28385"/>
    <cellStyle name="Note 3 4 5" xfId="28386"/>
    <cellStyle name="Note 3 5" xfId="28387"/>
    <cellStyle name="Note 3 5 2" xfId="28388"/>
    <cellStyle name="Note 3 5 2 2" xfId="28389"/>
    <cellStyle name="Note 3 5 2 3" xfId="28390"/>
    <cellStyle name="Note 3 5 2 4" xfId="28391"/>
    <cellStyle name="Note 3 5 3" xfId="28392"/>
    <cellStyle name="Note 3 5 4" xfId="28393"/>
    <cellStyle name="Note 3 5 5" xfId="28394"/>
    <cellStyle name="Note 3 6" xfId="28395"/>
    <cellStyle name="Note 3 6 2" xfId="28396"/>
    <cellStyle name="Note 3 6 2 2" xfId="28397"/>
    <cellStyle name="Note 3 6 2 3" xfId="28398"/>
    <cellStyle name="Note 3 6 2 4" xfId="28399"/>
    <cellStyle name="Note 3 6 3" xfId="28400"/>
    <cellStyle name="Note 3 6 4" xfId="28401"/>
    <cellStyle name="Note 3 6 5" xfId="28402"/>
    <cellStyle name="Note 3 7" xfId="28403"/>
    <cellStyle name="Note 3 7 2" xfId="28404"/>
    <cellStyle name="Note 3 7 2 2" xfId="28405"/>
    <cellStyle name="Note 3 7 2 3" xfId="28406"/>
    <cellStyle name="Note 3 7 2 4" xfId="28407"/>
    <cellStyle name="Note 3 7 3" xfId="28408"/>
    <cellStyle name="Note 3 7 4" xfId="28409"/>
    <cellStyle name="Note 3 7 5" xfId="28410"/>
    <cellStyle name="Note 3 8" xfId="28411"/>
    <cellStyle name="Note 3 8 2" xfId="28412"/>
    <cellStyle name="Note 3 8 2 2" xfId="28413"/>
    <cellStyle name="Note 3 8 2 3" xfId="28414"/>
    <cellStyle name="Note 3 8 2 4" xfId="28415"/>
    <cellStyle name="Note 3 8 3" xfId="28416"/>
    <cellStyle name="Note 3 8 4" xfId="28417"/>
    <cellStyle name="Note 3 8 5" xfId="28418"/>
    <cellStyle name="Note 3 9" xfId="28419"/>
    <cellStyle name="Note 3 9 2" xfId="28420"/>
    <cellStyle name="Note 3 9 3" xfId="28421"/>
    <cellStyle name="Note 3 9 4" xfId="28422"/>
    <cellStyle name="Note 3_Ramadugu_ SWGH" xfId="28423"/>
    <cellStyle name="Note 30" xfId="28424"/>
    <cellStyle name="Note 30 2" xfId="28425"/>
    <cellStyle name="Note 30 2 2" xfId="28426"/>
    <cellStyle name="Note 30 2 3" xfId="28427"/>
    <cellStyle name="Note 30 2 4" xfId="28428"/>
    <cellStyle name="Note 30 2 5" xfId="28429"/>
    <cellStyle name="Note 30 3" xfId="28430"/>
    <cellStyle name="Note 30 4" xfId="28431"/>
    <cellStyle name="Note 31" xfId="28432"/>
    <cellStyle name="Note 31 2" xfId="28433"/>
    <cellStyle name="Note 31 2 2" xfId="28434"/>
    <cellStyle name="Note 31 2 3" xfId="28435"/>
    <cellStyle name="Note 31 2 4" xfId="28436"/>
    <cellStyle name="Note 31 2 5" xfId="28437"/>
    <cellStyle name="Note 31 3" xfId="28438"/>
    <cellStyle name="Note 31 4" xfId="28439"/>
    <cellStyle name="Note 32" xfId="28440"/>
    <cellStyle name="Note 32 2" xfId="28441"/>
    <cellStyle name="Note 32 2 2" xfId="28442"/>
    <cellStyle name="Note 32 2 3" xfId="28443"/>
    <cellStyle name="Note 32 2 4" xfId="28444"/>
    <cellStyle name="Note 32 2 5" xfId="28445"/>
    <cellStyle name="Note 32 3" xfId="28446"/>
    <cellStyle name="Note 32 4" xfId="28447"/>
    <cellStyle name="Note 32 5" xfId="28448"/>
    <cellStyle name="Note 32 6" xfId="28449"/>
    <cellStyle name="Note 33" xfId="28450"/>
    <cellStyle name="Note 33 2" xfId="28451"/>
    <cellStyle name="Note 33 2 2" xfId="28452"/>
    <cellStyle name="Note 33 2 3" xfId="28453"/>
    <cellStyle name="Note 33 2 4" xfId="28454"/>
    <cellStyle name="Note 33 2 5" xfId="28455"/>
    <cellStyle name="Note 33 3" xfId="28456"/>
    <cellStyle name="Note 33 4" xfId="28457"/>
    <cellStyle name="Note 34" xfId="28458"/>
    <cellStyle name="Note 34 2" xfId="28459"/>
    <cellStyle name="Note 34 2 2" xfId="28460"/>
    <cellStyle name="Note 34 2 3" xfId="28461"/>
    <cellStyle name="Note 34 2 4" xfId="28462"/>
    <cellStyle name="Note 34 2 5" xfId="28463"/>
    <cellStyle name="Note 34 3" xfId="28464"/>
    <cellStyle name="Note 34 4" xfId="28465"/>
    <cellStyle name="Note 35" xfId="28466"/>
    <cellStyle name="Note 35 2" xfId="28467"/>
    <cellStyle name="Note 35 2 2" xfId="28468"/>
    <cellStyle name="Note 35 2 3" xfId="28469"/>
    <cellStyle name="Note 35 2 4" xfId="28470"/>
    <cellStyle name="Note 35 2 5" xfId="28471"/>
    <cellStyle name="Note 35 3" xfId="28472"/>
    <cellStyle name="Note 35 4" xfId="28473"/>
    <cellStyle name="Note 36" xfId="28474"/>
    <cellStyle name="Note 36 2" xfId="28475"/>
    <cellStyle name="Note 36 2 2" xfId="28476"/>
    <cellStyle name="Note 36 2 3" xfId="28477"/>
    <cellStyle name="Note 36 2 4" xfId="28478"/>
    <cellStyle name="Note 36 2 5" xfId="28479"/>
    <cellStyle name="Note 36 3" xfId="28480"/>
    <cellStyle name="Note 36 4" xfId="28481"/>
    <cellStyle name="Note 37" xfId="28482"/>
    <cellStyle name="Note 37 2" xfId="28483"/>
    <cellStyle name="Note 37 2 2" xfId="28484"/>
    <cellStyle name="Note 37 2 3" xfId="28485"/>
    <cellStyle name="Note 37 3" xfId="28486"/>
    <cellStyle name="Note 37 4" xfId="28487"/>
    <cellStyle name="Note 38" xfId="28488"/>
    <cellStyle name="Note 38 2" xfId="28489"/>
    <cellStyle name="Note 38 2 2" xfId="28490"/>
    <cellStyle name="Note 38 2 3" xfId="28491"/>
    <cellStyle name="Note 38 3" xfId="28492"/>
    <cellStyle name="Note 38 4" xfId="28493"/>
    <cellStyle name="Note 39" xfId="28494"/>
    <cellStyle name="Note 39 2" xfId="28495"/>
    <cellStyle name="Note 39 2 2" xfId="28496"/>
    <cellStyle name="Note 39 2 3" xfId="28497"/>
    <cellStyle name="Note 39 3" xfId="28498"/>
    <cellStyle name="Note 39 4" xfId="28499"/>
    <cellStyle name="Note 4" xfId="28500"/>
    <cellStyle name="Note 4 10" xfId="28501"/>
    <cellStyle name="Note 4 10 2" xfId="28502"/>
    <cellStyle name="Note 4 10 2 2" xfId="28503"/>
    <cellStyle name="Note 4 10 2 3" xfId="28504"/>
    <cellStyle name="Note 4 10 2 4" xfId="28505"/>
    <cellStyle name="Note 4 10 3" xfId="28506"/>
    <cellStyle name="Note 4 10 4" xfId="28507"/>
    <cellStyle name="Note 4 10 5" xfId="28508"/>
    <cellStyle name="Note 4 11" xfId="28509"/>
    <cellStyle name="Note 4 11 2" xfId="28510"/>
    <cellStyle name="Note 4 11 2 2" xfId="28511"/>
    <cellStyle name="Note 4 11 2 3" xfId="28512"/>
    <cellStyle name="Note 4 11 2 4" xfId="28513"/>
    <cellStyle name="Note 4 11 3" xfId="28514"/>
    <cellStyle name="Note 4 11 4" xfId="28515"/>
    <cellStyle name="Note 4 11 5" xfId="28516"/>
    <cellStyle name="Note 4 12" xfId="28517"/>
    <cellStyle name="Note 4 12 2" xfId="28518"/>
    <cellStyle name="Note 4 12 2 2" xfId="28519"/>
    <cellStyle name="Note 4 12 2 3" xfId="28520"/>
    <cellStyle name="Note 4 12 2 4" xfId="28521"/>
    <cellStyle name="Note 4 12 3" xfId="28522"/>
    <cellStyle name="Note 4 12 4" xfId="28523"/>
    <cellStyle name="Note 4 12 5" xfId="28524"/>
    <cellStyle name="Note 4 13" xfId="28525"/>
    <cellStyle name="Note 4 13 2" xfId="28526"/>
    <cellStyle name="Note 4 13 3" xfId="28527"/>
    <cellStyle name="Note 4 13 4" xfId="28528"/>
    <cellStyle name="Note 4 14" xfId="28529"/>
    <cellStyle name="Note 4 14 2" xfId="28530"/>
    <cellStyle name="Note 4 14 3" xfId="28531"/>
    <cellStyle name="Note 4 14 4" xfId="28532"/>
    <cellStyle name="Note 4 15" xfId="28533"/>
    <cellStyle name="Note 4 16" xfId="28534"/>
    <cellStyle name="Note 4 17" xfId="28535"/>
    <cellStyle name="Note 4 2" xfId="28536"/>
    <cellStyle name="Note 4 2 2" xfId="28537"/>
    <cellStyle name="Note 4 2 2 2" xfId="28538"/>
    <cellStyle name="Note 4 2 2 2 2" xfId="28539"/>
    <cellStyle name="Note 4 2 2 2 3" xfId="28540"/>
    <cellStyle name="Note 4 2 2 2 4" xfId="28541"/>
    <cellStyle name="Note 4 2 2 3" xfId="28542"/>
    <cellStyle name="Note 4 2 2 4" xfId="28543"/>
    <cellStyle name="Note 4 2 2 5" xfId="28544"/>
    <cellStyle name="Note 4 2 3" xfId="28545"/>
    <cellStyle name="Note 4 2 3 2" xfId="28546"/>
    <cellStyle name="Note 4 2 3 3" xfId="28547"/>
    <cellStyle name="Note 4 2 3 4" xfId="28548"/>
    <cellStyle name="Note 4 2 4" xfId="28549"/>
    <cellStyle name="Note 4 2 5" xfId="28550"/>
    <cellStyle name="Note 4 2 6" xfId="28551"/>
    <cellStyle name="Note 4 3" xfId="28552"/>
    <cellStyle name="Note 4 3 2" xfId="28553"/>
    <cellStyle name="Note 4 3 2 2" xfId="28554"/>
    <cellStyle name="Note 4 3 2 3" xfId="28555"/>
    <cellStyle name="Note 4 3 2 4" xfId="28556"/>
    <cellStyle name="Note 4 3 3" xfId="28557"/>
    <cellStyle name="Note 4 3 4" xfId="28558"/>
    <cellStyle name="Note 4 3 5" xfId="28559"/>
    <cellStyle name="Note 4 4" xfId="28560"/>
    <cellStyle name="Note 4 4 2" xfId="28561"/>
    <cellStyle name="Note 4 4 2 2" xfId="28562"/>
    <cellStyle name="Note 4 4 2 3" xfId="28563"/>
    <cellStyle name="Note 4 4 2 4" xfId="28564"/>
    <cellStyle name="Note 4 4 3" xfId="28565"/>
    <cellStyle name="Note 4 4 4" xfId="28566"/>
    <cellStyle name="Note 4 4 5" xfId="28567"/>
    <cellStyle name="Note 4 5" xfId="28568"/>
    <cellStyle name="Note 4 5 2" xfId="28569"/>
    <cellStyle name="Note 4 5 2 2" xfId="28570"/>
    <cellStyle name="Note 4 5 2 3" xfId="28571"/>
    <cellStyle name="Note 4 5 2 4" xfId="28572"/>
    <cellStyle name="Note 4 5 3" xfId="28573"/>
    <cellStyle name="Note 4 5 4" xfId="28574"/>
    <cellStyle name="Note 4 5 5" xfId="28575"/>
    <cellStyle name="Note 4 6" xfId="28576"/>
    <cellStyle name="Note 4 6 2" xfId="28577"/>
    <cellStyle name="Note 4 6 2 2" xfId="28578"/>
    <cellStyle name="Note 4 6 2 3" xfId="28579"/>
    <cellStyle name="Note 4 6 2 4" xfId="28580"/>
    <cellStyle name="Note 4 6 3" xfId="28581"/>
    <cellStyle name="Note 4 6 4" xfId="28582"/>
    <cellStyle name="Note 4 6 5" xfId="28583"/>
    <cellStyle name="Note 4 7" xfId="28584"/>
    <cellStyle name="Note 4 7 2" xfId="28585"/>
    <cellStyle name="Note 4 7 2 2" xfId="28586"/>
    <cellStyle name="Note 4 7 2 3" xfId="28587"/>
    <cellStyle name="Note 4 7 2 4" xfId="28588"/>
    <cellStyle name="Note 4 7 3" xfId="28589"/>
    <cellStyle name="Note 4 7 4" xfId="28590"/>
    <cellStyle name="Note 4 7 5" xfId="28591"/>
    <cellStyle name="Note 4 8" xfId="28592"/>
    <cellStyle name="Note 4 8 2" xfId="28593"/>
    <cellStyle name="Note 4 8 2 2" xfId="28594"/>
    <cellStyle name="Note 4 8 2 3" xfId="28595"/>
    <cellStyle name="Note 4 8 2 4" xfId="28596"/>
    <cellStyle name="Note 4 8 3" xfId="28597"/>
    <cellStyle name="Note 4 8 4" xfId="28598"/>
    <cellStyle name="Note 4 8 5" xfId="28599"/>
    <cellStyle name="Note 4 9" xfId="28600"/>
    <cellStyle name="Note 4 9 2" xfId="28601"/>
    <cellStyle name="Note 4 9 2 2" xfId="28602"/>
    <cellStyle name="Note 4 9 2 3" xfId="28603"/>
    <cellStyle name="Note 4 9 2 4" xfId="28604"/>
    <cellStyle name="Note 4 9 3" xfId="28605"/>
    <cellStyle name="Note 4 9 4" xfId="28606"/>
    <cellStyle name="Note 4 9 5" xfId="28607"/>
    <cellStyle name="Note 4_Sheet2" xfId="28608"/>
    <cellStyle name="Note 5" xfId="28609"/>
    <cellStyle name="Note 5 10" xfId="28610"/>
    <cellStyle name="Note 5 10 2" xfId="28611"/>
    <cellStyle name="Note 5 10 2 2" xfId="28612"/>
    <cellStyle name="Note 5 10 2 3" xfId="28613"/>
    <cellStyle name="Note 5 10 2 4" xfId="28614"/>
    <cellStyle name="Note 5 10 3" xfId="28615"/>
    <cellStyle name="Note 5 10 4" xfId="28616"/>
    <cellStyle name="Note 5 10 5" xfId="28617"/>
    <cellStyle name="Note 5 11" xfId="28618"/>
    <cellStyle name="Note 5 11 2" xfId="28619"/>
    <cellStyle name="Note 5 11 2 2" xfId="28620"/>
    <cellStyle name="Note 5 11 2 3" xfId="28621"/>
    <cellStyle name="Note 5 11 2 4" xfId="28622"/>
    <cellStyle name="Note 5 11 3" xfId="28623"/>
    <cellStyle name="Note 5 11 4" xfId="28624"/>
    <cellStyle name="Note 5 11 5" xfId="28625"/>
    <cellStyle name="Note 5 12" xfId="28626"/>
    <cellStyle name="Note 5 12 2" xfId="28627"/>
    <cellStyle name="Note 5 12 2 2" xfId="28628"/>
    <cellStyle name="Note 5 12 2 3" xfId="28629"/>
    <cellStyle name="Note 5 12 2 4" xfId="28630"/>
    <cellStyle name="Note 5 12 3" xfId="28631"/>
    <cellStyle name="Note 5 12 4" xfId="28632"/>
    <cellStyle name="Note 5 12 5" xfId="28633"/>
    <cellStyle name="Note 5 13" xfId="28634"/>
    <cellStyle name="Note 5 13 2" xfId="28635"/>
    <cellStyle name="Note 5 13 3" xfId="28636"/>
    <cellStyle name="Note 5 13 4" xfId="28637"/>
    <cellStyle name="Note 5 14" xfId="28638"/>
    <cellStyle name="Note 5 14 2" xfId="28639"/>
    <cellStyle name="Note 5 14 3" xfId="28640"/>
    <cellStyle name="Note 5 14 4" xfId="28641"/>
    <cellStyle name="Note 5 15" xfId="28642"/>
    <cellStyle name="Note 5 16" xfId="28643"/>
    <cellStyle name="Note 5 17" xfId="28644"/>
    <cellStyle name="Note 5 2" xfId="28645"/>
    <cellStyle name="Note 5 2 2" xfId="28646"/>
    <cellStyle name="Note 5 2 2 2" xfId="28647"/>
    <cellStyle name="Note 5 2 2 2 2" xfId="28648"/>
    <cellStyle name="Note 5 2 2 2 3" xfId="28649"/>
    <cellStyle name="Note 5 2 2 2 4" xfId="28650"/>
    <cellStyle name="Note 5 2 2 3" xfId="28651"/>
    <cellStyle name="Note 5 2 2 4" xfId="28652"/>
    <cellStyle name="Note 5 2 2 5" xfId="28653"/>
    <cellStyle name="Note 5 2 3" xfId="28654"/>
    <cellStyle name="Note 5 2 3 2" xfId="28655"/>
    <cellStyle name="Note 5 2 3 3" xfId="28656"/>
    <cellStyle name="Note 5 2 3 4" xfId="28657"/>
    <cellStyle name="Note 5 2 4" xfId="28658"/>
    <cellStyle name="Note 5 2 5" xfId="28659"/>
    <cellStyle name="Note 5 2 6" xfId="28660"/>
    <cellStyle name="Note 5 3" xfId="28661"/>
    <cellStyle name="Note 5 3 2" xfId="28662"/>
    <cellStyle name="Note 5 3 2 2" xfId="28663"/>
    <cellStyle name="Note 5 3 2 3" xfId="28664"/>
    <cellStyle name="Note 5 3 2 4" xfId="28665"/>
    <cellStyle name="Note 5 3 3" xfId="28666"/>
    <cellStyle name="Note 5 3 4" xfId="28667"/>
    <cellStyle name="Note 5 3 5" xfId="28668"/>
    <cellStyle name="Note 5 4" xfId="28669"/>
    <cellStyle name="Note 5 4 2" xfId="28670"/>
    <cellStyle name="Note 5 4 2 2" xfId="28671"/>
    <cellStyle name="Note 5 4 2 3" xfId="28672"/>
    <cellStyle name="Note 5 4 2 4" xfId="28673"/>
    <cellStyle name="Note 5 4 3" xfId="28674"/>
    <cellStyle name="Note 5 4 4" xfId="28675"/>
    <cellStyle name="Note 5 4 5" xfId="28676"/>
    <cellStyle name="Note 5 5" xfId="28677"/>
    <cellStyle name="Note 5 5 2" xfId="28678"/>
    <cellStyle name="Note 5 5 2 2" xfId="28679"/>
    <cellStyle name="Note 5 5 2 3" xfId="28680"/>
    <cellStyle name="Note 5 5 2 4" xfId="28681"/>
    <cellStyle name="Note 5 5 3" xfId="28682"/>
    <cellStyle name="Note 5 5 4" xfId="28683"/>
    <cellStyle name="Note 5 5 5" xfId="28684"/>
    <cellStyle name="Note 5 6" xfId="28685"/>
    <cellStyle name="Note 5 6 2" xfId="28686"/>
    <cellStyle name="Note 5 6 2 2" xfId="28687"/>
    <cellStyle name="Note 5 6 2 3" xfId="28688"/>
    <cellStyle name="Note 5 6 2 4" xfId="28689"/>
    <cellStyle name="Note 5 6 3" xfId="28690"/>
    <cellStyle name="Note 5 6 4" xfId="28691"/>
    <cellStyle name="Note 5 6 5" xfId="28692"/>
    <cellStyle name="Note 5 7" xfId="28693"/>
    <cellStyle name="Note 5 7 2" xfId="28694"/>
    <cellStyle name="Note 5 7 2 2" xfId="28695"/>
    <cellStyle name="Note 5 7 2 3" xfId="28696"/>
    <cellStyle name="Note 5 7 2 4" xfId="28697"/>
    <cellStyle name="Note 5 7 3" xfId="28698"/>
    <cellStyle name="Note 5 7 4" xfId="28699"/>
    <cellStyle name="Note 5 7 5" xfId="28700"/>
    <cellStyle name="Note 5 8" xfId="28701"/>
    <cellStyle name="Note 5 8 2" xfId="28702"/>
    <cellStyle name="Note 5 8 2 2" xfId="28703"/>
    <cellStyle name="Note 5 8 2 3" xfId="28704"/>
    <cellStyle name="Note 5 8 2 4" xfId="28705"/>
    <cellStyle name="Note 5 8 3" xfId="28706"/>
    <cellStyle name="Note 5 8 4" xfId="28707"/>
    <cellStyle name="Note 5 8 5" xfId="28708"/>
    <cellStyle name="Note 5 9" xfId="28709"/>
    <cellStyle name="Note 5 9 2" xfId="28710"/>
    <cellStyle name="Note 5 9 2 2" xfId="28711"/>
    <cellStyle name="Note 5 9 2 3" xfId="28712"/>
    <cellStyle name="Note 5 9 2 4" xfId="28713"/>
    <cellStyle name="Note 5 9 3" xfId="28714"/>
    <cellStyle name="Note 5 9 4" xfId="28715"/>
    <cellStyle name="Note 5 9 5" xfId="28716"/>
    <cellStyle name="Note 5_Sheet2" xfId="28717"/>
    <cellStyle name="Note 6" xfId="28718"/>
    <cellStyle name="Note 6 10" xfId="28719"/>
    <cellStyle name="Note 6 10 2" xfId="28720"/>
    <cellStyle name="Note 6 10 2 2" xfId="28721"/>
    <cellStyle name="Note 6 10 2 3" xfId="28722"/>
    <cellStyle name="Note 6 10 2 4" xfId="28723"/>
    <cellStyle name="Note 6 10 3" xfId="28724"/>
    <cellStyle name="Note 6 10 4" xfId="28725"/>
    <cellStyle name="Note 6 10 5" xfId="28726"/>
    <cellStyle name="Note 6 11" xfId="28727"/>
    <cellStyle name="Note 6 11 2" xfId="28728"/>
    <cellStyle name="Note 6 11 2 2" xfId="28729"/>
    <cellStyle name="Note 6 11 2 3" xfId="28730"/>
    <cellStyle name="Note 6 11 2 4" xfId="28731"/>
    <cellStyle name="Note 6 11 3" xfId="28732"/>
    <cellStyle name="Note 6 11 4" xfId="28733"/>
    <cellStyle name="Note 6 11 5" xfId="28734"/>
    <cellStyle name="Note 6 12" xfId="28735"/>
    <cellStyle name="Note 6 12 2" xfId="28736"/>
    <cellStyle name="Note 6 12 2 2" xfId="28737"/>
    <cellStyle name="Note 6 12 2 3" xfId="28738"/>
    <cellStyle name="Note 6 12 2 4" xfId="28739"/>
    <cellStyle name="Note 6 12 3" xfId="28740"/>
    <cellStyle name="Note 6 12 4" xfId="28741"/>
    <cellStyle name="Note 6 12 5" xfId="28742"/>
    <cellStyle name="Note 6 13" xfId="28743"/>
    <cellStyle name="Note 6 13 2" xfId="28744"/>
    <cellStyle name="Note 6 13 3" xfId="28745"/>
    <cellStyle name="Note 6 13 4" xfId="28746"/>
    <cellStyle name="Note 6 14" xfId="28747"/>
    <cellStyle name="Note 6 14 2" xfId="28748"/>
    <cellStyle name="Note 6 14 3" xfId="28749"/>
    <cellStyle name="Note 6 14 4" xfId="28750"/>
    <cellStyle name="Note 6 15" xfId="28751"/>
    <cellStyle name="Note 6 16" xfId="28752"/>
    <cellStyle name="Note 6 17" xfId="28753"/>
    <cellStyle name="Note 6 2" xfId="28754"/>
    <cellStyle name="Note 6 2 2" xfId="28755"/>
    <cellStyle name="Note 6 2 2 2" xfId="28756"/>
    <cellStyle name="Note 6 2 2 3" xfId="28757"/>
    <cellStyle name="Note 6 2 2 4" xfId="28758"/>
    <cellStyle name="Note 6 2 3" xfId="28759"/>
    <cellStyle name="Note 6 2 4" xfId="28760"/>
    <cellStyle name="Note 6 2 5" xfId="28761"/>
    <cellStyle name="Note 6 3" xfId="28762"/>
    <cellStyle name="Note 6 3 2" xfId="28763"/>
    <cellStyle name="Note 6 3 2 2" xfId="28764"/>
    <cellStyle name="Note 6 3 2 3" xfId="28765"/>
    <cellStyle name="Note 6 3 2 4" xfId="28766"/>
    <cellStyle name="Note 6 3 3" xfId="28767"/>
    <cellStyle name="Note 6 3 4" xfId="28768"/>
    <cellStyle name="Note 6 3 5" xfId="28769"/>
    <cellStyle name="Note 6 4" xfId="28770"/>
    <cellStyle name="Note 6 4 2" xfId="28771"/>
    <cellStyle name="Note 6 4 2 2" xfId="28772"/>
    <cellStyle name="Note 6 4 2 3" xfId="28773"/>
    <cellStyle name="Note 6 4 2 4" xfId="28774"/>
    <cellStyle name="Note 6 4 3" xfId="28775"/>
    <cellStyle name="Note 6 4 4" xfId="28776"/>
    <cellStyle name="Note 6 4 5" xfId="28777"/>
    <cellStyle name="Note 6 5" xfId="28778"/>
    <cellStyle name="Note 6 5 2" xfId="28779"/>
    <cellStyle name="Note 6 5 2 2" xfId="28780"/>
    <cellStyle name="Note 6 5 2 3" xfId="28781"/>
    <cellStyle name="Note 6 5 2 4" xfId="28782"/>
    <cellStyle name="Note 6 5 3" xfId="28783"/>
    <cellStyle name="Note 6 5 4" xfId="28784"/>
    <cellStyle name="Note 6 5 5" xfId="28785"/>
    <cellStyle name="Note 6 6" xfId="28786"/>
    <cellStyle name="Note 6 6 2" xfId="28787"/>
    <cellStyle name="Note 6 6 2 2" xfId="28788"/>
    <cellStyle name="Note 6 6 2 3" xfId="28789"/>
    <cellStyle name="Note 6 6 2 4" xfId="28790"/>
    <cellStyle name="Note 6 6 3" xfId="28791"/>
    <cellStyle name="Note 6 6 4" xfId="28792"/>
    <cellStyle name="Note 6 6 5" xfId="28793"/>
    <cellStyle name="Note 6 7" xfId="28794"/>
    <cellStyle name="Note 6 7 2" xfId="28795"/>
    <cellStyle name="Note 6 7 2 2" xfId="28796"/>
    <cellStyle name="Note 6 7 2 3" xfId="28797"/>
    <cellStyle name="Note 6 7 2 4" xfId="28798"/>
    <cellStyle name="Note 6 7 3" xfId="28799"/>
    <cellStyle name="Note 6 7 4" xfId="28800"/>
    <cellStyle name="Note 6 7 5" xfId="28801"/>
    <cellStyle name="Note 6 8" xfId="28802"/>
    <cellStyle name="Note 6 8 2" xfId="28803"/>
    <cellStyle name="Note 6 8 2 2" xfId="28804"/>
    <cellStyle name="Note 6 8 2 3" xfId="28805"/>
    <cellStyle name="Note 6 8 2 4" xfId="28806"/>
    <cellStyle name="Note 6 8 3" xfId="28807"/>
    <cellStyle name="Note 6 8 4" xfId="28808"/>
    <cellStyle name="Note 6 8 5" xfId="28809"/>
    <cellStyle name="Note 6 9" xfId="28810"/>
    <cellStyle name="Note 6 9 2" xfId="28811"/>
    <cellStyle name="Note 6 9 2 2" xfId="28812"/>
    <cellStyle name="Note 6 9 2 3" xfId="28813"/>
    <cellStyle name="Note 6 9 2 4" xfId="28814"/>
    <cellStyle name="Note 6 9 3" xfId="28815"/>
    <cellStyle name="Note 6 9 4" xfId="28816"/>
    <cellStyle name="Note 6 9 5" xfId="28817"/>
    <cellStyle name="Note 6_Sheet2" xfId="28818"/>
    <cellStyle name="Note 7" xfId="28819"/>
    <cellStyle name="Note 7 10" xfId="28820"/>
    <cellStyle name="Note 7 11" xfId="28821"/>
    <cellStyle name="Note 7 12" xfId="28822"/>
    <cellStyle name="Note 7 13" xfId="28823"/>
    <cellStyle name="Note 7 13 2" xfId="28824"/>
    <cellStyle name="Note 7 13 3" xfId="28825"/>
    <cellStyle name="Note 7 13 4" xfId="28826"/>
    <cellStyle name="Note 7 14" xfId="28827"/>
    <cellStyle name="Note 7 14 2" xfId="28828"/>
    <cellStyle name="Note 7 14 3" xfId="28829"/>
    <cellStyle name="Note 7 14 4" xfId="28830"/>
    <cellStyle name="Note 7 15" xfId="28831"/>
    <cellStyle name="Note 7 16" xfId="28832"/>
    <cellStyle name="Note 7 17" xfId="28833"/>
    <cellStyle name="Note 7 2" xfId="28834"/>
    <cellStyle name="Note 7 2 2" xfId="28835"/>
    <cellStyle name="Note 7 2 2 2" xfId="28836"/>
    <cellStyle name="Note 7 2 2 3" xfId="28837"/>
    <cellStyle name="Note 7 2 2 4" xfId="28838"/>
    <cellStyle name="Note 7 2 3" xfId="28839"/>
    <cellStyle name="Note 7 2 4" xfId="28840"/>
    <cellStyle name="Note 7 2 5" xfId="28841"/>
    <cellStyle name="Note 7 3" xfId="28842"/>
    <cellStyle name="Note 7 3 2" xfId="28843"/>
    <cellStyle name="Note 7 3 2 2" xfId="28844"/>
    <cellStyle name="Note 7 3 2 3" xfId="28845"/>
    <cellStyle name="Note 7 3 2 4" xfId="28846"/>
    <cellStyle name="Note 7 3 3" xfId="28847"/>
    <cellStyle name="Note 7 3 4" xfId="28848"/>
    <cellStyle name="Note 7 3 5" xfId="28849"/>
    <cellStyle name="Note 7 4" xfId="28850"/>
    <cellStyle name="Note 7 4 2" xfId="28851"/>
    <cellStyle name="Note 7 4 2 2" xfId="28852"/>
    <cellStyle name="Note 7 4 2 3" xfId="28853"/>
    <cellStyle name="Note 7 4 2 4" xfId="28854"/>
    <cellStyle name="Note 7 4 3" xfId="28855"/>
    <cellStyle name="Note 7 4 4" xfId="28856"/>
    <cellStyle name="Note 7 4 5" xfId="28857"/>
    <cellStyle name="Note 7 5" xfId="28858"/>
    <cellStyle name="Note 7 6" xfId="28859"/>
    <cellStyle name="Note 7 7" xfId="28860"/>
    <cellStyle name="Note 7 8" xfId="28861"/>
    <cellStyle name="Note 7 9" xfId="28862"/>
    <cellStyle name="Note 7_Sheet2" xfId="28863"/>
    <cellStyle name="Note 8" xfId="28864"/>
    <cellStyle name="Note 8 10" xfId="28865"/>
    <cellStyle name="Note 8 11" xfId="28866"/>
    <cellStyle name="Note 8 12" xfId="28867"/>
    <cellStyle name="Note 8 12 2" xfId="28868"/>
    <cellStyle name="Note 8 12 3" xfId="28869"/>
    <cellStyle name="Note 8 12 4" xfId="28870"/>
    <cellStyle name="Note 8 13" xfId="28871"/>
    <cellStyle name="Note 8 13 2" xfId="28872"/>
    <cellStyle name="Note 8 13 3" xfId="28873"/>
    <cellStyle name="Note 8 13 4" xfId="28874"/>
    <cellStyle name="Note 8 14" xfId="28875"/>
    <cellStyle name="Note 8 15" xfId="28876"/>
    <cellStyle name="Note 8 16" xfId="28877"/>
    <cellStyle name="Note 8 2" xfId="28878"/>
    <cellStyle name="Note 8 2 2" xfId="28879"/>
    <cellStyle name="Note 8 2 2 2" xfId="28880"/>
    <cellStyle name="Note 8 2 2 3" xfId="28881"/>
    <cellStyle name="Note 8 2 2 4" xfId="28882"/>
    <cellStyle name="Note 8 2 3" xfId="28883"/>
    <cellStyle name="Note 8 2 4" xfId="28884"/>
    <cellStyle name="Note 8 2 5" xfId="28885"/>
    <cellStyle name="Note 8 3" xfId="28886"/>
    <cellStyle name="Note 8 4" xfId="28887"/>
    <cellStyle name="Note 8 5" xfId="28888"/>
    <cellStyle name="Note 8 6" xfId="28889"/>
    <cellStyle name="Note 8 7" xfId="28890"/>
    <cellStyle name="Note 8 8" xfId="28891"/>
    <cellStyle name="Note 8 9" xfId="28892"/>
    <cellStyle name="Note 8_Sheet2" xfId="28893"/>
    <cellStyle name="Note 9" xfId="28894"/>
    <cellStyle name="Note 9 10" xfId="28895"/>
    <cellStyle name="Note 9 10 2" xfId="28896"/>
    <cellStyle name="Note 9 10 3" xfId="28897"/>
    <cellStyle name="Note 9 10 4" xfId="28898"/>
    <cellStyle name="Note 9 11" xfId="28899"/>
    <cellStyle name="Note 9 11 2" xfId="28900"/>
    <cellStyle name="Note 9 11 3" xfId="28901"/>
    <cellStyle name="Note 9 11 4" xfId="28902"/>
    <cellStyle name="Note 9 12" xfId="28903"/>
    <cellStyle name="Note 9 13" xfId="28904"/>
    <cellStyle name="Note 9 14" xfId="28905"/>
    <cellStyle name="Note 9 2" xfId="28906"/>
    <cellStyle name="Note 9 2 2" xfId="28907"/>
    <cellStyle name="Note 9 2 3" xfId="28908"/>
    <cellStyle name="Note 9 2 4" xfId="28909"/>
    <cellStyle name="Note 9 2 5" xfId="28910"/>
    <cellStyle name="Note 9 3" xfId="28911"/>
    <cellStyle name="Note 9 4" xfId="28912"/>
    <cellStyle name="Note 9 5" xfId="28913"/>
    <cellStyle name="Note 9 6" xfId="28914"/>
    <cellStyle name="Note 9 7" xfId="28915"/>
    <cellStyle name="Note 9 8" xfId="28916"/>
    <cellStyle name="Note 9 9" xfId="28917"/>
    <cellStyle name="Notiz" xfId="28918"/>
    <cellStyle name="Notiz 2" xfId="28919"/>
    <cellStyle name="Notiz 2 2" xfId="28920"/>
    <cellStyle name="Notiz 2 3" xfId="28921"/>
    <cellStyle name="Notiz 2 4" xfId="28922"/>
    <cellStyle name="Notiz 3" xfId="28923"/>
    <cellStyle name="Notiz 4" xfId="28924"/>
    <cellStyle name="Notiz 5" xfId="28925"/>
    <cellStyle name="NPPESalesPct" xfId="28926"/>
    <cellStyle name="Nr" xfId="28927"/>
    <cellStyle name="Nr 2" xfId="28928"/>
    <cellStyle name="number" xfId="28929"/>
    <cellStyle name="NWI%S" xfId="28930"/>
    <cellStyle name="o" xfId="28931"/>
    <cellStyle name="o_Assumption sheet Elegance (2)" xfId="28932"/>
    <cellStyle name="o_Assumption sheet Elegance (9 May 05)" xfId="28933"/>
    <cellStyle name="o_BEA Merger Analysis Nov 20" xfId="28934"/>
    <cellStyle name="o_BEA Merger Analysis Nov 20_Cinderella Model v1" xfId="28935"/>
    <cellStyle name="o_BEA Merger Analysis Nov 20_Cinderella Model v1May 29" xfId="28936"/>
    <cellStyle name="o_BEA Merger Analysis Nov 20_Cinderella Model v8" xfId="28937"/>
    <cellStyle name="o_BEA Merger Analysis Nov 20_Cinderella Model v9_ML number" xfId="28938"/>
    <cellStyle name="o_BEA Merger Analysis Nov 20_Gazelle DDM May-15-2003" xfId="28939"/>
    <cellStyle name="o_Elegance Valuation Model (Aug 25 05) v7JM" xfId="28940"/>
    <cellStyle name="o_Elegance Valuation Model (July 12 05) v4" xfId="28941"/>
    <cellStyle name="o_Elegance Valuation Model (July 4 05) v3b" xfId="28942"/>
    <cellStyle name="o_Elegance Valuation Model (July 5 05) v3ee" xfId="28943"/>
    <cellStyle name="o_Project Forecast - 2005-06-01 (With LAT)" xfId="28944"/>
    <cellStyle name="o_Project Forecast - 2005-06-25 (With LAT)" xfId="28945"/>
    <cellStyle name="Œ…‹æØ‚è [0.00]_CF(5yrs)" xfId="28946"/>
    <cellStyle name="Œ…‹æØ‚è_Region Orders (2)" xfId="28947"/>
    <cellStyle name="OF COLUMN" xfId="28948"/>
    <cellStyle name="OF COLUMN 2" xfId="28949"/>
    <cellStyle name="OF COLUMN 3" xfId="28950"/>
    <cellStyle name="OF COLUMN 4" xfId="28951"/>
    <cellStyle name="OF COLUMN 5" xfId="28952"/>
    <cellStyle name="OF COLUMN 6" xfId="28953"/>
    <cellStyle name="oo" xfId="28954"/>
    <cellStyle name="OrdinaryNo" xfId="28955"/>
    <cellStyle name="OSW_ColumnLabels" xfId="28956"/>
    <cellStyle name="Output 10" xfId="28957"/>
    <cellStyle name="Output 10 2" xfId="28958"/>
    <cellStyle name="Output 10 2 2" xfId="28959"/>
    <cellStyle name="Output 10 2 3" xfId="28960"/>
    <cellStyle name="Output 10 2 4" xfId="28961"/>
    <cellStyle name="Output 10 3" xfId="28962"/>
    <cellStyle name="Output 10 3 2" xfId="28963"/>
    <cellStyle name="Output 10 3 3" xfId="28964"/>
    <cellStyle name="Output 10 3 4" xfId="28965"/>
    <cellStyle name="Output 10 4" xfId="28966"/>
    <cellStyle name="Output 10 5" xfId="28967"/>
    <cellStyle name="Output 10 6" xfId="28968"/>
    <cellStyle name="Output 11" xfId="28969"/>
    <cellStyle name="Output 11 2" xfId="28970"/>
    <cellStyle name="Output 11 2 2" xfId="28971"/>
    <cellStyle name="Output 11 2 3" xfId="28972"/>
    <cellStyle name="Output 11 2 4" xfId="28973"/>
    <cellStyle name="Output 11 3" xfId="28974"/>
    <cellStyle name="Output 11 3 2" xfId="28975"/>
    <cellStyle name="Output 11 3 3" xfId="28976"/>
    <cellStyle name="Output 11 3 4" xfId="28977"/>
    <cellStyle name="Output 11 4" xfId="28978"/>
    <cellStyle name="Output 11 5" xfId="28979"/>
    <cellStyle name="Output 11 6" xfId="28980"/>
    <cellStyle name="Output 12" xfId="28981"/>
    <cellStyle name="Output 12 2" xfId="28982"/>
    <cellStyle name="Output 12 2 2" xfId="28983"/>
    <cellStyle name="Output 12 2 3" xfId="28984"/>
    <cellStyle name="Output 12 2 4" xfId="28985"/>
    <cellStyle name="Output 12 3" xfId="28986"/>
    <cellStyle name="Output 12 3 2" xfId="28987"/>
    <cellStyle name="Output 12 3 3" xfId="28988"/>
    <cellStyle name="Output 12 3 4" xfId="28989"/>
    <cellStyle name="Output 12 4" xfId="28990"/>
    <cellStyle name="Output 12 5" xfId="28991"/>
    <cellStyle name="Output 12 6" xfId="28992"/>
    <cellStyle name="Output 13" xfId="28993"/>
    <cellStyle name="Output 13 2" xfId="28994"/>
    <cellStyle name="Output 13 2 2" xfId="28995"/>
    <cellStyle name="Output 13 2 3" xfId="28996"/>
    <cellStyle name="Output 13 2 4" xfId="28997"/>
    <cellStyle name="Output 13 3" xfId="28998"/>
    <cellStyle name="Output 13 3 2" xfId="28999"/>
    <cellStyle name="Output 13 3 3" xfId="29000"/>
    <cellStyle name="Output 13 3 4" xfId="29001"/>
    <cellStyle name="Output 13 4" xfId="29002"/>
    <cellStyle name="Output 13 5" xfId="29003"/>
    <cellStyle name="Output 13 6" xfId="29004"/>
    <cellStyle name="Output 14" xfId="29005"/>
    <cellStyle name="Output 14 2" xfId="29006"/>
    <cellStyle name="Output 14 2 2" xfId="29007"/>
    <cellStyle name="Output 14 2 3" xfId="29008"/>
    <cellStyle name="Output 14 2 4" xfId="29009"/>
    <cellStyle name="Output 14 3" xfId="29010"/>
    <cellStyle name="Output 14 3 2" xfId="29011"/>
    <cellStyle name="Output 14 3 3" xfId="29012"/>
    <cellStyle name="Output 14 3 4" xfId="29013"/>
    <cellStyle name="Output 14 4" xfId="29014"/>
    <cellStyle name="Output 14 5" xfId="29015"/>
    <cellStyle name="Output 14 6" xfId="29016"/>
    <cellStyle name="Output 15" xfId="29017"/>
    <cellStyle name="Output 15 2" xfId="29018"/>
    <cellStyle name="Output 15 2 2" xfId="29019"/>
    <cellStyle name="Output 15 2 3" xfId="29020"/>
    <cellStyle name="Output 15 2 4" xfId="29021"/>
    <cellStyle name="Output 15 3" xfId="29022"/>
    <cellStyle name="Output 15 3 2" xfId="29023"/>
    <cellStyle name="Output 15 3 3" xfId="29024"/>
    <cellStyle name="Output 15 3 4" xfId="29025"/>
    <cellStyle name="Output 15 4" xfId="29026"/>
    <cellStyle name="Output 15 5" xfId="29027"/>
    <cellStyle name="Output 15 6" xfId="29028"/>
    <cellStyle name="Output 16" xfId="29029"/>
    <cellStyle name="Output 16 2" xfId="29030"/>
    <cellStyle name="Output 16 2 2" xfId="29031"/>
    <cellStyle name="Output 16 2 3" xfId="29032"/>
    <cellStyle name="Output 16 2 4" xfId="29033"/>
    <cellStyle name="Output 16 3" xfId="29034"/>
    <cellStyle name="Output 16 3 2" xfId="29035"/>
    <cellStyle name="Output 16 3 3" xfId="29036"/>
    <cellStyle name="Output 16 3 4" xfId="29037"/>
    <cellStyle name="Output 16 4" xfId="29038"/>
    <cellStyle name="Output 16 5" xfId="29039"/>
    <cellStyle name="Output 16 6" xfId="29040"/>
    <cellStyle name="Output 2" xfId="29041"/>
    <cellStyle name="Output 2 10" xfId="29042"/>
    <cellStyle name="Output 2 2" xfId="29043"/>
    <cellStyle name="Output 2 2 10" xfId="29044"/>
    <cellStyle name="Output 2 2 10 2" xfId="29045"/>
    <cellStyle name="Output 2 2 10 2 2" xfId="29046"/>
    <cellStyle name="Output 2 2 10 2 3" xfId="29047"/>
    <cellStyle name="Output 2 2 10 2 4" xfId="29048"/>
    <cellStyle name="Output 2 2 10 3" xfId="29049"/>
    <cellStyle name="Output 2 2 10 4" xfId="29050"/>
    <cellStyle name="Output 2 2 10 5" xfId="29051"/>
    <cellStyle name="Output 2 2 11" xfId="29052"/>
    <cellStyle name="Output 2 2 11 2" xfId="29053"/>
    <cellStyle name="Output 2 2 11 3" xfId="29054"/>
    <cellStyle name="Output 2 2 11 4" xfId="29055"/>
    <cellStyle name="Output 2 2 12" xfId="29056"/>
    <cellStyle name="Output 2 2 12 2" xfId="29057"/>
    <cellStyle name="Output 2 2 12 3" xfId="29058"/>
    <cellStyle name="Output 2 2 12 4" xfId="29059"/>
    <cellStyle name="Output 2 2 13" xfId="29060"/>
    <cellStyle name="Output 2 2 14" xfId="29061"/>
    <cellStyle name="Output 2 2 15" xfId="29062"/>
    <cellStyle name="Output 2 2 2" xfId="29063"/>
    <cellStyle name="Output 2 2 2 2" xfId="29064"/>
    <cellStyle name="Output 2 2 2 2 2" xfId="29065"/>
    <cellStyle name="Output 2 2 2 2 3" xfId="29066"/>
    <cellStyle name="Output 2 2 2 2 4" xfId="29067"/>
    <cellStyle name="Output 2 2 2 3" xfId="29068"/>
    <cellStyle name="Output 2 2 2 4" xfId="29069"/>
    <cellStyle name="Output 2 2 2 5" xfId="29070"/>
    <cellStyle name="Output 2 2 3" xfId="29071"/>
    <cellStyle name="Output 2 2 3 2" xfId="29072"/>
    <cellStyle name="Output 2 2 3 2 2" xfId="29073"/>
    <cellStyle name="Output 2 2 3 2 3" xfId="29074"/>
    <cellStyle name="Output 2 2 3 2 4" xfId="29075"/>
    <cellStyle name="Output 2 2 3 3" xfId="29076"/>
    <cellStyle name="Output 2 2 3 4" xfId="29077"/>
    <cellStyle name="Output 2 2 3 5" xfId="29078"/>
    <cellStyle name="Output 2 2 4" xfId="29079"/>
    <cellStyle name="Output 2 2 4 2" xfId="29080"/>
    <cellStyle name="Output 2 2 4 2 2" xfId="29081"/>
    <cellStyle name="Output 2 2 4 2 3" xfId="29082"/>
    <cellStyle name="Output 2 2 4 2 4" xfId="29083"/>
    <cellStyle name="Output 2 2 4 3" xfId="29084"/>
    <cellStyle name="Output 2 2 4 4" xfId="29085"/>
    <cellStyle name="Output 2 2 4 5" xfId="29086"/>
    <cellStyle name="Output 2 2 5" xfId="29087"/>
    <cellStyle name="Output 2 2 5 2" xfId="29088"/>
    <cellStyle name="Output 2 2 5 2 2" xfId="29089"/>
    <cellStyle name="Output 2 2 5 2 3" xfId="29090"/>
    <cellStyle name="Output 2 2 5 2 4" xfId="29091"/>
    <cellStyle name="Output 2 2 5 3" xfId="29092"/>
    <cellStyle name="Output 2 2 5 4" xfId="29093"/>
    <cellStyle name="Output 2 2 5 5" xfId="29094"/>
    <cellStyle name="Output 2 2 6" xfId="29095"/>
    <cellStyle name="Output 2 2 6 2" xfId="29096"/>
    <cellStyle name="Output 2 2 6 2 2" xfId="29097"/>
    <cellStyle name="Output 2 2 6 2 3" xfId="29098"/>
    <cellStyle name="Output 2 2 6 2 4" xfId="29099"/>
    <cellStyle name="Output 2 2 6 3" xfId="29100"/>
    <cellStyle name="Output 2 2 6 4" xfId="29101"/>
    <cellStyle name="Output 2 2 6 5" xfId="29102"/>
    <cellStyle name="Output 2 2 7" xfId="29103"/>
    <cellStyle name="Output 2 2 7 2" xfId="29104"/>
    <cellStyle name="Output 2 2 7 2 2" xfId="29105"/>
    <cellStyle name="Output 2 2 7 2 3" xfId="29106"/>
    <cellStyle name="Output 2 2 7 2 4" xfId="29107"/>
    <cellStyle name="Output 2 2 7 3" xfId="29108"/>
    <cellStyle name="Output 2 2 7 4" xfId="29109"/>
    <cellStyle name="Output 2 2 7 5" xfId="29110"/>
    <cellStyle name="Output 2 2 8" xfId="29111"/>
    <cellStyle name="Output 2 2 8 2" xfId="29112"/>
    <cellStyle name="Output 2 2 8 2 2" xfId="29113"/>
    <cellStyle name="Output 2 2 8 2 3" xfId="29114"/>
    <cellStyle name="Output 2 2 8 2 4" xfId="29115"/>
    <cellStyle name="Output 2 2 8 3" xfId="29116"/>
    <cellStyle name="Output 2 2 8 4" xfId="29117"/>
    <cellStyle name="Output 2 2 8 5" xfId="29118"/>
    <cellStyle name="Output 2 2 9" xfId="29119"/>
    <cellStyle name="Output 2 2 9 2" xfId="29120"/>
    <cellStyle name="Output 2 2 9 2 2" xfId="29121"/>
    <cellStyle name="Output 2 2 9 2 3" xfId="29122"/>
    <cellStyle name="Output 2 2 9 2 4" xfId="29123"/>
    <cellStyle name="Output 2 2 9 3" xfId="29124"/>
    <cellStyle name="Output 2 2 9 4" xfId="29125"/>
    <cellStyle name="Output 2 2 9 5" xfId="29126"/>
    <cellStyle name="Output 2 3" xfId="29127"/>
    <cellStyle name="Output 2 3 2" xfId="29128"/>
    <cellStyle name="Output 2 3 2 2" xfId="29129"/>
    <cellStyle name="Output 2 3 2 3" xfId="29130"/>
    <cellStyle name="Output 2 3 2 4" xfId="29131"/>
    <cellStyle name="Output 2 3 3" xfId="29132"/>
    <cellStyle name="Output 2 3 3 2" xfId="29133"/>
    <cellStyle name="Output 2 3 3 3" xfId="29134"/>
    <cellStyle name="Output 2 3 3 4" xfId="29135"/>
    <cellStyle name="Output 2 3 4" xfId="29136"/>
    <cellStyle name="Output 2 3 5" xfId="29137"/>
    <cellStyle name="Output 2 3 6" xfId="29138"/>
    <cellStyle name="Output 2 4" xfId="29139"/>
    <cellStyle name="Output 2 4 2" xfId="29140"/>
    <cellStyle name="Output 2 4 2 2" xfId="29141"/>
    <cellStyle name="Output 2 4 2 3" xfId="29142"/>
    <cellStyle name="Output 2 4 2 4" xfId="29143"/>
    <cellStyle name="Output 2 4 3" xfId="29144"/>
    <cellStyle name="Output 2 4 3 2" xfId="29145"/>
    <cellStyle name="Output 2 4 3 3" xfId="29146"/>
    <cellStyle name="Output 2 4 3 4" xfId="29147"/>
    <cellStyle name="Output 2 4 4" xfId="29148"/>
    <cellStyle name="Output 2 4 5" xfId="29149"/>
    <cellStyle name="Output 2 4 6" xfId="29150"/>
    <cellStyle name="Output 2 5" xfId="29151"/>
    <cellStyle name="Output 2 5 2" xfId="29152"/>
    <cellStyle name="Output 2 5 2 2" xfId="29153"/>
    <cellStyle name="Output 2 5 2 3" xfId="29154"/>
    <cellStyle name="Output 2 5 2 4" xfId="29155"/>
    <cellStyle name="Output 2 5 3" xfId="29156"/>
    <cellStyle name="Output 2 5 3 2" xfId="29157"/>
    <cellStyle name="Output 2 5 3 3" xfId="29158"/>
    <cellStyle name="Output 2 5 3 4" xfId="29159"/>
    <cellStyle name="Output 2 5 4" xfId="29160"/>
    <cellStyle name="Output 2 5 5" xfId="29161"/>
    <cellStyle name="Output 2 5 6" xfId="29162"/>
    <cellStyle name="Output 2 6" xfId="29163"/>
    <cellStyle name="Output 2 6 2" xfId="29164"/>
    <cellStyle name="Output 2 6 3" xfId="29165"/>
    <cellStyle name="Output 2 6 4" xfId="29166"/>
    <cellStyle name="Output 2 7" xfId="29167"/>
    <cellStyle name="Output 2 7 2" xfId="29168"/>
    <cellStyle name="Output 2 7 3" xfId="29169"/>
    <cellStyle name="Output 2 7 4" xfId="29170"/>
    <cellStyle name="Output 2 8" xfId="29171"/>
    <cellStyle name="Output 2 9" xfId="29172"/>
    <cellStyle name="Output 2_Block-F LGF POur-II BBS" xfId="29173"/>
    <cellStyle name="Output 3" xfId="29174"/>
    <cellStyle name="Output 3 2" xfId="29175"/>
    <cellStyle name="Output 3 2 10" xfId="29176"/>
    <cellStyle name="Output 3 2 10 2" xfId="29177"/>
    <cellStyle name="Output 3 2 10 2 2" xfId="29178"/>
    <cellStyle name="Output 3 2 10 2 3" xfId="29179"/>
    <cellStyle name="Output 3 2 10 2 4" xfId="29180"/>
    <cellStyle name="Output 3 2 10 3" xfId="29181"/>
    <cellStyle name="Output 3 2 10 4" xfId="29182"/>
    <cellStyle name="Output 3 2 10 5" xfId="29183"/>
    <cellStyle name="Output 3 2 11" xfId="29184"/>
    <cellStyle name="Output 3 2 11 2" xfId="29185"/>
    <cellStyle name="Output 3 2 11 3" xfId="29186"/>
    <cellStyle name="Output 3 2 11 4" xfId="29187"/>
    <cellStyle name="Output 3 2 12" xfId="29188"/>
    <cellStyle name="Output 3 2 12 2" xfId="29189"/>
    <cellStyle name="Output 3 2 12 3" xfId="29190"/>
    <cellStyle name="Output 3 2 12 4" xfId="29191"/>
    <cellStyle name="Output 3 2 13" xfId="29192"/>
    <cellStyle name="Output 3 2 14" xfId="29193"/>
    <cellStyle name="Output 3 2 15" xfId="29194"/>
    <cellStyle name="Output 3 2 2" xfId="29195"/>
    <cellStyle name="Output 3 2 2 2" xfId="29196"/>
    <cellStyle name="Output 3 2 2 2 2" xfId="29197"/>
    <cellStyle name="Output 3 2 2 2 3" xfId="29198"/>
    <cellStyle name="Output 3 2 2 2 4" xfId="29199"/>
    <cellStyle name="Output 3 2 2 3" xfId="29200"/>
    <cellStyle name="Output 3 2 2 4" xfId="29201"/>
    <cellStyle name="Output 3 2 2 5" xfId="29202"/>
    <cellStyle name="Output 3 2 3" xfId="29203"/>
    <cellStyle name="Output 3 2 3 2" xfId="29204"/>
    <cellStyle name="Output 3 2 3 2 2" xfId="29205"/>
    <cellStyle name="Output 3 2 3 2 3" xfId="29206"/>
    <cellStyle name="Output 3 2 3 2 4" xfId="29207"/>
    <cellStyle name="Output 3 2 3 3" xfId="29208"/>
    <cellStyle name="Output 3 2 3 4" xfId="29209"/>
    <cellStyle name="Output 3 2 3 5" xfId="29210"/>
    <cellStyle name="Output 3 2 4" xfId="29211"/>
    <cellStyle name="Output 3 2 4 2" xfId="29212"/>
    <cellStyle name="Output 3 2 4 2 2" xfId="29213"/>
    <cellStyle name="Output 3 2 4 2 3" xfId="29214"/>
    <cellStyle name="Output 3 2 4 2 4" xfId="29215"/>
    <cellStyle name="Output 3 2 4 3" xfId="29216"/>
    <cellStyle name="Output 3 2 4 4" xfId="29217"/>
    <cellStyle name="Output 3 2 4 5" xfId="29218"/>
    <cellStyle name="Output 3 2 5" xfId="29219"/>
    <cellStyle name="Output 3 2 5 2" xfId="29220"/>
    <cellStyle name="Output 3 2 5 2 2" xfId="29221"/>
    <cellStyle name="Output 3 2 5 2 3" xfId="29222"/>
    <cellStyle name="Output 3 2 5 2 4" xfId="29223"/>
    <cellStyle name="Output 3 2 5 3" xfId="29224"/>
    <cellStyle name="Output 3 2 5 4" xfId="29225"/>
    <cellStyle name="Output 3 2 5 5" xfId="29226"/>
    <cellStyle name="Output 3 2 6" xfId="29227"/>
    <cellStyle name="Output 3 2 6 2" xfId="29228"/>
    <cellStyle name="Output 3 2 6 2 2" xfId="29229"/>
    <cellStyle name="Output 3 2 6 2 3" xfId="29230"/>
    <cellStyle name="Output 3 2 6 2 4" xfId="29231"/>
    <cellStyle name="Output 3 2 6 3" xfId="29232"/>
    <cellStyle name="Output 3 2 6 4" xfId="29233"/>
    <cellStyle name="Output 3 2 6 5" xfId="29234"/>
    <cellStyle name="Output 3 2 7" xfId="29235"/>
    <cellStyle name="Output 3 2 7 2" xfId="29236"/>
    <cellStyle name="Output 3 2 7 2 2" xfId="29237"/>
    <cellStyle name="Output 3 2 7 2 3" xfId="29238"/>
    <cellStyle name="Output 3 2 7 2 4" xfId="29239"/>
    <cellStyle name="Output 3 2 7 3" xfId="29240"/>
    <cellStyle name="Output 3 2 7 4" xfId="29241"/>
    <cellStyle name="Output 3 2 7 5" xfId="29242"/>
    <cellStyle name="Output 3 2 8" xfId="29243"/>
    <cellStyle name="Output 3 2 8 2" xfId="29244"/>
    <cellStyle name="Output 3 2 8 2 2" xfId="29245"/>
    <cellStyle name="Output 3 2 8 2 3" xfId="29246"/>
    <cellStyle name="Output 3 2 8 2 4" xfId="29247"/>
    <cellStyle name="Output 3 2 8 3" xfId="29248"/>
    <cellStyle name="Output 3 2 8 4" xfId="29249"/>
    <cellStyle name="Output 3 2 8 5" xfId="29250"/>
    <cellStyle name="Output 3 2 9" xfId="29251"/>
    <cellStyle name="Output 3 2 9 2" xfId="29252"/>
    <cellStyle name="Output 3 2 9 2 2" xfId="29253"/>
    <cellStyle name="Output 3 2 9 2 3" xfId="29254"/>
    <cellStyle name="Output 3 2 9 2 4" xfId="29255"/>
    <cellStyle name="Output 3 2 9 3" xfId="29256"/>
    <cellStyle name="Output 3 2 9 4" xfId="29257"/>
    <cellStyle name="Output 3 2 9 5" xfId="29258"/>
    <cellStyle name="Output 3 3" xfId="29259"/>
    <cellStyle name="Output 3 3 2" xfId="29260"/>
    <cellStyle name="Output 3 3 2 2" xfId="29261"/>
    <cellStyle name="Output 3 3 2 3" xfId="29262"/>
    <cellStyle name="Output 3 3 2 4" xfId="29263"/>
    <cellStyle name="Output 3 3 3" xfId="29264"/>
    <cellStyle name="Output 3 3 4" xfId="29265"/>
    <cellStyle name="Output 3 3 5" xfId="29266"/>
    <cellStyle name="Output 3 4" xfId="29267"/>
    <cellStyle name="Output 3 4 2" xfId="29268"/>
    <cellStyle name="Output 3 4 2 2" xfId="29269"/>
    <cellStyle name="Output 3 4 2 3" xfId="29270"/>
    <cellStyle name="Output 3 4 2 4" xfId="29271"/>
    <cellStyle name="Output 3 4 3" xfId="29272"/>
    <cellStyle name="Output 3 4 4" xfId="29273"/>
    <cellStyle name="Output 3 4 5" xfId="29274"/>
    <cellStyle name="Output 3 5" xfId="29275"/>
    <cellStyle name="Output 3 5 2" xfId="29276"/>
    <cellStyle name="Output 3 5 3" xfId="29277"/>
    <cellStyle name="Output 3 5 4" xfId="29278"/>
    <cellStyle name="Output 3 6" xfId="29279"/>
    <cellStyle name="Output 3 6 2" xfId="29280"/>
    <cellStyle name="Output 3 6 3" xfId="29281"/>
    <cellStyle name="Output 3 6 4" xfId="29282"/>
    <cellStyle name="Output 3 7" xfId="29283"/>
    <cellStyle name="Output 3 8" xfId="29284"/>
    <cellStyle name="Output 3 9" xfId="29285"/>
    <cellStyle name="Output 3_Ramadugu_ SWGH" xfId="29286"/>
    <cellStyle name="Output 4" xfId="29287"/>
    <cellStyle name="Output 4 10" xfId="29288"/>
    <cellStyle name="Output 4 10 2" xfId="29289"/>
    <cellStyle name="Output 4 10 2 2" xfId="29290"/>
    <cellStyle name="Output 4 10 2 3" xfId="29291"/>
    <cellStyle name="Output 4 10 2 4" xfId="29292"/>
    <cellStyle name="Output 4 10 3" xfId="29293"/>
    <cellStyle name="Output 4 10 4" xfId="29294"/>
    <cellStyle name="Output 4 10 5" xfId="29295"/>
    <cellStyle name="Output 4 11" xfId="29296"/>
    <cellStyle name="Output 4 11 2" xfId="29297"/>
    <cellStyle name="Output 4 11 2 2" xfId="29298"/>
    <cellStyle name="Output 4 11 2 3" xfId="29299"/>
    <cellStyle name="Output 4 11 2 4" xfId="29300"/>
    <cellStyle name="Output 4 11 3" xfId="29301"/>
    <cellStyle name="Output 4 11 4" xfId="29302"/>
    <cellStyle name="Output 4 11 5" xfId="29303"/>
    <cellStyle name="Output 4 12" xfId="29304"/>
    <cellStyle name="Output 4 12 2" xfId="29305"/>
    <cellStyle name="Output 4 12 2 2" xfId="29306"/>
    <cellStyle name="Output 4 12 2 3" xfId="29307"/>
    <cellStyle name="Output 4 12 2 4" xfId="29308"/>
    <cellStyle name="Output 4 12 3" xfId="29309"/>
    <cellStyle name="Output 4 12 4" xfId="29310"/>
    <cellStyle name="Output 4 12 5" xfId="29311"/>
    <cellStyle name="Output 4 13" xfId="29312"/>
    <cellStyle name="Output 4 13 2" xfId="29313"/>
    <cellStyle name="Output 4 13 3" xfId="29314"/>
    <cellStyle name="Output 4 13 4" xfId="29315"/>
    <cellStyle name="Output 4 14" xfId="29316"/>
    <cellStyle name="Output 4 14 2" xfId="29317"/>
    <cellStyle name="Output 4 14 3" xfId="29318"/>
    <cellStyle name="Output 4 14 4" xfId="29319"/>
    <cellStyle name="Output 4 15" xfId="29320"/>
    <cellStyle name="Output 4 16" xfId="29321"/>
    <cellStyle name="Output 4 17" xfId="29322"/>
    <cellStyle name="Output 4 2" xfId="29323"/>
    <cellStyle name="Output 4 2 2" xfId="29324"/>
    <cellStyle name="Output 4 2 2 2" xfId="29325"/>
    <cellStyle name="Output 4 2 2 2 2" xfId="29326"/>
    <cellStyle name="Output 4 2 2 2 3" xfId="29327"/>
    <cellStyle name="Output 4 2 2 2 4" xfId="29328"/>
    <cellStyle name="Output 4 2 2 3" xfId="29329"/>
    <cellStyle name="Output 4 2 2 4" xfId="29330"/>
    <cellStyle name="Output 4 2 2 5" xfId="29331"/>
    <cellStyle name="Output 4 2 3" xfId="29332"/>
    <cellStyle name="Output 4 2 3 2" xfId="29333"/>
    <cellStyle name="Output 4 2 3 3" xfId="29334"/>
    <cellStyle name="Output 4 2 3 4" xfId="29335"/>
    <cellStyle name="Output 4 2 4" xfId="29336"/>
    <cellStyle name="Output 4 2 5" xfId="29337"/>
    <cellStyle name="Output 4 2 6" xfId="29338"/>
    <cellStyle name="Output 4 3" xfId="29339"/>
    <cellStyle name="Output 4 3 2" xfId="29340"/>
    <cellStyle name="Output 4 3 2 2" xfId="29341"/>
    <cellStyle name="Output 4 3 2 3" xfId="29342"/>
    <cellStyle name="Output 4 3 2 4" xfId="29343"/>
    <cellStyle name="Output 4 3 3" xfId="29344"/>
    <cellStyle name="Output 4 3 4" xfId="29345"/>
    <cellStyle name="Output 4 3 5" xfId="29346"/>
    <cellStyle name="Output 4 4" xfId="29347"/>
    <cellStyle name="Output 4 4 2" xfId="29348"/>
    <cellStyle name="Output 4 4 2 2" xfId="29349"/>
    <cellStyle name="Output 4 4 2 3" xfId="29350"/>
    <cellStyle name="Output 4 4 2 4" xfId="29351"/>
    <cellStyle name="Output 4 4 3" xfId="29352"/>
    <cellStyle name="Output 4 4 4" xfId="29353"/>
    <cellStyle name="Output 4 4 5" xfId="29354"/>
    <cellStyle name="Output 4 5" xfId="29355"/>
    <cellStyle name="Output 4 5 2" xfId="29356"/>
    <cellStyle name="Output 4 5 2 2" xfId="29357"/>
    <cellStyle name="Output 4 5 2 3" xfId="29358"/>
    <cellStyle name="Output 4 5 2 4" xfId="29359"/>
    <cellStyle name="Output 4 5 3" xfId="29360"/>
    <cellStyle name="Output 4 5 4" xfId="29361"/>
    <cellStyle name="Output 4 5 5" xfId="29362"/>
    <cellStyle name="Output 4 6" xfId="29363"/>
    <cellStyle name="Output 4 6 2" xfId="29364"/>
    <cellStyle name="Output 4 6 2 2" xfId="29365"/>
    <cellStyle name="Output 4 6 2 3" xfId="29366"/>
    <cellStyle name="Output 4 6 2 4" xfId="29367"/>
    <cellStyle name="Output 4 6 3" xfId="29368"/>
    <cellStyle name="Output 4 6 4" xfId="29369"/>
    <cellStyle name="Output 4 6 5" xfId="29370"/>
    <cellStyle name="Output 4 7" xfId="29371"/>
    <cellStyle name="Output 4 7 2" xfId="29372"/>
    <cellStyle name="Output 4 7 2 2" xfId="29373"/>
    <cellStyle name="Output 4 7 2 3" xfId="29374"/>
    <cellStyle name="Output 4 7 2 4" xfId="29375"/>
    <cellStyle name="Output 4 7 3" xfId="29376"/>
    <cellStyle name="Output 4 7 4" xfId="29377"/>
    <cellStyle name="Output 4 7 5" xfId="29378"/>
    <cellStyle name="Output 4 8" xfId="29379"/>
    <cellStyle name="Output 4 8 2" xfId="29380"/>
    <cellStyle name="Output 4 8 2 2" xfId="29381"/>
    <cellStyle name="Output 4 8 2 3" xfId="29382"/>
    <cellStyle name="Output 4 8 2 4" xfId="29383"/>
    <cellStyle name="Output 4 8 3" xfId="29384"/>
    <cellStyle name="Output 4 8 4" xfId="29385"/>
    <cellStyle name="Output 4 8 5" xfId="29386"/>
    <cellStyle name="Output 4 9" xfId="29387"/>
    <cellStyle name="Output 4 9 2" xfId="29388"/>
    <cellStyle name="Output 4 9 2 2" xfId="29389"/>
    <cellStyle name="Output 4 9 2 3" xfId="29390"/>
    <cellStyle name="Output 4 9 2 4" xfId="29391"/>
    <cellStyle name="Output 4 9 3" xfId="29392"/>
    <cellStyle name="Output 4 9 4" xfId="29393"/>
    <cellStyle name="Output 4 9 5" xfId="29394"/>
    <cellStyle name="Output 5" xfId="29395"/>
    <cellStyle name="Output 5 10" xfId="29396"/>
    <cellStyle name="Output 5 10 2" xfId="29397"/>
    <cellStyle name="Output 5 10 2 2" xfId="29398"/>
    <cellStyle name="Output 5 10 2 3" xfId="29399"/>
    <cellStyle name="Output 5 10 2 4" xfId="29400"/>
    <cellStyle name="Output 5 10 3" xfId="29401"/>
    <cellStyle name="Output 5 10 4" xfId="29402"/>
    <cellStyle name="Output 5 10 5" xfId="29403"/>
    <cellStyle name="Output 5 11" xfId="29404"/>
    <cellStyle name="Output 5 11 2" xfId="29405"/>
    <cellStyle name="Output 5 11 2 2" xfId="29406"/>
    <cellStyle name="Output 5 11 2 3" xfId="29407"/>
    <cellStyle name="Output 5 11 2 4" xfId="29408"/>
    <cellStyle name="Output 5 11 3" xfId="29409"/>
    <cellStyle name="Output 5 11 4" xfId="29410"/>
    <cellStyle name="Output 5 11 5" xfId="29411"/>
    <cellStyle name="Output 5 12" xfId="29412"/>
    <cellStyle name="Output 5 12 2" xfId="29413"/>
    <cellStyle name="Output 5 12 2 2" xfId="29414"/>
    <cellStyle name="Output 5 12 2 3" xfId="29415"/>
    <cellStyle name="Output 5 12 2 4" xfId="29416"/>
    <cellStyle name="Output 5 12 3" xfId="29417"/>
    <cellStyle name="Output 5 12 4" xfId="29418"/>
    <cellStyle name="Output 5 12 5" xfId="29419"/>
    <cellStyle name="Output 5 13" xfId="29420"/>
    <cellStyle name="Output 5 13 2" xfId="29421"/>
    <cellStyle name="Output 5 13 3" xfId="29422"/>
    <cellStyle name="Output 5 13 4" xfId="29423"/>
    <cellStyle name="Output 5 14" xfId="29424"/>
    <cellStyle name="Output 5 14 2" xfId="29425"/>
    <cellStyle name="Output 5 14 3" xfId="29426"/>
    <cellStyle name="Output 5 14 4" xfId="29427"/>
    <cellStyle name="Output 5 15" xfId="29428"/>
    <cellStyle name="Output 5 16" xfId="29429"/>
    <cellStyle name="Output 5 17" xfId="29430"/>
    <cellStyle name="Output 5 2" xfId="29431"/>
    <cellStyle name="Output 5 2 2" xfId="29432"/>
    <cellStyle name="Output 5 2 2 2" xfId="29433"/>
    <cellStyle name="Output 5 2 2 2 2" xfId="29434"/>
    <cellStyle name="Output 5 2 2 2 3" xfId="29435"/>
    <cellStyle name="Output 5 2 2 2 4" xfId="29436"/>
    <cellStyle name="Output 5 2 2 3" xfId="29437"/>
    <cellStyle name="Output 5 2 2 4" xfId="29438"/>
    <cellStyle name="Output 5 2 2 5" xfId="29439"/>
    <cellStyle name="Output 5 2 3" xfId="29440"/>
    <cellStyle name="Output 5 2 3 2" xfId="29441"/>
    <cellStyle name="Output 5 2 3 3" xfId="29442"/>
    <cellStyle name="Output 5 2 3 4" xfId="29443"/>
    <cellStyle name="Output 5 2 4" xfId="29444"/>
    <cellStyle name="Output 5 2 5" xfId="29445"/>
    <cellStyle name="Output 5 2 6" xfId="29446"/>
    <cellStyle name="Output 5 3" xfId="29447"/>
    <cellStyle name="Output 5 3 2" xfId="29448"/>
    <cellStyle name="Output 5 3 2 2" xfId="29449"/>
    <cellStyle name="Output 5 3 2 3" xfId="29450"/>
    <cellStyle name="Output 5 3 2 4" xfId="29451"/>
    <cellStyle name="Output 5 3 3" xfId="29452"/>
    <cellStyle name="Output 5 3 4" xfId="29453"/>
    <cellStyle name="Output 5 3 5" xfId="29454"/>
    <cellStyle name="Output 5 4" xfId="29455"/>
    <cellStyle name="Output 5 4 2" xfId="29456"/>
    <cellStyle name="Output 5 4 2 2" xfId="29457"/>
    <cellStyle name="Output 5 4 2 3" xfId="29458"/>
    <cellStyle name="Output 5 4 2 4" xfId="29459"/>
    <cellStyle name="Output 5 4 3" xfId="29460"/>
    <cellStyle name="Output 5 4 4" xfId="29461"/>
    <cellStyle name="Output 5 4 5" xfId="29462"/>
    <cellStyle name="Output 5 5" xfId="29463"/>
    <cellStyle name="Output 5 5 2" xfId="29464"/>
    <cellStyle name="Output 5 5 2 2" xfId="29465"/>
    <cellStyle name="Output 5 5 2 3" xfId="29466"/>
    <cellStyle name="Output 5 5 2 4" xfId="29467"/>
    <cellStyle name="Output 5 5 3" xfId="29468"/>
    <cellStyle name="Output 5 5 4" xfId="29469"/>
    <cellStyle name="Output 5 5 5" xfId="29470"/>
    <cellStyle name="Output 5 6" xfId="29471"/>
    <cellStyle name="Output 5 6 2" xfId="29472"/>
    <cellStyle name="Output 5 6 2 2" xfId="29473"/>
    <cellStyle name="Output 5 6 2 3" xfId="29474"/>
    <cellStyle name="Output 5 6 2 4" xfId="29475"/>
    <cellStyle name="Output 5 6 3" xfId="29476"/>
    <cellStyle name="Output 5 6 4" xfId="29477"/>
    <cellStyle name="Output 5 6 5" xfId="29478"/>
    <cellStyle name="Output 5 7" xfId="29479"/>
    <cellStyle name="Output 5 7 2" xfId="29480"/>
    <cellStyle name="Output 5 7 2 2" xfId="29481"/>
    <cellStyle name="Output 5 7 2 3" xfId="29482"/>
    <cellStyle name="Output 5 7 2 4" xfId="29483"/>
    <cellStyle name="Output 5 7 3" xfId="29484"/>
    <cellStyle name="Output 5 7 4" xfId="29485"/>
    <cellStyle name="Output 5 7 5" xfId="29486"/>
    <cellStyle name="Output 5 8" xfId="29487"/>
    <cellStyle name="Output 5 8 2" xfId="29488"/>
    <cellStyle name="Output 5 8 2 2" xfId="29489"/>
    <cellStyle name="Output 5 8 2 3" xfId="29490"/>
    <cellStyle name="Output 5 8 2 4" xfId="29491"/>
    <cellStyle name="Output 5 8 3" xfId="29492"/>
    <cellStyle name="Output 5 8 4" xfId="29493"/>
    <cellStyle name="Output 5 8 5" xfId="29494"/>
    <cellStyle name="Output 5 9" xfId="29495"/>
    <cellStyle name="Output 5 9 2" xfId="29496"/>
    <cellStyle name="Output 5 9 2 2" xfId="29497"/>
    <cellStyle name="Output 5 9 2 3" xfId="29498"/>
    <cellStyle name="Output 5 9 2 4" xfId="29499"/>
    <cellStyle name="Output 5 9 3" xfId="29500"/>
    <cellStyle name="Output 5 9 4" xfId="29501"/>
    <cellStyle name="Output 5 9 5" xfId="29502"/>
    <cellStyle name="Output 6" xfId="29503"/>
    <cellStyle name="Output 6 10" xfId="29504"/>
    <cellStyle name="Output 6 10 2" xfId="29505"/>
    <cellStyle name="Output 6 10 2 2" xfId="29506"/>
    <cellStyle name="Output 6 10 2 3" xfId="29507"/>
    <cellStyle name="Output 6 10 2 4" xfId="29508"/>
    <cellStyle name="Output 6 10 3" xfId="29509"/>
    <cellStyle name="Output 6 10 4" xfId="29510"/>
    <cellStyle name="Output 6 10 5" xfId="29511"/>
    <cellStyle name="Output 6 11" xfId="29512"/>
    <cellStyle name="Output 6 11 2" xfId="29513"/>
    <cellStyle name="Output 6 11 2 2" xfId="29514"/>
    <cellStyle name="Output 6 11 2 3" xfId="29515"/>
    <cellStyle name="Output 6 11 2 4" xfId="29516"/>
    <cellStyle name="Output 6 11 3" xfId="29517"/>
    <cellStyle name="Output 6 11 4" xfId="29518"/>
    <cellStyle name="Output 6 11 5" xfId="29519"/>
    <cellStyle name="Output 6 12" xfId="29520"/>
    <cellStyle name="Output 6 12 2" xfId="29521"/>
    <cellStyle name="Output 6 12 2 2" xfId="29522"/>
    <cellStyle name="Output 6 12 2 3" xfId="29523"/>
    <cellStyle name="Output 6 12 2 4" xfId="29524"/>
    <cellStyle name="Output 6 12 3" xfId="29525"/>
    <cellStyle name="Output 6 12 4" xfId="29526"/>
    <cellStyle name="Output 6 12 5" xfId="29527"/>
    <cellStyle name="Output 6 13" xfId="29528"/>
    <cellStyle name="Output 6 13 2" xfId="29529"/>
    <cellStyle name="Output 6 13 3" xfId="29530"/>
    <cellStyle name="Output 6 13 4" xfId="29531"/>
    <cellStyle name="Output 6 14" xfId="29532"/>
    <cellStyle name="Output 6 14 2" xfId="29533"/>
    <cellStyle name="Output 6 14 3" xfId="29534"/>
    <cellStyle name="Output 6 14 4" xfId="29535"/>
    <cellStyle name="Output 6 15" xfId="29536"/>
    <cellStyle name="Output 6 16" xfId="29537"/>
    <cellStyle name="Output 6 17" xfId="29538"/>
    <cellStyle name="Output 6 2" xfId="29539"/>
    <cellStyle name="Output 6 2 2" xfId="29540"/>
    <cellStyle name="Output 6 2 2 2" xfId="29541"/>
    <cellStyle name="Output 6 2 2 3" xfId="29542"/>
    <cellStyle name="Output 6 2 2 4" xfId="29543"/>
    <cellStyle name="Output 6 2 3" xfId="29544"/>
    <cellStyle name="Output 6 2 4" xfId="29545"/>
    <cellStyle name="Output 6 2 5" xfId="29546"/>
    <cellStyle name="Output 6 3" xfId="29547"/>
    <cellStyle name="Output 6 3 2" xfId="29548"/>
    <cellStyle name="Output 6 3 2 2" xfId="29549"/>
    <cellStyle name="Output 6 3 2 3" xfId="29550"/>
    <cellStyle name="Output 6 3 2 4" xfId="29551"/>
    <cellStyle name="Output 6 3 3" xfId="29552"/>
    <cellStyle name="Output 6 3 4" xfId="29553"/>
    <cellStyle name="Output 6 3 5" xfId="29554"/>
    <cellStyle name="Output 6 4" xfId="29555"/>
    <cellStyle name="Output 6 4 2" xfId="29556"/>
    <cellStyle name="Output 6 4 2 2" xfId="29557"/>
    <cellStyle name="Output 6 4 2 3" xfId="29558"/>
    <cellStyle name="Output 6 4 2 4" xfId="29559"/>
    <cellStyle name="Output 6 4 3" xfId="29560"/>
    <cellStyle name="Output 6 4 4" xfId="29561"/>
    <cellStyle name="Output 6 4 5" xfId="29562"/>
    <cellStyle name="Output 6 5" xfId="29563"/>
    <cellStyle name="Output 6 5 2" xfId="29564"/>
    <cellStyle name="Output 6 5 2 2" xfId="29565"/>
    <cellStyle name="Output 6 5 2 3" xfId="29566"/>
    <cellStyle name="Output 6 5 2 4" xfId="29567"/>
    <cellStyle name="Output 6 5 3" xfId="29568"/>
    <cellStyle name="Output 6 5 4" xfId="29569"/>
    <cellStyle name="Output 6 5 5" xfId="29570"/>
    <cellStyle name="Output 6 6" xfId="29571"/>
    <cellStyle name="Output 6 6 2" xfId="29572"/>
    <cellStyle name="Output 6 6 2 2" xfId="29573"/>
    <cellStyle name="Output 6 6 2 3" xfId="29574"/>
    <cellStyle name="Output 6 6 2 4" xfId="29575"/>
    <cellStyle name="Output 6 6 3" xfId="29576"/>
    <cellStyle name="Output 6 6 4" xfId="29577"/>
    <cellStyle name="Output 6 6 5" xfId="29578"/>
    <cellStyle name="Output 6 7" xfId="29579"/>
    <cellStyle name="Output 6 7 2" xfId="29580"/>
    <cellStyle name="Output 6 7 2 2" xfId="29581"/>
    <cellStyle name="Output 6 7 2 3" xfId="29582"/>
    <cellStyle name="Output 6 7 2 4" xfId="29583"/>
    <cellStyle name="Output 6 7 3" xfId="29584"/>
    <cellStyle name="Output 6 7 4" xfId="29585"/>
    <cellStyle name="Output 6 7 5" xfId="29586"/>
    <cellStyle name="Output 6 8" xfId="29587"/>
    <cellStyle name="Output 6 8 2" xfId="29588"/>
    <cellStyle name="Output 6 8 2 2" xfId="29589"/>
    <cellStyle name="Output 6 8 2 3" xfId="29590"/>
    <cellStyle name="Output 6 8 2 4" xfId="29591"/>
    <cellStyle name="Output 6 8 3" xfId="29592"/>
    <cellStyle name="Output 6 8 4" xfId="29593"/>
    <cellStyle name="Output 6 8 5" xfId="29594"/>
    <cellStyle name="Output 6 9" xfId="29595"/>
    <cellStyle name="Output 6 9 2" xfId="29596"/>
    <cellStyle name="Output 6 9 2 2" xfId="29597"/>
    <cellStyle name="Output 6 9 2 3" xfId="29598"/>
    <cellStyle name="Output 6 9 2 4" xfId="29599"/>
    <cellStyle name="Output 6 9 3" xfId="29600"/>
    <cellStyle name="Output 6 9 4" xfId="29601"/>
    <cellStyle name="Output 6 9 5" xfId="29602"/>
    <cellStyle name="Output 7" xfId="29603"/>
    <cellStyle name="Output 7 2" xfId="29604"/>
    <cellStyle name="Output 7 2 2" xfId="29605"/>
    <cellStyle name="Output 7 2 2 2" xfId="29606"/>
    <cellStyle name="Output 7 2 2 3" xfId="29607"/>
    <cellStyle name="Output 7 2 2 4" xfId="29608"/>
    <cellStyle name="Output 7 2 3" xfId="29609"/>
    <cellStyle name="Output 7 2 4" xfId="29610"/>
    <cellStyle name="Output 7 2 5" xfId="29611"/>
    <cellStyle name="Output 7 3" xfId="29612"/>
    <cellStyle name="Output 7 3 2" xfId="29613"/>
    <cellStyle name="Output 7 3 2 2" xfId="29614"/>
    <cellStyle name="Output 7 3 2 3" xfId="29615"/>
    <cellStyle name="Output 7 3 2 4" xfId="29616"/>
    <cellStyle name="Output 7 3 3" xfId="29617"/>
    <cellStyle name="Output 7 3 4" xfId="29618"/>
    <cellStyle name="Output 7 3 5" xfId="29619"/>
    <cellStyle name="Output 7 4" xfId="29620"/>
    <cellStyle name="Output 7 4 2" xfId="29621"/>
    <cellStyle name="Output 7 4 2 2" xfId="29622"/>
    <cellStyle name="Output 7 4 2 3" xfId="29623"/>
    <cellStyle name="Output 7 4 2 4" xfId="29624"/>
    <cellStyle name="Output 7 4 3" xfId="29625"/>
    <cellStyle name="Output 7 4 4" xfId="29626"/>
    <cellStyle name="Output 7 4 5" xfId="29627"/>
    <cellStyle name="Output 7 5" xfId="29628"/>
    <cellStyle name="Output 7 5 2" xfId="29629"/>
    <cellStyle name="Output 7 5 3" xfId="29630"/>
    <cellStyle name="Output 7 5 4" xfId="29631"/>
    <cellStyle name="Output 7 6" xfId="29632"/>
    <cellStyle name="Output 7 6 2" xfId="29633"/>
    <cellStyle name="Output 7 6 3" xfId="29634"/>
    <cellStyle name="Output 7 6 4" xfId="29635"/>
    <cellStyle name="Output 7 7" xfId="29636"/>
    <cellStyle name="Output 7 8" xfId="29637"/>
    <cellStyle name="Output 7 9" xfId="29638"/>
    <cellStyle name="Output 8" xfId="29639"/>
    <cellStyle name="Output 8 2" xfId="29640"/>
    <cellStyle name="Output 8 2 2" xfId="29641"/>
    <cellStyle name="Output 8 2 3" xfId="29642"/>
    <cellStyle name="Output 8 2 4" xfId="29643"/>
    <cellStyle name="Output 8 3" xfId="29644"/>
    <cellStyle name="Output 8 3 2" xfId="29645"/>
    <cellStyle name="Output 8 3 3" xfId="29646"/>
    <cellStyle name="Output 8 3 4" xfId="29647"/>
    <cellStyle name="Output 8 4" xfId="29648"/>
    <cellStyle name="Output 8 5" xfId="29649"/>
    <cellStyle name="Output 8 6" xfId="29650"/>
    <cellStyle name="Output 9" xfId="29651"/>
    <cellStyle name="Output 9 2" xfId="29652"/>
    <cellStyle name="Output 9 2 2" xfId="29653"/>
    <cellStyle name="Output 9 2 3" xfId="29654"/>
    <cellStyle name="Output 9 2 4" xfId="29655"/>
    <cellStyle name="Output 9 3" xfId="29656"/>
    <cellStyle name="Output 9 3 2" xfId="29657"/>
    <cellStyle name="Output 9 3 3" xfId="29658"/>
    <cellStyle name="Output 9 3 4" xfId="29659"/>
    <cellStyle name="Output 9 4" xfId="29660"/>
    <cellStyle name="Output 9 5" xfId="29661"/>
    <cellStyle name="Output 9 6" xfId="29662"/>
    <cellStyle name="Output Amounts" xfId="29663"/>
    <cellStyle name="Output Column Headings" xfId="29664"/>
    <cellStyle name="Output Line Items" xfId="29665"/>
    <cellStyle name="Output Report Heading" xfId="29666"/>
    <cellStyle name="Output Report Title" xfId="29667"/>
    <cellStyle name="p" xfId="29668"/>
    <cellStyle name="p " xfId="29669"/>
    <cellStyle name="p  2" xfId="29670"/>
    <cellStyle name="p  3" xfId="29671"/>
    <cellStyle name="p  4" xfId="29672"/>
    <cellStyle name="p  5" xfId="29673"/>
    <cellStyle name="p  6" xfId="29674"/>
    <cellStyle name="p  7" xfId="29675"/>
    <cellStyle name="p  8" xfId="29676"/>
    <cellStyle name="P&amp;L Numbers" xfId="29677"/>
    <cellStyle name="Page Heading" xfId="29678"/>
    <cellStyle name="Page Heading Large" xfId="29679"/>
    <cellStyle name="Page Heading Small" xfId="29680"/>
    <cellStyle name="Page Number" xfId="29681"/>
    <cellStyle name="paint" xfId="29682"/>
    <cellStyle name="paint 10" xfId="29683"/>
    <cellStyle name="paint 11" xfId="29684"/>
    <cellStyle name="paint 12" xfId="29685"/>
    <cellStyle name="paint 13" xfId="29686"/>
    <cellStyle name="paint 2" xfId="29687"/>
    <cellStyle name="paint 3" xfId="29688"/>
    <cellStyle name="paint 4" xfId="29689"/>
    <cellStyle name="paint 5" xfId="29690"/>
    <cellStyle name="paint 6" xfId="29691"/>
    <cellStyle name="paint 7" xfId="29692"/>
    <cellStyle name="paint 8" xfId="29693"/>
    <cellStyle name="paint 9" xfId="29694"/>
    <cellStyle name="Patterna" xfId="29695"/>
    <cellStyle name="pd" xfId="29696"/>
    <cellStyle name="Pence" xfId="29697"/>
    <cellStyle name="per.style" xfId="29698"/>
    <cellStyle name="Percen - Style2" xfId="29699"/>
    <cellStyle name="Percent [0]" xfId="29700"/>
    <cellStyle name="Percent [0] 10" xfId="29701"/>
    <cellStyle name="Percent [0] 2" xfId="29702"/>
    <cellStyle name="Percent [0] 3" xfId="29703"/>
    <cellStyle name="Percent [0] 4" xfId="29704"/>
    <cellStyle name="Percent [0] 5" xfId="29705"/>
    <cellStyle name="Percent [0] 6" xfId="29706"/>
    <cellStyle name="Percent [0] 7" xfId="29707"/>
    <cellStyle name="Percent [0] 8" xfId="29708"/>
    <cellStyle name="Percent [0] 9" xfId="29709"/>
    <cellStyle name="Percent [00]" xfId="29710"/>
    <cellStyle name="Percent [00] 10" xfId="29711"/>
    <cellStyle name="Percent [00] 11" xfId="29712"/>
    <cellStyle name="Percent [00] 2" xfId="29713"/>
    <cellStyle name="Percent [00] 2 2" xfId="29714"/>
    <cellStyle name="Percent [00] 3" xfId="29715"/>
    <cellStyle name="Percent [00] 3 2" xfId="29716"/>
    <cellStyle name="Percent [00] 4" xfId="29717"/>
    <cellStyle name="Percent [00] 5" xfId="29718"/>
    <cellStyle name="Percent [00] 6" xfId="29719"/>
    <cellStyle name="Percent [00] 7" xfId="29720"/>
    <cellStyle name="Percent [00] 8" xfId="29721"/>
    <cellStyle name="Percent [00] 9" xfId="29722"/>
    <cellStyle name="Percent [1]" xfId="29723"/>
    <cellStyle name="Percent [1] --" xfId="29724"/>
    <cellStyle name="Percent [1]_Budget Oberoi Commerz 2  3 R3_08052008 (3)" xfId="29725"/>
    <cellStyle name="Percent [2]" xfId="29726"/>
    <cellStyle name="Percent [2] 10" xfId="29727"/>
    <cellStyle name="Percent [2] 11" xfId="29728"/>
    <cellStyle name="Percent [2] 2" xfId="29729"/>
    <cellStyle name="Percent [2] 2 2" xfId="29730"/>
    <cellStyle name="Percent [2] 2 3" xfId="29731"/>
    <cellStyle name="Percent [2] 3" xfId="29732"/>
    <cellStyle name="Percent [2] 3 2" xfId="29733"/>
    <cellStyle name="Percent [2] 4" xfId="29734"/>
    <cellStyle name="Percent [2] 5" xfId="29735"/>
    <cellStyle name="Percent [2] 6" xfId="29736"/>
    <cellStyle name="Percent [2] 7" xfId="29737"/>
    <cellStyle name="Percent [2] 8" xfId="29738"/>
    <cellStyle name="Percent [2] 9" xfId="29739"/>
    <cellStyle name="Percent [2]_DLF Capital Greens -Consolidated Finishes BOQ Phase II " xfId="29740"/>
    <cellStyle name="Percent [3]" xfId="29741"/>
    <cellStyle name="Percent [3]--" xfId="29742"/>
    <cellStyle name="Percent [3]_Airport Road 24 July 2006 V4.0" xfId="29743"/>
    <cellStyle name="Percent 10" xfId="29744"/>
    <cellStyle name="Percent 10 2" xfId="29745"/>
    <cellStyle name="Percent 10 2 2" xfId="29746"/>
    <cellStyle name="Percent 10 3" xfId="29747"/>
    <cellStyle name="Percent 10 3 2" xfId="29748"/>
    <cellStyle name="Percent 10 3 3" xfId="29749"/>
    <cellStyle name="Percent 10 4" xfId="29750"/>
    <cellStyle name="Percent 10 5" xfId="29751"/>
    <cellStyle name="Percent 11" xfId="29752"/>
    <cellStyle name="Percent 11 2" xfId="29753"/>
    <cellStyle name="Percent 12" xfId="29754"/>
    <cellStyle name="Percent 12 2" xfId="29755"/>
    <cellStyle name="Percent 12 3" xfId="29756"/>
    <cellStyle name="Percent 12 4" xfId="29757"/>
    <cellStyle name="Percent 12 4 2" xfId="29758"/>
    <cellStyle name="Percent 12 4 3" xfId="29759"/>
    <cellStyle name="Percent 12 5" xfId="29760"/>
    <cellStyle name="Percent 12 6" xfId="29761"/>
    <cellStyle name="Percent 13" xfId="29762"/>
    <cellStyle name="Percent 13 2" xfId="29763"/>
    <cellStyle name="Percent 13 3" xfId="29764"/>
    <cellStyle name="Percent 13 3 2" xfId="29765"/>
    <cellStyle name="Percent 13 3 3" xfId="29766"/>
    <cellStyle name="Percent 13 4" xfId="29767"/>
    <cellStyle name="Percent 13 5" xfId="29768"/>
    <cellStyle name="Percent 14" xfId="29769"/>
    <cellStyle name="Percent 14 2" xfId="29770"/>
    <cellStyle name="Percent 14 2 2" xfId="29771"/>
    <cellStyle name="Percent 14 2 3" xfId="29772"/>
    <cellStyle name="Percent 14 3" xfId="29773"/>
    <cellStyle name="Percent 14 4" xfId="29774"/>
    <cellStyle name="Percent 15" xfId="29775"/>
    <cellStyle name="Percent 16" xfId="29776"/>
    <cellStyle name="Percent 17" xfId="29777"/>
    <cellStyle name="Percent 18" xfId="29778"/>
    <cellStyle name="Percent 19" xfId="29779"/>
    <cellStyle name="Percent 2" xfId="29780"/>
    <cellStyle name="Percent 2 10" xfId="29781"/>
    <cellStyle name="Percent 2 11" xfId="29782"/>
    <cellStyle name="Percent 2 12" xfId="29783"/>
    <cellStyle name="Percent 2 13" xfId="29784"/>
    <cellStyle name="Percent 2 14" xfId="29785"/>
    <cellStyle name="Percent 2 15" xfId="29786"/>
    <cellStyle name="Percent 2 16" xfId="29787"/>
    <cellStyle name="Percent 2 17" xfId="29788"/>
    <cellStyle name="Percent 2 18" xfId="29789"/>
    <cellStyle name="Percent 2 19" xfId="29790"/>
    <cellStyle name="Percent 2 2" xfId="29791"/>
    <cellStyle name="Percent 2 2 10" xfId="29792"/>
    <cellStyle name="Percent 2 2 11" xfId="29793"/>
    <cellStyle name="Percent 2 2 12" xfId="29794"/>
    <cellStyle name="Percent 2 2 13" xfId="29795"/>
    <cellStyle name="Percent 2 2 14" xfId="29796"/>
    <cellStyle name="Percent 2 2 15" xfId="29797"/>
    <cellStyle name="Percent 2 2 16" xfId="29798"/>
    <cellStyle name="Percent 2 2 17" xfId="29799"/>
    <cellStyle name="Percent 2 2 18" xfId="29800"/>
    <cellStyle name="Percent 2 2 19" xfId="29801"/>
    <cellStyle name="Percent 2 2 2" xfId="29802"/>
    <cellStyle name="Percent 2 2 3" xfId="29803"/>
    <cellStyle name="Percent 2 2 4" xfId="29804"/>
    <cellStyle name="Percent 2 2 5" xfId="29805"/>
    <cellStyle name="Percent 2 2 6" xfId="29806"/>
    <cellStyle name="Percent 2 2 7" xfId="29807"/>
    <cellStyle name="Percent 2 2 8" xfId="29808"/>
    <cellStyle name="Percent 2 2 9" xfId="29809"/>
    <cellStyle name="Percent 2 20" xfId="29810"/>
    <cellStyle name="Percent 2 21" xfId="29811"/>
    <cellStyle name="Percent 2 22" xfId="29812"/>
    <cellStyle name="Percent 2 23" xfId="29813"/>
    <cellStyle name="Percent 2 24" xfId="29814"/>
    <cellStyle name="Percent 2 25" xfId="29815"/>
    <cellStyle name="Percent 2 26" xfId="29816"/>
    <cellStyle name="Percent 2 27" xfId="29817"/>
    <cellStyle name="Percent 2 28" xfId="29818"/>
    <cellStyle name="Percent 2 29" xfId="29819"/>
    <cellStyle name="Percent 2 3" xfId="29820"/>
    <cellStyle name="Percent 2 3 10" xfId="29821"/>
    <cellStyle name="Percent 2 3 2" xfId="29822"/>
    <cellStyle name="Percent 2 3 2 2" xfId="29823"/>
    <cellStyle name="Percent 2 3 2 3" xfId="29824"/>
    <cellStyle name="Percent 2 3 2 4" xfId="29825"/>
    <cellStyle name="Percent 2 3 2 5" xfId="29826"/>
    <cellStyle name="Percent 2 3 2 6" xfId="29827"/>
    <cellStyle name="Percent 2 3 2 7" xfId="29828"/>
    <cellStyle name="Percent 2 3 2 8" xfId="29829"/>
    <cellStyle name="Percent 2 3 2 9" xfId="29830"/>
    <cellStyle name="Percent 2 3 3" xfId="29831"/>
    <cellStyle name="Percent 2 3 4" xfId="29832"/>
    <cellStyle name="Percent 2 3 5" xfId="29833"/>
    <cellStyle name="Percent 2 3 6" xfId="29834"/>
    <cellStyle name="Percent 2 3 7" xfId="29835"/>
    <cellStyle name="Percent 2 3 8" xfId="29836"/>
    <cellStyle name="Percent 2 3 9" xfId="29837"/>
    <cellStyle name="Percent 2 30" xfId="29838"/>
    <cellStyle name="Percent 2 31" xfId="29839"/>
    <cellStyle name="Percent 2 32" xfId="29840"/>
    <cellStyle name="Percent 2 33" xfId="29841"/>
    <cellStyle name="Percent 2 34" xfId="29842"/>
    <cellStyle name="Percent 2 35" xfId="29843"/>
    <cellStyle name="Percent 2 36" xfId="29844"/>
    <cellStyle name="Percent 2 37" xfId="29845"/>
    <cellStyle name="Percent 2 4" xfId="29846"/>
    <cellStyle name="Percent 2 5" xfId="29847"/>
    <cellStyle name="Percent 2 5 2" xfId="29848"/>
    <cellStyle name="Percent 2 6" xfId="29849"/>
    <cellStyle name="Percent 2 7" xfId="29850"/>
    <cellStyle name="Percent 2 8" xfId="29851"/>
    <cellStyle name="Percent 2 9" xfId="29852"/>
    <cellStyle name="Percent 2_281210 EOT PLAMA" xfId="29853"/>
    <cellStyle name="Percent 20" xfId="29854"/>
    <cellStyle name="Percent 21" xfId="29855"/>
    <cellStyle name="Percent 22" xfId="29856"/>
    <cellStyle name="Percent 23" xfId="29857"/>
    <cellStyle name="Percent 24" xfId="29858"/>
    <cellStyle name="Percent 25" xfId="29859"/>
    <cellStyle name="Percent 26" xfId="29860"/>
    <cellStyle name="Percent 26 2" xfId="29861"/>
    <cellStyle name="Percent 26 2 2" xfId="29862"/>
    <cellStyle name="Percent 26 2 3" xfId="29863"/>
    <cellStyle name="Percent 26 3" xfId="29864"/>
    <cellStyle name="Percent 26 4" xfId="29865"/>
    <cellStyle name="Percent 27" xfId="29866"/>
    <cellStyle name="Percent 27 2" xfId="29867"/>
    <cellStyle name="Percent 27 2 2" xfId="29868"/>
    <cellStyle name="Percent 27 2 3" xfId="29869"/>
    <cellStyle name="Percent 27 3" xfId="29870"/>
    <cellStyle name="Percent 27 4" xfId="29871"/>
    <cellStyle name="Percent 28" xfId="29872"/>
    <cellStyle name="Percent 28 2" xfId="29873"/>
    <cellStyle name="Percent 28 2 2" xfId="29874"/>
    <cellStyle name="Percent 28 2 3" xfId="29875"/>
    <cellStyle name="Percent 28 3" xfId="29876"/>
    <cellStyle name="Percent 28 4" xfId="29877"/>
    <cellStyle name="Percent 29" xfId="29878"/>
    <cellStyle name="Percent 29 2" xfId="29879"/>
    <cellStyle name="Percent 29 2 2" xfId="29880"/>
    <cellStyle name="Percent 29 2 3" xfId="29881"/>
    <cellStyle name="Percent 29 3" xfId="29882"/>
    <cellStyle name="Percent 29 4" xfId="29883"/>
    <cellStyle name="Percent 3" xfId="29884"/>
    <cellStyle name="Percent 3 10" xfId="29885"/>
    <cellStyle name="Percent 3 11" xfId="29886"/>
    <cellStyle name="Percent 3 12" xfId="29887"/>
    <cellStyle name="Percent 3 13" xfId="29888"/>
    <cellStyle name="Percent 3 14" xfId="29889"/>
    <cellStyle name="Percent 3 15" xfId="29890"/>
    <cellStyle name="Percent 3 16" xfId="29891"/>
    <cellStyle name="Percent 3 17" xfId="29892"/>
    <cellStyle name="Percent 3 18" xfId="29893"/>
    <cellStyle name="Percent 3 19" xfId="29894"/>
    <cellStyle name="Percent 3 2" xfId="29895"/>
    <cellStyle name="Percent 3 2 10" xfId="29896"/>
    <cellStyle name="Percent 3 2 11" xfId="29897"/>
    <cellStyle name="Percent 3 2 12" xfId="29898"/>
    <cellStyle name="Percent 3 2 12 2" xfId="29899"/>
    <cellStyle name="Percent 3 2 12 3" xfId="29900"/>
    <cellStyle name="Percent 3 2 13" xfId="29901"/>
    <cellStyle name="Percent 3 2 13 2" xfId="29902"/>
    <cellStyle name="Percent 3 2 13 3" xfId="29903"/>
    <cellStyle name="Percent 3 2 14" xfId="29904"/>
    <cellStyle name="Percent 3 2 15" xfId="29905"/>
    <cellStyle name="Percent 3 2 16" xfId="29906"/>
    <cellStyle name="Percent 3 2 2" xfId="29907"/>
    <cellStyle name="Percent 3 2 2 2" xfId="29908"/>
    <cellStyle name="Percent 3 2 2 2 2" xfId="29909"/>
    <cellStyle name="Percent 3 2 2 2 3" xfId="29910"/>
    <cellStyle name="Percent 3 2 2 2 4" xfId="29911"/>
    <cellStyle name="Percent 3 2 2 2 5" xfId="29912"/>
    <cellStyle name="Percent 3 2 2 3" xfId="29913"/>
    <cellStyle name="Percent 3 2 2 4" xfId="29914"/>
    <cellStyle name="Percent 3 2 2 5" xfId="29915"/>
    <cellStyle name="Percent 3 2 3" xfId="29916"/>
    <cellStyle name="Percent 3 2 3 2" xfId="29917"/>
    <cellStyle name="Percent 3 2 3 2 2" xfId="29918"/>
    <cellStyle name="Percent 3 2 3 2 3" xfId="29919"/>
    <cellStyle name="Percent 3 2 4" xfId="29920"/>
    <cellStyle name="Percent 3 2 4 2" xfId="29921"/>
    <cellStyle name="Percent 3 2 4 2 2" xfId="29922"/>
    <cellStyle name="Percent 3 2 4 2 3" xfId="29923"/>
    <cellStyle name="Percent 3 2 5" xfId="29924"/>
    <cellStyle name="Percent 3 2 5 2" xfId="29925"/>
    <cellStyle name="Percent 3 2 5 2 2" xfId="29926"/>
    <cellStyle name="Percent 3 2 5 2 3" xfId="29927"/>
    <cellStyle name="Percent 3 2 6" xfId="29928"/>
    <cellStyle name="Percent 3 2 6 2" xfId="29929"/>
    <cellStyle name="Percent 3 2 6 2 2" xfId="29930"/>
    <cellStyle name="Percent 3 2 6 2 3" xfId="29931"/>
    <cellStyle name="Percent 3 2 7" xfId="29932"/>
    <cellStyle name="Percent 3 2 7 2" xfId="29933"/>
    <cellStyle name="Percent 3 2 7 2 2" xfId="29934"/>
    <cellStyle name="Percent 3 2 7 2 3" xfId="29935"/>
    <cellStyle name="Percent 3 2 8" xfId="29936"/>
    <cellStyle name="Percent 3 2 8 2" xfId="29937"/>
    <cellStyle name="Percent 3 2 8 2 2" xfId="29938"/>
    <cellStyle name="Percent 3 2 8 2 3" xfId="29939"/>
    <cellStyle name="Percent 3 2 9" xfId="29940"/>
    <cellStyle name="Percent 3 20" xfId="29941"/>
    <cellStyle name="Percent 3 21" xfId="29942"/>
    <cellStyle name="Percent 3 22" xfId="29943"/>
    <cellStyle name="Percent 3 23" xfId="29944"/>
    <cellStyle name="Percent 3 24" xfId="29945"/>
    <cellStyle name="Percent 3 25" xfId="29946"/>
    <cellStyle name="Percent 3 26" xfId="29947"/>
    <cellStyle name="Percent 3 27" xfId="29948"/>
    <cellStyle name="Percent 3 28" xfId="29949"/>
    <cellStyle name="Percent 3 29" xfId="29950"/>
    <cellStyle name="Percent 3 3" xfId="29951"/>
    <cellStyle name="Percent 3 3 2" xfId="29952"/>
    <cellStyle name="Percent 3 3 3" xfId="29953"/>
    <cellStyle name="Percent 3 3 4" xfId="29954"/>
    <cellStyle name="Percent 3 3 5" xfId="29955"/>
    <cellStyle name="Percent 3 3 6" xfId="29956"/>
    <cellStyle name="Percent 3 3 7" xfId="29957"/>
    <cellStyle name="Percent 3 3 8" xfId="29958"/>
    <cellStyle name="Percent 3 3 9" xfId="29959"/>
    <cellStyle name="Percent 3 30" xfId="29960"/>
    <cellStyle name="Percent 3 31" xfId="29961"/>
    <cellStyle name="Percent 3 32" xfId="29962"/>
    <cellStyle name="Percent 3 33" xfId="29963"/>
    <cellStyle name="Percent 3 34" xfId="29964"/>
    <cellStyle name="Percent 3 35" xfId="29965"/>
    <cellStyle name="Percent 3 36" xfId="29966"/>
    <cellStyle name="Percent 3 37" xfId="29967"/>
    <cellStyle name="Percent 3 38" xfId="29968"/>
    <cellStyle name="Percent 3 39" xfId="29969"/>
    <cellStyle name="Percent 3 4" xfId="29970"/>
    <cellStyle name="Percent 3 40" xfId="29971"/>
    <cellStyle name="Percent 3 41" xfId="29972"/>
    <cellStyle name="Percent 3 42" xfId="29973"/>
    <cellStyle name="Percent 3 43" xfId="29974"/>
    <cellStyle name="Percent 3 44" xfId="29975"/>
    <cellStyle name="Percent 3 45" xfId="29976"/>
    <cellStyle name="Percent 3 46" xfId="29977"/>
    <cellStyle name="Percent 3 47" xfId="29978"/>
    <cellStyle name="Percent 3 48" xfId="29979"/>
    <cellStyle name="Percent 3 49" xfId="29980"/>
    <cellStyle name="Percent 3 5" xfId="29981"/>
    <cellStyle name="Percent 3 50" xfId="29982"/>
    <cellStyle name="Percent 3 51" xfId="29983"/>
    <cellStyle name="Percent 3 52" xfId="29984"/>
    <cellStyle name="Percent 3 53" xfId="29985"/>
    <cellStyle name="Percent 3 54" xfId="29986"/>
    <cellStyle name="Percent 3 55" xfId="29987"/>
    <cellStyle name="Percent 3 56" xfId="29988"/>
    <cellStyle name="Percent 3 57" xfId="29989"/>
    <cellStyle name="Percent 3 58" xfId="29990"/>
    <cellStyle name="Percent 3 59" xfId="29991"/>
    <cellStyle name="Percent 3 6" xfId="29992"/>
    <cellStyle name="Percent 3 60" xfId="29993"/>
    <cellStyle name="Percent 3 7" xfId="29994"/>
    <cellStyle name="Percent 3 7 2" xfId="29995"/>
    <cellStyle name="Percent 3 7 2 2" xfId="29996"/>
    <cellStyle name="Percent 3 7 2 2 2" xfId="29997"/>
    <cellStyle name="Percent 3 7 2 2 3" xfId="29998"/>
    <cellStyle name="Percent 3 7 2 3" xfId="29999"/>
    <cellStyle name="Percent 3 7 2 4" xfId="30000"/>
    <cellStyle name="Percent 3 7 3" xfId="30001"/>
    <cellStyle name="Percent 3 7 3 2" xfId="30002"/>
    <cellStyle name="Percent 3 7 3 2 2" xfId="30003"/>
    <cellStyle name="Percent 3 7 3 2 3" xfId="30004"/>
    <cellStyle name="Percent 3 7 3 3" xfId="30005"/>
    <cellStyle name="Percent 3 7 3 4" xfId="30006"/>
    <cellStyle name="Percent 3 7 4" xfId="30007"/>
    <cellStyle name="Percent 3 7 4 2" xfId="30008"/>
    <cellStyle name="Percent 3 7 4 2 2" xfId="30009"/>
    <cellStyle name="Percent 3 7 4 2 3" xfId="30010"/>
    <cellStyle name="Percent 3 7 4 3" xfId="30011"/>
    <cellStyle name="Percent 3 7 4 4" xfId="30012"/>
    <cellStyle name="Percent 3 7 5" xfId="30013"/>
    <cellStyle name="Percent 3 7 5 2" xfId="30014"/>
    <cellStyle name="Percent 3 7 5 2 2" xfId="30015"/>
    <cellStyle name="Percent 3 7 5 2 3" xfId="30016"/>
    <cellStyle name="Percent 3 7 5 3" xfId="30017"/>
    <cellStyle name="Percent 3 7 5 4" xfId="30018"/>
    <cellStyle name="Percent 3 8" xfId="30019"/>
    <cellStyle name="Percent 3 8 2" xfId="30020"/>
    <cellStyle name="Percent 3 8 2 2" xfId="30021"/>
    <cellStyle name="Percent 3 8 2 2 2" xfId="30022"/>
    <cellStyle name="Percent 3 8 2 2 3" xfId="30023"/>
    <cellStyle name="Percent 3 8 2 3" xfId="30024"/>
    <cellStyle name="Percent 3 8 2 4" xfId="30025"/>
    <cellStyle name="Percent 3 8 3" xfId="30026"/>
    <cellStyle name="Percent 3 8 3 2" xfId="30027"/>
    <cellStyle name="Percent 3 8 3 2 2" xfId="30028"/>
    <cellStyle name="Percent 3 8 3 2 3" xfId="30029"/>
    <cellStyle name="Percent 3 8 3 3" xfId="30030"/>
    <cellStyle name="Percent 3 8 3 4" xfId="30031"/>
    <cellStyle name="Percent 3 9" xfId="30032"/>
    <cellStyle name="Percent 30" xfId="30033"/>
    <cellStyle name="Percent 30 2" xfId="30034"/>
    <cellStyle name="Percent 30 2 2" xfId="30035"/>
    <cellStyle name="Percent 30 2 3" xfId="30036"/>
    <cellStyle name="Percent 30 3" xfId="30037"/>
    <cellStyle name="Percent 30 4" xfId="30038"/>
    <cellStyle name="Percent 31" xfId="30039"/>
    <cellStyle name="Percent 32" xfId="30040"/>
    <cellStyle name="Percent 33" xfId="30041"/>
    <cellStyle name="Percent 34" xfId="30042"/>
    <cellStyle name="Percent 35" xfId="30043"/>
    <cellStyle name="Percent 36" xfId="30044"/>
    <cellStyle name="Percent 37" xfId="30045"/>
    <cellStyle name="Percent 38" xfId="30046"/>
    <cellStyle name="Percent 39" xfId="30047"/>
    <cellStyle name="Percent 4" xfId="30048"/>
    <cellStyle name="Percent 4 2" xfId="30049"/>
    <cellStyle name="Percent 4 2 10" xfId="30050"/>
    <cellStyle name="Percent 4 2 2" xfId="30051"/>
    <cellStyle name="Percent 4 2 3" xfId="30052"/>
    <cellStyle name="Percent 4 2 4" xfId="30053"/>
    <cellStyle name="Percent 4 2 5" xfId="30054"/>
    <cellStyle name="Percent 4 2 6" xfId="30055"/>
    <cellStyle name="Percent 4 2 7" xfId="30056"/>
    <cellStyle name="Percent 4 2 8" xfId="30057"/>
    <cellStyle name="Percent 4 2 9" xfId="30058"/>
    <cellStyle name="Percent 4 3" xfId="30059"/>
    <cellStyle name="Percent 4 4" xfId="30060"/>
    <cellStyle name="Percent 40" xfId="30061"/>
    <cellStyle name="Percent 41" xfId="30062"/>
    <cellStyle name="Percent 5" xfId="30063"/>
    <cellStyle name="Percent 5 2" xfId="30064"/>
    <cellStyle name="Percent 5 2 2" xfId="30065"/>
    <cellStyle name="Percent 5 2 3" xfId="30066"/>
    <cellStyle name="Percent 5 2 4" xfId="30067"/>
    <cellStyle name="Percent 5 2 5" xfId="30068"/>
    <cellStyle name="Percent 5 2 6" xfId="30069"/>
    <cellStyle name="Percent 5 2 7" xfId="30070"/>
    <cellStyle name="Percent 5 2 8" xfId="30071"/>
    <cellStyle name="Percent 5 2 9" xfId="30072"/>
    <cellStyle name="Percent 5 3" xfId="30073"/>
    <cellStyle name="Percent 5 3 2" xfId="30074"/>
    <cellStyle name="Percent 5 4" xfId="30075"/>
    <cellStyle name="Percent 6" xfId="30076"/>
    <cellStyle name="Percent 6 2" xfId="30077"/>
    <cellStyle name="Percent 6 2 2" xfId="30078"/>
    <cellStyle name="Percent 7" xfId="30079"/>
    <cellStyle name="Percent 7 2" xfId="30080"/>
    <cellStyle name="Percent 7 2 2" xfId="30081"/>
    <cellStyle name="Percent 7 3" xfId="30082"/>
    <cellStyle name="Percent 7 4" xfId="30083"/>
    <cellStyle name="Percent 7 5" xfId="30084"/>
    <cellStyle name="Percent 7 6" xfId="30085"/>
    <cellStyle name="Percent 7 7" xfId="30086"/>
    <cellStyle name="Percent 7 8" xfId="30087"/>
    <cellStyle name="Percent 7 9" xfId="30088"/>
    <cellStyle name="Percent 8" xfId="30089"/>
    <cellStyle name="Percent 8 2" xfId="30090"/>
    <cellStyle name="Percent 8 2 2" xfId="30091"/>
    <cellStyle name="Percent 8 2 2 2" xfId="30092"/>
    <cellStyle name="Percent 8 2 2 2 2" xfId="30093"/>
    <cellStyle name="Percent 8 2 2 2 2 2" xfId="30094"/>
    <cellStyle name="Percent 8 2 2 2 2 3" xfId="30095"/>
    <cellStyle name="Percent 8 2 2 2 3" xfId="30096"/>
    <cellStyle name="Percent 8 2 2 2 4" xfId="30097"/>
    <cellStyle name="Percent 8 2 2 3" xfId="30098"/>
    <cellStyle name="Percent 8 2 2 3 2" xfId="30099"/>
    <cellStyle name="Percent 8 2 2 3 3" xfId="30100"/>
    <cellStyle name="Percent 8 2 2 4" xfId="30101"/>
    <cellStyle name="Percent 8 2 2 5" xfId="30102"/>
    <cellStyle name="Percent 8 3" xfId="30103"/>
    <cellStyle name="Percent 9" xfId="30104"/>
    <cellStyle name="Percent 9 2" xfId="30105"/>
    <cellStyle name="Percent 9 3" xfId="30106"/>
    <cellStyle name="percent had" xfId="30107"/>
    <cellStyle name="percent har" xfId="30108"/>
    <cellStyle name="Percent Hard" xfId="30109"/>
    <cellStyle name="Percent*" xfId="30110"/>
    <cellStyle name="Percent1" xfId="30111"/>
    <cellStyle name="PERCENTAGE" xfId="30112"/>
    <cellStyle name="percentr" xfId="30113"/>
    <cellStyle name="PercentSales" xfId="30114"/>
    <cellStyle name="percnet" xfId="30115"/>
    <cellStyle name="percnet 2" xfId="30116"/>
    <cellStyle name="perecent" xfId="30117"/>
    <cellStyle name="Periode" xfId="30118"/>
    <cellStyle name="pf" xfId="30119"/>
    <cellStyle name="Pf / kWh" xfId="30120"/>
    <cellStyle name="Poneet Standard" xfId="30121"/>
    <cellStyle name="Popis" xfId="30122"/>
    <cellStyle name="pound" xfId="30123"/>
    <cellStyle name="Pounds" xfId="30124"/>
    <cellStyle name="Pounds.00" xfId="30125"/>
    <cellStyle name="Pourcentage_PLDT" xfId="30126"/>
    <cellStyle name="pp" xfId="30127"/>
    <cellStyle name="ppp" xfId="30128"/>
    <cellStyle name="prabhakar" xfId="30129"/>
    <cellStyle name="PrePop Currency (0)" xfId="30130"/>
    <cellStyle name="PrePop Currency (0) 10" xfId="30131"/>
    <cellStyle name="PrePop Currency (0) 11" xfId="30132"/>
    <cellStyle name="PrePop Currency (0) 2" xfId="30133"/>
    <cellStyle name="PrePop Currency (0) 2 2" xfId="30134"/>
    <cellStyle name="PrePop Currency (0) 3" xfId="30135"/>
    <cellStyle name="PrePop Currency (0) 3 2" xfId="30136"/>
    <cellStyle name="PrePop Currency (0) 4" xfId="30137"/>
    <cellStyle name="PrePop Currency (0) 5" xfId="30138"/>
    <cellStyle name="PrePop Currency (0) 6" xfId="30139"/>
    <cellStyle name="PrePop Currency (0) 7" xfId="30140"/>
    <cellStyle name="PrePop Currency (0) 8" xfId="30141"/>
    <cellStyle name="PrePop Currency (0) 9" xfId="30142"/>
    <cellStyle name="PrePop Currency (2)" xfId="30143"/>
    <cellStyle name="PrePop Units (0)" xfId="30144"/>
    <cellStyle name="PrePop Units (0) 10" xfId="30145"/>
    <cellStyle name="PrePop Units (0) 11" xfId="30146"/>
    <cellStyle name="PrePop Units (0) 2" xfId="30147"/>
    <cellStyle name="PrePop Units (0) 2 2" xfId="30148"/>
    <cellStyle name="PrePop Units (0) 3" xfId="30149"/>
    <cellStyle name="PrePop Units (0) 3 2" xfId="30150"/>
    <cellStyle name="PrePop Units (0) 4" xfId="30151"/>
    <cellStyle name="PrePop Units (0) 5" xfId="30152"/>
    <cellStyle name="PrePop Units (0) 6" xfId="30153"/>
    <cellStyle name="PrePop Units (0) 7" xfId="30154"/>
    <cellStyle name="PrePop Units (0) 8" xfId="30155"/>
    <cellStyle name="PrePop Units (0) 9" xfId="30156"/>
    <cellStyle name="PrePop Units (1)" xfId="30157"/>
    <cellStyle name="PrePop Units (1) 10" xfId="30158"/>
    <cellStyle name="PrePop Units (1) 11" xfId="30159"/>
    <cellStyle name="PrePop Units (1) 2" xfId="30160"/>
    <cellStyle name="PrePop Units (1) 2 2" xfId="30161"/>
    <cellStyle name="PrePop Units (1) 3" xfId="30162"/>
    <cellStyle name="PrePop Units (1) 3 2" xfId="30163"/>
    <cellStyle name="PrePop Units (1) 4" xfId="30164"/>
    <cellStyle name="PrePop Units (1) 5" xfId="30165"/>
    <cellStyle name="PrePop Units (1) 6" xfId="30166"/>
    <cellStyle name="PrePop Units (1) 7" xfId="30167"/>
    <cellStyle name="PrePop Units (1) 8" xfId="30168"/>
    <cellStyle name="PrePop Units (1) 9" xfId="30169"/>
    <cellStyle name="PrePop Units (2)" xfId="30170"/>
    <cellStyle name="Price List Descr" xfId="30171"/>
    <cellStyle name="Price List Descr Bold/Ital" xfId="30172"/>
    <cellStyle name="Price List Descr Italic" xfId="30173"/>
    <cellStyle name="Price List Disco Header" xfId="30174"/>
    <cellStyle name="Price List Heading 1" xfId="30175"/>
    <cellStyle name="Price List Heading-Main" xfId="30176"/>
    <cellStyle name="Price List Heading-P/L" xfId="30177"/>
    <cellStyle name="Price List P/N" xfId="30178"/>
    <cellStyle name="Price List Price" xfId="30179"/>
    <cellStyle name="Price List Repl Product" xfId="30180"/>
    <cellStyle name="pricing" xfId="30181"/>
    <cellStyle name="Private" xfId="30182"/>
    <cellStyle name="Private 2" xfId="30183"/>
    <cellStyle name="Private 2 2" xfId="30184"/>
    <cellStyle name="Private 2 3" xfId="30185"/>
    <cellStyle name="Private 2 4" xfId="30186"/>
    <cellStyle name="Private 3" xfId="30187"/>
    <cellStyle name="Private 4" xfId="30188"/>
    <cellStyle name="Private 5" xfId="30189"/>
    <cellStyle name="Private 6" xfId="30190"/>
    <cellStyle name="Private 7" xfId="30191"/>
    <cellStyle name="Private1" xfId="30192"/>
    <cellStyle name="Proj" xfId="30193"/>
    <cellStyle name="PROJECT" xfId="30194"/>
    <cellStyle name="PROJECT R" xfId="30195"/>
    <cellStyle name="Projections" xfId="30196"/>
    <cellStyle name="Projections;0" xfId="30197"/>
    <cellStyle name="Projections;C" xfId="30198"/>
    <cellStyle name="Projections_artek98" xfId="30199"/>
    <cellStyle name="ProjRevenue" xfId="30200"/>
    <cellStyle name="ProjRevenue 2" xfId="30201"/>
    <cellStyle name="ProjRevenue 2 2" xfId="30202"/>
    <cellStyle name="ProjRevenue 2 3" xfId="30203"/>
    <cellStyle name="ProjRevenue 2 4" xfId="30204"/>
    <cellStyle name="ProjRevenue 3" xfId="30205"/>
    <cellStyle name="ProjRevenue 4" xfId="30206"/>
    <cellStyle name="ProjRevenue 5" xfId="30207"/>
    <cellStyle name="ProjRevenue 6" xfId="30208"/>
    <cellStyle name="ProjRevenue 7" xfId="30209"/>
    <cellStyle name="ProjRevenue.total" xfId="30210"/>
    <cellStyle name="ProjRevenue.total 2" xfId="30211"/>
    <cellStyle name="ProjRevenue.total 2 2" xfId="30212"/>
    <cellStyle name="ProjRevenue.total 2 3" xfId="30213"/>
    <cellStyle name="ProjRevenue.total 2 4" xfId="30214"/>
    <cellStyle name="ProjRevenue.total 3" xfId="30215"/>
    <cellStyle name="ProjRevenue.total 4" xfId="30216"/>
    <cellStyle name="ProjRevenue.total 5" xfId="30217"/>
    <cellStyle name="ProjRevenue.total 6" xfId="30218"/>
    <cellStyle name="ProjRevenue.total 7" xfId="30219"/>
    <cellStyle name="Prozent[2]" xfId="30220"/>
    <cellStyle name="PSChar" xfId="30221"/>
    <cellStyle name="PSDate" xfId="30222"/>
    <cellStyle name="PSDec" xfId="30223"/>
    <cellStyle name="PSHeading" xfId="30224"/>
    <cellStyle name="PSInt" xfId="30225"/>
    <cellStyle name="PSSpacer" xfId="30226"/>
    <cellStyle name="r" xfId="30227"/>
    <cellStyle name="Rate" xfId="30228"/>
    <cellStyle name="Rate 2" xfId="30229"/>
    <cellStyle name="Rate_DLF Capital Greens -Consolidated Finishes BOQ Phase II " xfId="30230"/>
    <cellStyle name="RateBold" xfId="30231"/>
    <cellStyle name="RateBold 2" xfId="30232"/>
    <cellStyle name="RateBold_DLF Capital Greens -Consolidated Finishes BOQ Phase II " xfId="30233"/>
    <cellStyle name="Reset  - Style7" xfId="30234"/>
    <cellStyle name="Result" xfId="30235"/>
    <cellStyle name="Result 1" xfId="30236"/>
    <cellStyle name="Result2" xfId="30237"/>
    <cellStyle name="RevList" xfId="30238"/>
    <cellStyle name="RevList 2" xfId="30239"/>
    <cellStyle name="RowLevel_0" xfId="30240"/>
    <cellStyle name="sara" xfId="30241"/>
    <cellStyle name="sara 2" xfId="30242"/>
    <cellStyle name="sara 2 2" xfId="30243"/>
    <cellStyle name="sara 2 3" xfId="30244"/>
    <cellStyle name="sara 2 4" xfId="30245"/>
    <cellStyle name="sara 3" xfId="30246"/>
    <cellStyle name="sara 4" xfId="30247"/>
    <cellStyle name="sara 5" xfId="30248"/>
    <cellStyle name="sara 6" xfId="30249"/>
    <cellStyle name="sara 7" xfId="30250"/>
    <cellStyle name="sebi" xfId="30251"/>
    <cellStyle name="Section Title" xfId="30252"/>
    <cellStyle name="Sheet Title" xfId="30253"/>
    <cellStyle name="Sheet Title 2" xfId="30254"/>
    <cellStyle name="Sheet Title 3" xfId="30255"/>
    <cellStyle name="Sheet Title 4" xfId="30256"/>
    <cellStyle name="Sheet Title 5" xfId="30257"/>
    <cellStyle name="Sheet Title 6" xfId="30258"/>
    <cellStyle name="Sheet Title 7" xfId="30259"/>
    <cellStyle name="Sheet Title 8" xfId="30260"/>
    <cellStyle name="Sheet Title 9" xfId="30261"/>
    <cellStyle name="Sledovaný hypertextový odkaz" xfId="30262"/>
    <cellStyle name="SPOl" xfId="30263"/>
    <cellStyle name="Standard_234  ANLAGE 2" xfId="30264"/>
    <cellStyle name="Status" xfId="30265"/>
    <cellStyle name="Status 1" xfId="30266"/>
    <cellStyle name="Status 13" xfId="30267"/>
    <cellStyle name="Status 2" xfId="30268"/>
    <cellStyle name="Status 3" xfId="30269"/>
    <cellStyle name="style" xfId="30270"/>
    <cellStyle name="Style 1" xfId="30271"/>
    <cellStyle name="Style 1 2" xfId="30272"/>
    <cellStyle name="Style 1 2 10" xfId="30273"/>
    <cellStyle name="Style 1 2 11" xfId="30274"/>
    <cellStyle name="Style 1 2 2" xfId="30275"/>
    <cellStyle name="Style 1 2 3" xfId="30276"/>
    <cellStyle name="Style 1 2 4" xfId="30277"/>
    <cellStyle name="Style 1 2 5" xfId="30278"/>
    <cellStyle name="Style 1 2 6" xfId="30279"/>
    <cellStyle name="Style 1 2 7" xfId="30280"/>
    <cellStyle name="Style 1 2 8" xfId="30281"/>
    <cellStyle name="Style 1 2 9" xfId="30282"/>
    <cellStyle name="Style 1 2_Ramadugu_ SWGH" xfId="30283"/>
    <cellStyle name="Style 1 3" xfId="30284"/>
    <cellStyle name="Style 1 3 2" xfId="30285"/>
    <cellStyle name="Style 1 3 3" xfId="30286"/>
    <cellStyle name="Style 1 3 4" xfId="30287"/>
    <cellStyle name="Style 1 3 5" xfId="30288"/>
    <cellStyle name="Style 1 3 6" xfId="30289"/>
    <cellStyle name="Style 1 3 7" xfId="30290"/>
    <cellStyle name="Style 1 3 8" xfId="30291"/>
    <cellStyle name="Style 1 3 9" xfId="30292"/>
    <cellStyle name="Style 1 4" xfId="30293"/>
    <cellStyle name="Style 1 4 2" xfId="30294"/>
    <cellStyle name="Style 1 5" xfId="30295"/>
    <cellStyle name="Style 1 6" xfId="30296"/>
    <cellStyle name="Style 1 7" xfId="30297"/>
    <cellStyle name="Style 1 8" xfId="30298"/>
    <cellStyle name="Style 1 9" xfId="30299"/>
    <cellStyle name="Style 1_abridged version DORMITORY" xfId="30300"/>
    <cellStyle name="Style 10" xfId="30301"/>
    <cellStyle name="Style 11" xfId="30302"/>
    <cellStyle name="Style 2" xfId="30303"/>
    <cellStyle name="Style 2 2" xfId="30304"/>
    <cellStyle name="Style 2 2 2" xfId="30305"/>
    <cellStyle name="Style 2 3" xfId="30306"/>
    <cellStyle name="Style 2 3 2" xfId="30307"/>
    <cellStyle name="Style 2 4" xfId="30308"/>
    <cellStyle name="Style 2 5" xfId="30309"/>
    <cellStyle name="style 3" xfId="30310"/>
    <cellStyle name="style 3 2" xfId="30311"/>
    <cellStyle name="style 3 2 2" xfId="30312"/>
    <cellStyle name="style 3 2 3" xfId="30313"/>
    <cellStyle name="style 3 2 4" xfId="30314"/>
    <cellStyle name="style 3 3" xfId="30315"/>
    <cellStyle name="style 3 4" xfId="30316"/>
    <cellStyle name="style 3 5" xfId="30317"/>
    <cellStyle name="style 3 6" xfId="30318"/>
    <cellStyle name="style 3 7" xfId="30319"/>
    <cellStyle name="style 4" xfId="30320"/>
    <cellStyle name="style 4 2" xfId="30321"/>
    <cellStyle name="style 4 3" xfId="30322"/>
    <cellStyle name="style 4 4" xfId="30323"/>
    <cellStyle name="style 5" xfId="30324"/>
    <cellStyle name="style 5 2" xfId="30325"/>
    <cellStyle name="style 5 3" xfId="30326"/>
    <cellStyle name="style 5 4" xfId="30327"/>
    <cellStyle name="style 6" xfId="30328"/>
    <cellStyle name="style 7" xfId="30329"/>
    <cellStyle name="style 8" xfId="30330"/>
    <cellStyle name="style 9" xfId="30331"/>
    <cellStyle name="style_1_Pattapupalem_road estt-NCRMP" xfId="30332"/>
    <cellStyle name="style1" xfId="30333"/>
    <cellStyle name="style1 2" xfId="30334"/>
    <cellStyle name="style1 3" xfId="30335"/>
    <cellStyle name="style1_COMPOUND WALL TO IWHB - CHANDRAGIRI" xfId="30336"/>
    <cellStyle name="style2" xfId="30337"/>
    <cellStyle name="style2 2" xfId="30338"/>
    <cellStyle name="style2 3" xfId="30339"/>
    <cellStyle name="style2_COMPOUND WALL TO IWHB - CHANDRAGIRI" xfId="30340"/>
    <cellStyle name="SUB" xfId="30341"/>
    <cellStyle name="Sub Head" xfId="30342"/>
    <cellStyle name="Sub Head 2" xfId="30343"/>
    <cellStyle name="Sub Head 2 2" xfId="30344"/>
    <cellStyle name="Sub Head 2 3" xfId="30345"/>
    <cellStyle name="Sub Head 2 4" xfId="30346"/>
    <cellStyle name="Sub Head 3" xfId="30347"/>
    <cellStyle name="Sub Head 4" xfId="30348"/>
    <cellStyle name="Sub Head 5" xfId="30349"/>
    <cellStyle name="SubDescription" xfId="30350"/>
    <cellStyle name="Subtitle" xfId="30351"/>
    <cellStyle name="Subtotal" xfId="30352"/>
    <cellStyle name="sum" xfId="30353"/>
    <cellStyle name="sum8" xfId="30354"/>
    <cellStyle name="Summary_back" xfId="30355"/>
    <cellStyle name="Summenz." xfId="30356"/>
    <cellStyle name="Summenz. 12" xfId="30357"/>
    <cellStyle name="Table  - Style6" xfId="30358"/>
    <cellStyle name="Table  - Style6 2" xfId="30359"/>
    <cellStyle name="Table  - Style6 2 2" xfId="30360"/>
    <cellStyle name="Table  - Style6 2 3" xfId="30361"/>
    <cellStyle name="Table  - Style6 2 4" xfId="30362"/>
    <cellStyle name="Table  - Style6 3" xfId="30363"/>
    <cellStyle name="Table  - Style6 4" xfId="30364"/>
    <cellStyle name="Table  - Style6 5" xfId="30365"/>
    <cellStyle name="TableStyleLight1" xfId="30366"/>
    <cellStyle name="Text" xfId="30367"/>
    <cellStyle name="text 1" xfId="30368"/>
    <cellStyle name="Text 14" xfId="30369"/>
    <cellStyle name="Text 2" xfId="30370"/>
    <cellStyle name="text 3" xfId="30371"/>
    <cellStyle name="Text Indent A" xfId="30372"/>
    <cellStyle name="Text Indent B" xfId="30373"/>
    <cellStyle name="Text Indent C" xfId="30374"/>
    <cellStyle name="þ_x005f_x001d_ð &amp;ý&amp;†ýG_x005f_x0008_ X_x000a__x005f_x0007__x005f_x0001__x005f_x0001_" xfId="30375"/>
    <cellStyle name="þ_x005f_x001d_ð &amp;ý&amp;†ýG_x005f_x0008_ X_x000a__x005f_x0007__x005f_x0001__x005f_x0001_ 2" xfId="30376"/>
    <cellStyle name="þ_x005f_x001d_ð &amp;ý&amp;†ýG_x005f_x0008_ X_x000a__x005f_x0007__x005f_x0001__x005f_x0001_ 2 2" xfId="30377"/>
    <cellStyle name="þ_x005f_x001d_ð &amp;ý&amp;†ýG_x005f_x0008_ X_x000a__x005f_x0007__x005f_x0001__x005f_x0001_ 3" xfId="30378"/>
    <cellStyle name="þ_x005f_x001d_ð &amp;ý&amp;†ýG_x005f_x0008_ X_x000a__x005f_x0007__x005f_x0001__x005f_x0001_ 3 2" xfId="30379"/>
    <cellStyle name="þ_x005f_x001d_ð &amp;ý&amp;†ýG_x005f_x0008_ X_x000a__x005f_x0007__x005f_x0001__x005f_x0001_ 4" xfId="30380"/>
    <cellStyle name="þ_x005f_x001d_ð&quot;_x005f_x000c_Býò_x005f_x000c_5ýU_x005f_x0001_e_x005f_x0005_¹,_x005f_x0007__x005f_x0001__x005f_x0001_" xfId="30381"/>
    <cellStyle name="þ_x005f_x001d_ð&quot;_x005f_x000c_Býò_x005f_x000c_5ýU_x005f_x0001_e_x005f_x0005_¹,_x005f_x0007__x005f_x0001__x005f_x0001_ 2" xfId="30382"/>
    <cellStyle name="þ_x005f_x001d_ð&quot;_x005f_x000c_Býò_x005f_x000c_5ýU_x005f_x0001_e_x005f_x0005_¹,_x005f_x0007__x005f_x0001__x005f_x0001_ 2 2" xfId="30383"/>
    <cellStyle name="þ_x005f_x001d_ð&quot;_x005f_x000c_Býò_x005f_x000c_5ýU_x005f_x0001_e_x005f_x0005_¹,_x005f_x0007__x005f_x0001__x005f_x0001_ 3" xfId="30384"/>
    <cellStyle name="þ_x005f_x001d_ð&quot;_x005f_x000c_Býò_x005f_x000c_5ýU_x005f_x0001_e_x005f_x0005_¹,_x005f_x0007__x005f_x0001__x005f_x0001_ 3 2" xfId="30385"/>
    <cellStyle name="þ_x005f_x001d_ð&quot;_x005f_x000c_Býò_x005f_x000c_5ýU_x005f_x0001_e_x005f_x0005_¹,_x005f_x0007__x005f_x0001__x005f_x0001_ 4" xfId="30386"/>
    <cellStyle name="þ_x001d_ð &amp;ý&amp;†ýG_x0008_€ X_x000a__x0007__x0001__x0001_" xfId="30387"/>
    <cellStyle name="þð &amp;ý&amp;†ýG X_x000a_" xfId="30388"/>
    <cellStyle name="þ_x001d_ð &amp;ý&amp;†ýG_x0008_ X_x000a__x0007__x0001__x0001_" xfId="30389"/>
    <cellStyle name="þ_x001d_ð &amp;ý&amp;†ýG_x0008_ X_x000a__x0007__x0001__x0001_ 2" xfId="30390"/>
    <cellStyle name="þ_x001d_ð &amp;ý&amp;†ýG_x0008_ X_x000a__x0007__x0001__x0001_ 2 2" xfId="30391"/>
    <cellStyle name="þ_x001d_ð &amp;ý&amp;†ýG_x0008_ X_x000a__x0007__x0001__x0001_ 3" xfId="30392"/>
    <cellStyle name="þ_x001d_ð &amp;ý&amp;†ýG_x0008_ X_x000a__x0007__x0001__x0001_ 3 2" xfId="30393"/>
    <cellStyle name="þ_x001d_ð &amp;ý&amp;†ýG_x0008_ X_x000a__x0007__x0001__x0001_ 4" xfId="30394"/>
    <cellStyle name="þ_x001d_ð&quot;_x000c_Býò_x000c_5ýU_x0001_e_x0005_¹,_x0007__x0001__x0001_" xfId="30395"/>
    <cellStyle name="þ_x001d_ð&quot;_x000c_Býò_x000c_5ýU_x0001_e_x0005_¹,_x0007__x0001__x0001_ 2" xfId="30396"/>
    <cellStyle name="þ_x001d_ð&quot;_x000c_Býò_x000c_5ýU_x0001_e_x0005_¹,_x0007__x0001__x0001_ 2 2" xfId="30397"/>
    <cellStyle name="þ_x001d_ð&quot;_x000c_Býò_x000c_5ýU_x0001_e_x0005_¹,_x0007__x0001__x0001_ 3" xfId="30398"/>
    <cellStyle name="þ_x001d_ð&quot;_x000c_Býò_x000c_5ýU_x0001_e_x0005_¹,_x0007__x0001__x0001_ 3 2" xfId="30399"/>
    <cellStyle name="þ_x001d_ð&quot;_x000c_Býò_x000c_5ýU_x0001_e_x0005_¹,_x0007__x0001__x0001_ 4" xfId="30400"/>
    <cellStyle name="þ_x001d_ð&quot;_x000c_Býò_x000c_5ýU_x0001_e_x0005_¹,_x0007__x0001__x0001__COMPOUND WALL TO IWHB - CHANDRAGIRI" xfId="30401"/>
    <cellStyle name="þð&quot;Býò5ýUe¹," xfId="30402"/>
    <cellStyle name="Times New Roman" xfId="30403"/>
    <cellStyle name="Title  - Style1" xfId="30404"/>
    <cellStyle name="Title 10" xfId="30405"/>
    <cellStyle name="Title 11" xfId="30406"/>
    <cellStyle name="Title 12" xfId="30407"/>
    <cellStyle name="Title 2" xfId="30408"/>
    <cellStyle name="Title 2 2" xfId="30409"/>
    <cellStyle name="Title 2 3" xfId="30410"/>
    <cellStyle name="Title 2 4" xfId="30411"/>
    <cellStyle name="Title 2 5" xfId="30412"/>
    <cellStyle name="Title 2_Block-F LGF POur-II BBS" xfId="30413"/>
    <cellStyle name="Title 3" xfId="30414"/>
    <cellStyle name="Title 3 2" xfId="30415"/>
    <cellStyle name="Title 4" xfId="30416"/>
    <cellStyle name="Title 5" xfId="30417"/>
    <cellStyle name="Title 6" xfId="30418"/>
    <cellStyle name="Title 7" xfId="30419"/>
    <cellStyle name="Title 8" xfId="30420"/>
    <cellStyle name="Title 9" xfId="30421"/>
    <cellStyle name="Title Row" xfId="30422"/>
    <cellStyle name="Total 10" xfId="30423"/>
    <cellStyle name="Total 10 2" xfId="30424"/>
    <cellStyle name="Total 10 2 2" xfId="30425"/>
    <cellStyle name="Total 10 2 3" xfId="30426"/>
    <cellStyle name="Total 10 2 4" xfId="30427"/>
    <cellStyle name="Total 10 3" xfId="30428"/>
    <cellStyle name="Total 10 4" xfId="30429"/>
    <cellStyle name="Total 10 5" xfId="30430"/>
    <cellStyle name="Total 11" xfId="30431"/>
    <cellStyle name="Total 11 2" xfId="30432"/>
    <cellStyle name="Total 11 2 2" xfId="30433"/>
    <cellStyle name="Total 11 2 3" xfId="30434"/>
    <cellStyle name="Total 11 2 4" xfId="30435"/>
    <cellStyle name="Total 11 3" xfId="30436"/>
    <cellStyle name="Total 11 4" xfId="30437"/>
    <cellStyle name="Total 11 5" xfId="30438"/>
    <cellStyle name="Total 12" xfId="30439"/>
    <cellStyle name="Total 12 2" xfId="30440"/>
    <cellStyle name="Total 12 2 2" xfId="30441"/>
    <cellStyle name="Total 12 2 3" xfId="30442"/>
    <cellStyle name="Total 12 2 4" xfId="30443"/>
    <cellStyle name="Total 12 3" xfId="30444"/>
    <cellStyle name="Total 12 3 2" xfId="30445"/>
    <cellStyle name="Total 12 3 3" xfId="30446"/>
    <cellStyle name="Total 12 3 4" xfId="30447"/>
    <cellStyle name="Total 12 4" xfId="30448"/>
    <cellStyle name="Total 12 5" xfId="30449"/>
    <cellStyle name="Total 12 6" xfId="30450"/>
    <cellStyle name="Total 13" xfId="30451"/>
    <cellStyle name="Total 13 2" xfId="30452"/>
    <cellStyle name="Total 13 2 2" xfId="30453"/>
    <cellStyle name="Total 13 2 3" xfId="30454"/>
    <cellStyle name="Total 13 2 4" xfId="30455"/>
    <cellStyle name="Total 13 3" xfId="30456"/>
    <cellStyle name="Total 13 3 2" xfId="30457"/>
    <cellStyle name="Total 13 3 3" xfId="30458"/>
    <cellStyle name="Total 13 3 4" xfId="30459"/>
    <cellStyle name="Total 13 4" xfId="30460"/>
    <cellStyle name="Total 13 5" xfId="30461"/>
    <cellStyle name="Total 13 6" xfId="30462"/>
    <cellStyle name="Total 14" xfId="30463"/>
    <cellStyle name="Total 14 2" xfId="30464"/>
    <cellStyle name="Total 14 2 2" xfId="30465"/>
    <cellStyle name="Total 14 2 3" xfId="30466"/>
    <cellStyle name="Total 14 2 4" xfId="30467"/>
    <cellStyle name="Total 14 3" xfId="30468"/>
    <cellStyle name="Total 14 3 2" xfId="30469"/>
    <cellStyle name="Total 14 3 3" xfId="30470"/>
    <cellStyle name="Total 14 3 4" xfId="30471"/>
    <cellStyle name="Total 14 4" xfId="30472"/>
    <cellStyle name="Total 14 5" xfId="30473"/>
    <cellStyle name="Total 14 6" xfId="30474"/>
    <cellStyle name="Total 15" xfId="30475"/>
    <cellStyle name="Total 15 2" xfId="30476"/>
    <cellStyle name="Total 15 2 2" xfId="30477"/>
    <cellStyle name="Total 15 2 3" xfId="30478"/>
    <cellStyle name="Total 15 2 4" xfId="30479"/>
    <cellStyle name="Total 15 3" xfId="30480"/>
    <cellStyle name="Total 15 3 2" xfId="30481"/>
    <cellStyle name="Total 15 3 3" xfId="30482"/>
    <cellStyle name="Total 15 3 4" xfId="30483"/>
    <cellStyle name="Total 15 4" xfId="30484"/>
    <cellStyle name="Total 15 5" xfId="30485"/>
    <cellStyle name="Total 15 6" xfId="30486"/>
    <cellStyle name="Total 16" xfId="30487"/>
    <cellStyle name="Total 16 2" xfId="30488"/>
    <cellStyle name="Total 16 2 2" xfId="30489"/>
    <cellStyle name="Total 16 2 3" xfId="30490"/>
    <cellStyle name="Total 16 2 4" xfId="30491"/>
    <cellStyle name="Total 16 3" xfId="30492"/>
    <cellStyle name="Total 16 3 2" xfId="30493"/>
    <cellStyle name="Total 16 3 3" xfId="30494"/>
    <cellStyle name="Total 16 3 4" xfId="30495"/>
    <cellStyle name="Total 16 4" xfId="30496"/>
    <cellStyle name="Total 16 5" xfId="30497"/>
    <cellStyle name="Total 16 6" xfId="30498"/>
    <cellStyle name="Total 2" xfId="30499"/>
    <cellStyle name="Total 2 10" xfId="30500"/>
    <cellStyle name="Total 2 10 2" xfId="30501"/>
    <cellStyle name="Total 2 10 2 2" xfId="30502"/>
    <cellStyle name="Total 2 10 2 3" xfId="30503"/>
    <cellStyle name="Total 2 10 2 4" xfId="30504"/>
    <cellStyle name="Total 2 10 3" xfId="30505"/>
    <cellStyle name="Total 2 10 4" xfId="30506"/>
    <cellStyle name="Total 2 11" xfId="30507"/>
    <cellStyle name="Total 2 11 2" xfId="30508"/>
    <cellStyle name="Total 2 11 2 2" xfId="30509"/>
    <cellStyle name="Total 2 11 2 3" xfId="30510"/>
    <cellStyle name="Total 2 11 2 4" xfId="30511"/>
    <cellStyle name="Total 2 11 3" xfId="30512"/>
    <cellStyle name="Total 2 11 4" xfId="30513"/>
    <cellStyle name="Total 2 12" xfId="30514"/>
    <cellStyle name="Total 2 12 2" xfId="30515"/>
    <cellStyle name="Total 2 12 3" xfId="30516"/>
    <cellStyle name="Total 2 12 4" xfId="30517"/>
    <cellStyle name="Total 2 13" xfId="30518"/>
    <cellStyle name="Total 2 13 2" xfId="30519"/>
    <cellStyle name="Total 2 13 3" xfId="30520"/>
    <cellStyle name="Total 2 13 4" xfId="30521"/>
    <cellStyle name="Total 2 14" xfId="30522"/>
    <cellStyle name="Total 2 15" xfId="30523"/>
    <cellStyle name="Total 2 16" xfId="30524"/>
    <cellStyle name="Total 2 2" xfId="30525"/>
    <cellStyle name="Total 2 2 10" xfId="30526"/>
    <cellStyle name="Total 2 2 10 2" xfId="30527"/>
    <cellStyle name="Total 2 2 10 3" xfId="30528"/>
    <cellStyle name="Total 2 2 10 4" xfId="30529"/>
    <cellStyle name="Total 2 2 11" xfId="30530"/>
    <cellStyle name="Total 2 2 11 2" xfId="30531"/>
    <cellStyle name="Total 2 2 11 3" xfId="30532"/>
    <cellStyle name="Total 2 2 11 4" xfId="30533"/>
    <cellStyle name="Total 2 2 12" xfId="30534"/>
    <cellStyle name="Total 2 2 13" xfId="30535"/>
    <cellStyle name="Total 2 2 14" xfId="30536"/>
    <cellStyle name="Total 2 2 2" xfId="30537"/>
    <cellStyle name="Total 2 2 2 2" xfId="30538"/>
    <cellStyle name="Total 2 2 2 2 2" xfId="30539"/>
    <cellStyle name="Total 2 2 2 2 3" xfId="30540"/>
    <cellStyle name="Total 2 2 2 2 4" xfId="30541"/>
    <cellStyle name="Total 2 2 2 3" xfId="30542"/>
    <cellStyle name="Total 2 2 2 4" xfId="30543"/>
    <cellStyle name="Total 2 2 3" xfId="30544"/>
    <cellStyle name="Total 2 2 3 2" xfId="30545"/>
    <cellStyle name="Total 2 2 3 2 2" xfId="30546"/>
    <cellStyle name="Total 2 2 3 2 3" xfId="30547"/>
    <cellStyle name="Total 2 2 3 2 4" xfId="30548"/>
    <cellStyle name="Total 2 2 3 3" xfId="30549"/>
    <cellStyle name="Total 2 2 3 4" xfId="30550"/>
    <cellStyle name="Total 2 2 4" xfId="30551"/>
    <cellStyle name="Total 2 2 4 2" xfId="30552"/>
    <cellStyle name="Total 2 2 4 2 2" xfId="30553"/>
    <cellStyle name="Total 2 2 4 2 3" xfId="30554"/>
    <cellStyle name="Total 2 2 4 2 4" xfId="30555"/>
    <cellStyle name="Total 2 2 4 3" xfId="30556"/>
    <cellStyle name="Total 2 2 4 4" xfId="30557"/>
    <cellStyle name="Total 2 2 5" xfId="30558"/>
    <cellStyle name="Total 2 2 5 2" xfId="30559"/>
    <cellStyle name="Total 2 2 5 2 2" xfId="30560"/>
    <cellStyle name="Total 2 2 5 2 3" xfId="30561"/>
    <cellStyle name="Total 2 2 5 2 4" xfId="30562"/>
    <cellStyle name="Total 2 2 5 3" xfId="30563"/>
    <cellStyle name="Total 2 2 5 4" xfId="30564"/>
    <cellStyle name="Total 2 2 6" xfId="30565"/>
    <cellStyle name="Total 2 2 6 2" xfId="30566"/>
    <cellStyle name="Total 2 2 6 2 2" xfId="30567"/>
    <cellStyle name="Total 2 2 6 2 3" xfId="30568"/>
    <cellStyle name="Total 2 2 6 2 4" xfId="30569"/>
    <cellStyle name="Total 2 2 6 3" xfId="30570"/>
    <cellStyle name="Total 2 2 6 4" xfId="30571"/>
    <cellStyle name="Total 2 2 7" xfId="30572"/>
    <cellStyle name="Total 2 2 7 2" xfId="30573"/>
    <cellStyle name="Total 2 2 7 2 2" xfId="30574"/>
    <cellStyle name="Total 2 2 7 2 3" xfId="30575"/>
    <cellStyle name="Total 2 2 7 2 4" xfId="30576"/>
    <cellStyle name="Total 2 2 7 3" xfId="30577"/>
    <cellStyle name="Total 2 2 7 4" xfId="30578"/>
    <cellStyle name="Total 2 2 8" xfId="30579"/>
    <cellStyle name="Total 2 2 8 2" xfId="30580"/>
    <cellStyle name="Total 2 2 8 2 2" xfId="30581"/>
    <cellStyle name="Total 2 2 8 2 3" xfId="30582"/>
    <cellStyle name="Total 2 2 8 2 4" xfId="30583"/>
    <cellStyle name="Total 2 2 8 3" xfId="30584"/>
    <cellStyle name="Total 2 2 8 4" xfId="30585"/>
    <cellStyle name="Total 2 2 9" xfId="30586"/>
    <cellStyle name="Total 2 2 9 2" xfId="30587"/>
    <cellStyle name="Total 2 2 9 2 2" xfId="30588"/>
    <cellStyle name="Total 2 2 9 2 3" xfId="30589"/>
    <cellStyle name="Total 2 2 9 2 4" xfId="30590"/>
    <cellStyle name="Total 2 2 9 3" xfId="30591"/>
    <cellStyle name="Total 2 2 9 4" xfId="30592"/>
    <cellStyle name="Total 2 3" xfId="30593"/>
    <cellStyle name="Total 2 3 2" xfId="30594"/>
    <cellStyle name="Total 2 3 2 2" xfId="30595"/>
    <cellStyle name="Total 2 3 2 3" xfId="30596"/>
    <cellStyle name="Total 2 3 2 4" xfId="30597"/>
    <cellStyle name="Total 2 3 3" xfId="30598"/>
    <cellStyle name="Total 2 3 3 2" xfId="30599"/>
    <cellStyle name="Total 2 3 3 3" xfId="30600"/>
    <cellStyle name="Total 2 3 3 4" xfId="30601"/>
    <cellStyle name="Total 2 3 4" xfId="30602"/>
    <cellStyle name="Total 2 3 5" xfId="30603"/>
    <cellStyle name="Total 2 3 6" xfId="30604"/>
    <cellStyle name="Total 2 4" xfId="30605"/>
    <cellStyle name="Total 2 4 2" xfId="30606"/>
    <cellStyle name="Total 2 4 2 2" xfId="30607"/>
    <cellStyle name="Total 2 4 2 3" xfId="30608"/>
    <cellStyle name="Total 2 4 2 4" xfId="30609"/>
    <cellStyle name="Total 2 4 3" xfId="30610"/>
    <cellStyle name="Total 2 4 3 2" xfId="30611"/>
    <cellStyle name="Total 2 4 3 3" xfId="30612"/>
    <cellStyle name="Total 2 4 3 4" xfId="30613"/>
    <cellStyle name="Total 2 4 4" xfId="30614"/>
    <cellStyle name="Total 2 4 5" xfId="30615"/>
    <cellStyle name="Total 2 4 6" xfId="30616"/>
    <cellStyle name="Total 2 5" xfId="30617"/>
    <cellStyle name="Total 2 5 2" xfId="30618"/>
    <cellStyle name="Total 2 5 2 2" xfId="30619"/>
    <cellStyle name="Total 2 5 2 3" xfId="30620"/>
    <cellStyle name="Total 2 5 2 4" xfId="30621"/>
    <cellStyle name="Total 2 5 3" xfId="30622"/>
    <cellStyle name="Total 2 5 3 2" xfId="30623"/>
    <cellStyle name="Total 2 5 3 3" xfId="30624"/>
    <cellStyle name="Total 2 5 3 4" xfId="30625"/>
    <cellStyle name="Total 2 5 4" xfId="30626"/>
    <cellStyle name="Total 2 5 5" xfId="30627"/>
    <cellStyle name="Total 2 5 6" xfId="30628"/>
    <cellStyle name="Total 2 6" xfId="30629"/>
    <cellStyle name="Total 2 6 2" xfId="30630"/>
    <cellStyle name="Total 2 6 2 2" xfId="30631"/>
    <cellStyle name="Total 2 6 2 3" xfId="30632"/>
    <cellStyle name="Total 2 6 2 4" xfId="30633"/>
    <cellStyle name="Total 2 6 3" xfId="30634"/>
    <cellStyle name="Total 2 6 4" xfId="30635"/>
    <cellStyle name="Total 2 7" xfId="30636"/>
    <cellStyle name="Total 2 7 2" xfId="30637"/>
    <cellStyle name="Total 2 7 2 2" xfId="30638"/>
    <cellStyle name="Total 2 7 2 3" xfId="30639"/>
    <cellStyle name="Total 2 7 2 4" xfId="30640"/>
    <cellStyle name="Total 2 7 3" xfId="30641"/>
    <cellStyle name="Total 2 7 4" xfId="30642"/>
    <cellStyle name="Total 2 8" xfId="30643"/>
    <cellStyle name="Total 2 8 2" xfId="30644"/>
    <cellStyle name="Total 2 8 2 2" xfId="30645"/>
    <cellStyle name="Total 2 8 2 3" xfId="30646"/>
    <cellStyle name="Total 2 8 2 4" xfId="30647"/>
    <cellStyle name="Total 2 8 3" xfId="30648"/>
    <cellStyle name="Total 2 8 4" xfId="30649"/>
    <cellStyle name="Total 2 9" xfId="30650"/>
    <cellStyle name="Total 2 9 2" xfId="30651"/>
    <cellStyle name="Total 2 9 2 2" xfId="30652"/>
    <cellStyle name="Total 2 9 2 3" xfId="30653"/>
    <cellStyle name="Total 2 9 2 4" xfId="30654"/>
    <cellStyle name="Total 2 9 3" xfId="30655"/>
    <cellStyle name="Total 2 9 4" xfId="30656"/>
    <cellStyle name="Total 2_POST METRIC - ELEC" xfId="30657"/>
    <cellStyle name="Total 3" xfId="30658"/>
    <cellStyle name="Total 3 10" xfId="30659"/>
    <cellStyle name="Total 3 10 2" xfId="30660"/>
    <cellStyle name="Total 3 10 2 2" xfId="30661"/>
    <cellStyle name="Total 3 10 2 3" xfId="30662"/>
    <cellStyle name="Total 3 10 2 4" xfId="30663"/>
    <cellStyle name="Total 3 10 3" xfId="30664"/>
    <cellStyle name="Total 3 10 4" xfId="30665"/>
    <cellStyle name="Total 3 11" xfId="30666"/>
    <cellStyle name="Total 3 11 2" xfId="30667"/>
    <cellStyle name="Total 3 11 3" xfId="30668"/>
    <cellStyle name="Total 3 11 4" xfId="30669"/>
    <cellStyle name="Total 3 12" xfId="30670"/>
    <cellStyle name="Total 3 12 2" xfId="30671"/>
    <cellStyle name="Total 3 12 3" xfId="30672"/>
    <cellStyle name="Total 3 12 4" xfId="30673"/>
    <cellStyle name="Total 3 13" xfId="30674"/>
    <cellStyle name="Total 3 14" xfId="30675"/>
    <cellStyle name="Total 3 15" xfId="30676"/>
    <cellStyle name="Total 3 2" xfId="30677"/>
    <cellStyle name="Total 3 2 10" xfId="30678"/>
    <cellStyle name="Total 3 2 10 2" xfId="30679"/>
    <cellStyle name="Total 3 2 10 3" xfId="30680"/>
    <cellStyle name="Total 3 2 10 4" xfId="30681"/>
    <cellStyle name="Total 3 2 11" xfId="30682"/>
    <cellStyle name="Total 3 2 11 2" xfId="30683"/>
    <cellStyle name="Total 3 2 11 3" xfId="30684"/>
    <cellStyle name="Total 3 2 11 4" xfId="30685"/>
    <cellStyle name="Total 3 2 12" xfId="30686"/>
    <cellStyle name="Total 3 2 13" xfId="30687"/>
    <cellStyle name="Total 3 2 14" xfId="30688"/>
    <cellStyle name="Total 3 2 2" xfId="30689"/>
    <cellStyle name="Total 3 2 2 2" xfId="30690"/>
    <cellStyle name="Total 3 2 2 2 2" xfId="30691"/>
    <cellStyle name="Total 3 2 2 2 3" xfId="30692"/>
    <cellStyle name="Total 3 2 2 2 4" xfId="30693"/>
    <cellStyle name="Total 3 2 2 3" xfId="30694"/>
    <cellStyle name="Total 3 2 2 4" xfId="30695"/>
    <cellStyle name="Total 3 2 3" xfId="30696"/>
    <cellStyle name="Total 3 2 3 2" xfId="30697"/>
    <cellStyle name="Total 3 2 3 2 2" xfId="30698"/>
    <cellStyle name="Total 3 2 3 2 3" xfId="30699"/>
    <cellStyle name="Total 3 2 3 2 4" xfId="30700"/>
    <cellStyle name="Total 3 2 3 3" xfId="30701"/>
    <cellStyle name="Total 3 2 3 4" xfId="30702"/>
    <cellStyle name="Total 3 2 4" xfId="30703"/>
    <cellStyle name="Total 3 2 4 2" xfId="30704"/>
    <cellStyle name="Total 3 2 4 2 2" xfId="30705"/>
    <cellStyle name="Total 3 2 4 2 3" xfId="30706"/>
    <cellStyle name="Total 3 2 4 2 4" xfId="30707"/>
    <cellStyle name="Total 3 2 4 3" xfId="30708"/>
    <cellStyle name="Total 3 2 4 4" xfId="30709"/>
    <cellStyle name="Total 3 2 5" xfId="30710"/>
    <cellStyle name="Total 3 2 5 2" xfId="30711"/>
    <cellStyle name="Total 3 2 5 2 2" xfId="30712"/>
    <cellStyle name="Total 3 2 5 2 3" xfId="30713"/>
    <cellStyle name="Total 3 2 5 2 4" xfId="30714"/>
    <cellStyle name="Total 3 2 5 3" xfId="30715"/>
    <cellStyle name="Total 3 2 5 4" xfId="30716"/>
    <cellStyle name="Total 3 2 6" xfId="30717"/>
    <cellStyle name="Total 3 2 6 2" xfId="30718"/>
    <cellStyle name="Total 3 2 6 2 2" xfId="30719"/>
    <cellStyle name="Total 3 2 6 2 3" xfId="30720"/>
    <cellStyle name="Total 3 2 6 2 4" xfId="30721"/>
    <cellStyle name="Total 3 2 6 3" xfId="30722"/>
    <cellStyle name="Total 3 2 6 4" xfId="30723"/>
    <cellStyle name="Total 3 2 7" xfId="30724"/>
    <cellStyle name="Total 3 2 7 2" xfId="30725"/>
    <cellStyle name="Total 3 2 7 2 2" xfId="30726"/>
    <cellStyle name="Total 3 2 7 2 3" xfId="30727"/>
    <cellStyle name="Total 3 2 7 2 4" xfId="30728"/>
    <cellStyle name="Total 3 2 7 3" xfId="30729"/>
    <cellStyle name="Total 3 2 7 4" xfId="30730"/>
    <cellStyle name="Total 3 2 8" xfId="30731"/>
    <cellStyle name="Total 3 2 8 2" xfId="30732"/>
    <cellStyle name="Total 3 2 8 2 2" xfId="30733"/>
    <cellStyle name="Total 3 2 8 2 3" xfId="30734"/>
    <cellStyle name="Total 3 2 8 2 4" xfId="30735"/>
    <cellStyle name="Total 3 2 8 3" xfId="30736"/>
    <cellStyle name="Total 3 2 8 4" xfId="30737"/>
    <cellStyle name="Total 3 2 9" xfId="30738"/>
    <cellStyle name="Total 3 2 9 2" xfId="30739"/>
    <cellStyle name="Total 3 2 9 2 2" xfId="30740"/>
    <cellStyle name="Total 3 2 9 2 3" xfId="30741"/>
    <cellStyle name="Total 3 2 9 2 4" xfId="30742"/>
    <cellStyle name="Total 3 2 9 3" xfId="30743"/>
    <cellStyle name="Total 3 2 9 4" xfId="30744"/>
    <cellStyle name="Total 3 3" xfId="30745"/>
    <cellStyle name="Total 3 3 2" xfId="30746"/>
    <cellStyle name="Total 3 3 2 2" xfId="30747"/>
    <cellStyle name="Total 3 3 2 3" xfId="30748"/>
    <cellStyle name="Total 3 3 2 4" xfId="30749"/>
    <cellStyle name="Total 3 3 3" xfId="30750"/>
    <cellStyle name="Total 3 3 4" xfId="30751"/>
    <cellStyle name="Total 3 4" xfId="30752"/>
    <cellStyle name="Total 3 4 2" xfId="30753"/>
    <cellStyle name="Total 3 4 2 2" xfId="30754"/>
    <cellStyle name="Total 3 4 2 3" xfId="30755"/>
    <cellStyle name="Total 3 4 2 4" xfId="30756"/>
    <cellStyle name="Total 3 4 3" xfId="30757"/>
    <cellStyle name="Total 3 4 4" xfId="30758"/>
    <cellStyle name="Total 3 5" xfId="30759"/>
    <cellStyle name="Total 3 5 2" xfId="30760"/>
    <cellStyle name="Total 3 5 2 2" xfId="30761"/>
    <cellStyle name="Total 3 5 2 3" xfId="30762"/>
    <cellStyle name="Total 3 5 2 4" xfId="30763"/>
    <cellStyle name="Total 3 5 3" xfId="30764"/>
    <cellStyle name="Total 3 5 4" xfId="30765"/>
    <cellStyle name="Total 3 6" xfId="30766"/>
    <cellStyle name="Total 3 6 2" xfId="30767"/>
    <cellStyle name="Total 3 6 2 2" xfId="30768"/>
    <cellStyle name="Total 3 6 2 3" xfId="30769"/>
    <cellStyle name="Total 3 6 2 4" xfId="30770"/>
    <cellStyle name="Total 3 6 3" xfId="30771"/>
    <cellStyle name="Total 3 6 4" xfId="30772"/>
    <cellStyle name="Total 3 7" xfId="30773"/>
    <cellStyle name="Total 3 7 2" xfId="30774"/>
    <cellStyle name="Total 3 7 2 2" xfId="30775"/>
    <cellStyle name="Total 3 7 2 3" xfId="30776"/>
    <cellStyle name="Total 3 7 2 4" xfId="30777"/>
    <cellStyle name="Total 3 7 3" xfId="30778"/>
    <cellStyle name="Total 3 7 4" xfId="30779"/>
    <cellStyle name="Total 3 8" xfId="30780"/>
    <cellStyle name="Total 3 8 2" xfId="30781"/>
    <cellStyle name="Total 3 8 2 2" xfId="30782"/>
    <cellStyle name="Total 3 8 2 3" xfId="30783"/>
    <cellStyle name="Total 3 8 2 4" xfId="30784"/>
    <cellStyle name="Total 3 8 3" xfId="30785"/>
    <cellStyle name="Total 3 8 4" xfId="30786"/>
    <cellStyle name="Total 3 9" xfId="30787"/>
    <cellStyle name="Total 3 9 2" xfId="30788"/>
    <cellStyle name="Total 3 9 2 2" xfId="30789"/>
    <cellStyle name="Total 3 9 2 3" xfId="30790"/>
    <cellStyle name="Total 3 9 2 4" xfId="30791"/>
    <cellStyle name="Total 3 9 3" xfId="30792"/>
    <cellStyle name="Total 3 9 4" xfId="30793"/>
    <cellStyle name="Total 3_KC720 - JCR - Mar '11" xfId="30794"/>
    <cellStyle name="Total 4" xfId="30795"/>
    <cellStyle name="Total 4 2" xfId="30796"/>
    <cellStyle name="Total 4 2 2" xfId="30797"/>
    <cellStyle name="Total 4 2 3" xfId="30798"/>
    <cellStyle name="Total 4 2 4" xfId="30799"/>
    <cellStyle name="Total 4 3" xfId="30800"/>
    <cellStyle name="Total 4 3 2" xfId="30801"/>
    <cellStyle name="Total 4 3 3" xfId="30802"/>
    <cellStyle name="Total 4 3 4" xfId="30803"/>
    <cellStyle name="Total 4 4" xfId="30804"/>
    <cellStyle name="Total 4 5" xfId="30805"/>
    <cellStyle name="Total 4 6" xfId="30806"/>
    <cellStyle name="Total 5" xfId="30807"/>
    <cellStyle name="Total 5 2" xfId="30808"/>
    <cellStyle name="Total 5 2 2" xfId="30809"/>
    <cellStyle name="Total 5 2 3" xfId="30810"/>
    <cellStyle name="Total 5 2 4" xfId="30811"/>
    <cellStyle name="Total 5 3" xfId="30812"/>
    <cellStyle name="Total 5 3 2" xfId="30813"/>
    <cellStyle name="Total 5 3 3" xfId="30814"/>
    <cellStyle name="Total 5 3 4" xfId="30815"/>
    <cellStyle name="Total 5 4" xfId="30816"/>
    <cellStyle name="Total 5 5" xfId="30817"/>
    <cellStyle name="Total 5 6" xfId="30818"/>
    <cellStyle name="Total 6" xfId="30819"/>
    <cellStyle name="Total 6 2" xfId="30820"/>
    <cellStyle name="Total 6 2 2" xfId="30821"/>
    <cellStyle name="Total 6 2 3" xfId="30822"/>
    <cellStyle name="Total 6 2 4" xfId="30823"/>
    <cellStyle name="Total 6 3" xfId="30824"/>
    <cellStyle name="Total 6 3 2" xfId="30825"/>
    <cellStyle name="Total 6 3 3" xfId="30826"/>
    <cellStyle name="Total 6 3 4" xfId="30827"/>
    <cellStyle name="Total 6 4" xfId="30828"/>
    <cellStyle name="Total 6 5" xfId="30829"/>
    <cellStyle name="Total 6 6" xfId="30830"/>
    <cellStyle name="Total 7" xfId="30831"/>
    <cellStyle name="Total 7 2" xfId="30832"/>
    <cellStyle name="Total 7 2 2" xfId="30833"/>
    <cellStyle name="Total 7 2 3" xfId="30834"/>
    <cellStyle name="Total 7 2 4" xfId="30835"/>
    <cellStyle name="Total 7 3" xfId="30836"/>
    <cellStyle name="Total 7 3 2" xfId="30837"/>
    <cellStyle name="Total 7 3 3" xfId="30838"/>
    <cellStyle name="Total 7 3 4" xfId="30839"/>
    <cellStyle name="Total 7 4" xfId="30840"/>
    <cellStyle name="Total 7 5" xfId="30841"/>
    <cellStyle name="Total 7 6" xfId="30842"/>
    <cellStyle name="Total 8" xfId="30843"/>
    <cellStyle name="Total 8 2" xfId="30844"/>
    <cellStyle name="Total 8 2 2" xfId="30845"/>
    <cellStyle name="Total 8 2 3" xfId="30846"/>
    <cellStyle name="Total 8 2 4" xfId="30847"/>
    <cellStyle name="Total 8 3" xfId="30848"/>
    <cellStyle name="Total 8 4" xfId="30849"/>
    <cellStyle name="Total 8 5" xfId="30850"/>
    <cellStyle name="Total 9" xfId="30851"/>
    <cellStyle name="Total 9 2" xfId="30852"/>
    <cellStyle name="Total 9 2 2" xfId="30853"/>
    <cellStyle name="Total 9 2 3" xfId="30854"/>
    <cellStyle name="Total 9 2 4" xfId="30855"/>
    <cellStyle name="Total 9 3" xfId="30856"/>
    <cellStyle name="Total 9 4" xfId="30857"/>
    <cellStyle name="Total 9 5" xfId="30858"/>
    <cellStyle name="totalbold" xfId="30859"/>
    <cellStyle name="TotCol - Style5" xfId="30860"/>
    <cellStyle name="TotRow - Style4" xfId="30861"/>
    <cellStyle name="TotRow - Style4 2" xfId="30862"/>
    <cellStyle name="TotRow - Style4 2 2" xfId="30863"/>
    <cellStyle name="TotRow - Style4 2 3" xfId="30864"/>
    <cellStyle name="TotRow - Style4 2 4" xfId="30865"/>
    <cellStyle name="TotRow - Style4 3" xfId="30866"/>
    <cellStyle name="TotRow - Style4 4" xfId="30867"/>
    <cellStyle name="TotRow - Style4 5" xfId="30868"/>
    <cellStyle name="Tusental (0)_pldt" xfId="30869"/>
    <cellStyle name="Tusental_pldt" xfId="30870"/>
    <cellStyle name="ultant" xfId="30871"/>
    <cellStyle name="uni" xfId="30872"/>
    <cellStyle name="Unit" xfId="30873"/>
    <cellStyle name="v" xfId="30874"/>
    <cellStyle name="v 2" xfId="30875"/>
    <cellStyle name="v 2 2" xfId="30876"/>
    <cellStyle name="v 2 3" xfId="30877"/>
    <cellStyle name="v 2 4" xfId="30878"/>
    <cellStyle name="v 3" xfId="30879"/>
    <cellStyle name="v 3 2" xfId="30880"/>
    <cellStyle name="v 3 3" xfId="30881"/>
    <cellStyle name="v 3 4" xfId="30882"/>
    <cellStyle name="v 4" xfId="30883"/>
    <cellStyle name="v 5" xfId="30884"/>
    <cellStyle name="v 6" xfId="30885"/>
    <cellStyle name="v 7" xfId="30886"/>
    <cellStyle name="v_25-8-2010  ABS &amp; Det" xfId="30887"/>
    <cellStyle name="v_25-8-2010  ABS &amp; Det 2" xfId="30888"/>
    <cellStyle name="v_25-8-2010  ABS &amp; Det 2 2" xfId="30889"/>
    <cellStyle name="v_25-8-2010  ABS &amp; Det 2 3" xfId="30890"/>
    <cellStyle name="v_25-8-2010  ABS &amp; Det 2 4" xfId="30891"/>
    <cellStyle name="v_25-8-2010  ABS &amp; Det 3" xfId="30892"/>
    <cellStyle name="v_25-8-2010  ABS &amp; Det 3 2" xfId="30893"/>
    <cellStyle name="v_25-8-2010  ABS &amp; Det 3 3" xfId="30894"/>
    <cellStyle name="v_25-8-2010  ABS &amp; Det 3 4" xfId="30895"/>
    <cellStyle name="v_25-8-2010  ABS &amp; Det 4" xfId="30896"/>
    <cellStyle name="v_25-8-2010  ABS &amp; Det 5" xfId="30897"/>
    <cellStyle name="v_25-8-2010  ABS &amp; Det 6" xfId="30898"/>
    <cellStyle name="v_25-8-2010  ABS &amp; Det 7" xfId="30899"/>
    <cellStyle name="v_25-8-2010  ABS &amp; Det_POST METRIC - ELEC" xfId="30900"/>
    <cellStyle name="v_25-8-2010  ABS &amp; Det_POST METRIC - ELEC 2" xfId="30901"/>
    <cellStyle name="v_25-8-2010  ABS &amp; Det_POST METRIC - ELEC 2 2" xfId="30902"/>
    <cellStyle name="v_25-8-2010  ABS &amp; Det_POST METRIC - ELEC 2 3" xfId="30903"/>
    <cellStyle name="v_25-8-2010  ABS &amp; Det_POST METRIC - ELEC 2 4" xfId="30904"/>
    <cellStyle name="v_25-8-2010  ABS &amp; Det_POST METRIC - ELEC 3" xfId="30905"/>
    <cellStyle name="v_25-8-2010  ABS &amp; Det_POST METRIC - ELEC 3 2" xfId="30906"/>
    <cellStyle name="v_25-8-2010  ABS &amp; Det_POST METRIC - ELEC 3 3" xfId="30907"/>
    <cellStyle name="v_25-8-2010  ABS &amp; Det_POST METRIC - ELEC 3 4" xfId="30908"/>
    <cellStyle name="v_25-8-2010  ABS &amp; Det_POST METRIC - ELEC 4" xfId="30909"/>
    <cellStyle name="v_25-8-2010  ABS &amp; Det_POST METRIC - ELEC 5" xfId="30910"/>
    <cellStyle name="v_25-8-2010  ABS &amp; Det_POST METRIC - ELEC 6" xfId="30911"/>
    <cellStyle name="v_25-8-2010  ABS &amp; Det_POST METRIC - ELEC 7" xfId="30912"/>
    <cellStyle name="v_25-8-2010  ABS &amp; Det_revised  Estimation-1" xfId="30913"/>
    <cellStyle name="v_25-8-2010  ABS &amp; Det_revised  Estimation-1 2" xfId="30914"/>
    <cellStyle name="v_25-8-2010  ABS &amp; Det_revised  Estimation-1 2 2" xfId="30915"/>
    <cellStyle name="v_25-8-2010  ABS &amp; Det_revised  Estimation-1 2 3" xfId="30916"/>
    <cellStyle name="v_25-8-2010  ABS &amp; Det_revised  Estimation-1 2 4" xfId="30917"/>
    <cellStyle name="v_25-8-2010  ABS &amp; Det_revised  Estimation-1 3" xfId="30918"/>
    <cellStyle name="v_25-8-2010  ABS &amp; Det_revised  Estimation-1 3 2" xfId="30919"/>
    <cellStyle name="v_25-8-2010  ABS &amp; Det_revised  Estimation-1 3 3" xfId="30920"/>
    <cellStyle name="v_25-8-2010  ABS &amp; Det_revised  Estimation-1 3 4" xfId="30921"/>
    <cellStyle name="v_25-8-2010  ABS &amp; Det_revised  Estimation-1 4" xfId="30922"/>
    <cellStyle name="v_25-8-2010  ABS &amp; Det_revised  Estimation-1 5" xfId="30923"/>
    <cellStyle name="v_25-8-2010  ABS &amp; Det_revised  Estimation-1 6" xfId="30924"/>
    <cellStyle name="v_25-8-2010  ABS &amp; Det_revised  Estimation-1 7" xfId="30925"/>
    <cellStyle name="v_25-8-2010  ABS &amp; Det_TIRUPATI  ELEC" xfId="30926"/>
    <cellStyle name="v_25-8-2010  ABS &amp; Det_TIRUPATI  ELEC 2" xfId="30927"/>
    <cellStyle name="v_25-8-2010  ABS &amp; Det_TIRUPATI  ELEC 2 2" xfId="30928"/>
    <cellStyle name="v_25-8-2010  ABS &amp; Det_TIRUPATI  ELEC 2 3" xfId="30929"/>
    <cellStyle name="v_25-8-2010  ABS &amp; Det_TIRUPATI  ELEC 2 4" xfId="30930"/>
    <cellStyle name="v_25-8-2010  ABS &amp; Det_TIRUPATI  ELEC 3" xfId="30931"/>
    <cellStyle name="v_25-8-2010  ABS &amp; Det_TIRUPATI  ELEC 3 2" xfId="30932"/>
    <cellStyle name="v_25-8-2010  ABS &amp; Det_TIRUPATI  ELEC 3 3" xfId="30933"/>
    <cellStyle name="v_25-8-2010  ABS &amp; Det_TIRUPATI  ELEC 3 4" xfId="30934"/>
    <cellStyle name="v_25-8-2010  ABS &amp; Det_TIRUPATI  ELEC 4" xfId="30935"/>
    <cellStyle name="v_25-8-2010  ABS &amp; Det_TIRUPATI  ELEC 5" xfId="30936"/>
    <cellStyle name="v_25-8-2010  ABS &amp; Det_TIRUPATI  ELEC 6" xfId="30937"/>
    <cellStyle name="v_25-8-2010  ABS &amp; Det_TIRUPATI  ELEC 7" xfId="30938"/>
    <cellStyle name="v_KC 640 Venk. Hatcheries Final" xfId="30939"/>
    <cellStyle name="v_KC 640 Venk. Hatcheries Final 2" xfId="30940"/>
    <cellStyle name="v_KC 640 Venk. Hatcheries Final 2 2" xfId="30941"/>
    <cellStyle name="v_KC 640 Venk. Hatcheries Final 2 3" xfId="30942"/>
    <cellStyle name="v_KC 640 Venk. Hatcheries Final 2 4" xfId="30943"/>
    <cellStyle name="v_KC 640 Venk. Hatcheries Final 3" xfId="30944"/>
    <cellStyle name="v_KC 640 Venk. Hatcheries Final 4" xfId="30945"/>
    <cellStyle name="v_KC 640 Venk. Hatcheries Final 5" xfId="30946"/>
    <cellStyle name="v_KC 640 Venk. Hatcheries Final 6" xfId="30947"/>
    <cellStyle name="v_KC 640 Venk. Hatcheries Final 7" xfId="30948"/>
    <cellStyle name="v_POST METRIC - ELEC" xfId="30949"/>
    <cellStyle name="v_POST METRIC - ELEC 2" xfId="30950"/>
    <cellStyle name="v_POST METRIC - ELEC 2 2" xfId="30951"/>
    <cellStyle name="v_POST METRIC - ELEC 2 3" xfId="30952"/>
    <cellStyle name="v_POST METRIC - ELEC 2 4" xfId="30953"/>
    <cellStyle name="v_POST METRIC - ELEC 3" xfId="30954"/>
    <cellStyle name="v_POST METRIC - ELEC 3 2" xfId="30955"/>
    <cellStyle name="v_POST METRIC - ELEC 3 3" xfId="30956"/>
    <cellStyle name="v_POST METRIC - ELEC 3 4" xfId="30957"/>
    <cellStyle name="v_POST METRIC - ELEC 4" xfId="30958"/>
    <cellStyle name="v_POST METRIC - ELEC 5" xfId="30959"/>
    <cellStyle name="v_POST METRIC - ELEC 6" xfId="30960"/>
    <cellStyle name="v_POST METRIC - ELEC 7" xfId="30961"/>
    <cellStyle name="v_revised  Estimation-1" xfId="30962"/>
    <cellStyle name="v_revised  Estimation-1 2" xfId="30963"/>
    <cellStyle name="v_revised  Estimation-1 2 2" xfId="30964"/>
    <cellStyle name="v_revised  Estimation-1 2 3" xfId="30965"/>
    <cellStyle name="v_revised  Estimation-1 2 4" xfId="30966"/>
    <cellStyle name="v_revised  Estimation-1 3" xfId="30967"/>
    <cellStyle name="v_revised  Estimation-1 3 2" xfId="30968"/>
    <cellStyle name="v_revised  Estimation-1 3 3" xfId="30969"/>
    <cellStyle name="v_revised  Estimation-1 3 4" xfId="30970"/>
    <cellStyle name="v_revised  Estimation-1 4" xfId="30971"/>
    <cellStyle name="v_revised  Estimation-1 5" xfId="30972"/>
    <cellStyle name="v_revised  Estimation-1 6" xfId="30973"/>
    <cellStyle name="v_revised  Estimation-1 7" xfId="30974"/>
    <cellStyle name="v_TIRUPATI  ELEC" xfId="30975"/>
    <cellStyle name="v_TIRUPATI  ELEC 2" xfId="30976"/>
    <cellStyle name="v_TIRUPATI  ELEC 2 2" xfId="30977"/>
    <cellStyle name="v_TIRUPATI  ELEC 2 3" xfId="30978"/>
    <cellStyle name="v_TIRUPATI  ELEC 2 4" xfId="30979"/>
    <cellStyle name="v_TIRUPATI  ELEC 3" xfId="30980"/>
    <cellStyle name="v_TIRUPATI  ELEC 3 2" xfId="30981"/>
    <cellStyle name="v_TIRUPATI  ELEC 3 3" xfId="30982"/>
    <cellStyle name="v_TIRUPATI  ELEC 3 4" xfId="30983"/>
    <cellStyle name="v_TIRUPATI  ELEC 4" xfId="30984"/>
    <cellStyle name="v_TIRUPATI  ELEC 5" xfId="30985"/>
    <cellStyle name="v_TIRUPATI  ELEC 6" xfId="30986"/>
    <cellStyle name="v_TIRUPATI  ELEC 7" xfId="30987"/>
    <cellStyle name="Value" xfId="30988"/>
    <cellStyle name="Value 2" xfId="30989"/>
    <cellStyle name="Value 3" xfId="30990"/>
    <cellStyle name="Value 4" xfId="30991"/>
    <cellStyle name="Value 5" xfId="30992"/>
    <cellStyle name="Value 6" xfId="30993"/>
    <cellStyle name="Value 7" xfId="30994"/>
    <cellStyle name="Valuta (0)_pldt" xfId="30995"/>
    <cellStyle name="Valuta_pldt" xfId="30996"/>
    <cellStyle name="version" xfId="30997"/>
    <cellStyle name="Währung [0]_A_CAS_99" xfId="30998"/>
    <cellStyle name="Währung_A_CAS_99" xfId="30999"/>
    <cellStyle name="Warning Text 10" xfId="31000"/>
    <cellStyle name="Warning Text 11" xfId="31001"/>
    <cellStyle name="Warning Text 12" xfId="31002"/>
    <cellStyle name="Warning Text 13" xfId="31003"/>
    <cellStyle name="Warning Text 14" xfId="31004"/>
    <cellStyle name="Warning Text 15" xfId="31005"/>
    <cellStyle name="Warning Text 16" xfId="31006"/>
    <cellStyle name="Warning Text 2" xfId="31007"/>
    <cellStyle name="Warning Text 2 2" xfId="31008"/>
    <cellStyle name="Warning Text 2 3" xfId="31009"/>
    <cellStyle name="Warning Text 2 4" xfId="31010"/>
    <cellStyle name="Warning Text 2 5" xfId="31011"/>
    <cellStyle name="Warning Text 2_Block-F LGF POur-II BBS" xfId="31012"/>
    <cellStyle name="Warning Text 3" xfId="31013"/>
    <cellStyle name="Warning Text 3 2" xfId="31014"/>
    <cellStyle name="Warning Text 4" xfId="31015"/>
    <cellStyle name="Warning Text 5" xfId="31016"/>
    <cellStyle name="Warning Text 6" xfId="31017"/>
    <cellStyle name="Warning Text 7" xfId="31018"/>
    <cellStyle name="Warning Text 8" xfId="31019"/>
    <cellStyle name="Warning Text 9" xfId="31020"/>
    <cellStyle name="Yellow" xfId="31021"/>
    <cellStyle name="సాధారణ_Copy of Model estimate-Basnapally--07-05-06-Final" xfId="31022"/>
    <cellStyle name="_Revenue_Manpower Loading呃䍜" xfId="31023"/>
    <cellStyle name="쉼표 [0]_ML_Maintenance_Quo_060628" xfId="31024"/>
    <cellStyle name="콤마 [0]_Book1" xfId="31025"/>
    <cellStyle name="콤마_Book1" xfId="31026"/>
    <cellStyle name="통화 [0]_9634매출 " xfId="31027"/>
    <cellStyle name="통화_9634매출 " xfId="31028"/>
    <cellStyle name="표준_0N-HANDLING " xfId="31029"/>
    <cellStyle name="常规_geotextile cost" xfId="31030"/>
    <cellStyle name="桁区切り [0.00]_laroux" xfId="31031"/>
    <cellStyle name="桁区切り_COST (3)" xfId="31032"/>
    <cellStyle name="標準_94物件" xfId="31033"/>
    <cellStyle name="砯刽 [0]_Revenuenu" xfId="31034"/>
    <cellStyle name="砯刽_Revenueen" xfId="31035"/>
    <cellStyle name="通貨 [0.00]_laroux" xfId="31036"/>
    <cellStyle name="通貨_laroux" xfId="3103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99" Type="http://schemas.openxmlformats.org/officeDocument/2006/relationships/externalLink" Target="externalLinks/externalLink292.xml"/><Relationship Id="rId303" Type="http://schemas.openxmlformats.org/officeDocument/2006/relationships/externalLink" Target="externalLinks/externalLink296.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59" Type="http://schemas.openxmlformats.org/officeDocument/2006/relationships/externalLink" Target="externalLinks/externalLink152.xml"/><Relationship Id="rId324" Type="http://schemas.openxmlformats.org/officeDocument/2006/relationships/externalLink" Target="externalLinks/externalLink317.xml"/><Relationship Id="rId345" Type="http://schemas.openxmlformats.org/officeDocument/2006/relationships/externalLink" Target="externalLinks/externalLink338.xml"/><Relationship Id="rId366" Type="http://schemas.openxmlformats.org/officeDocument/2006/relationships/externalLink" Target="externalLinks/externalLink359.xml"/><Relationship Id="rId170" Type="http://schemas.openxmlformats.org/officeDocument/2006/relationships/externalLink" Target="externalLinks/externalLink163.xml"/><Relationship Id="rId191" Type="http://schemas.openxmlformats.org/officeDocument/2006/relationships/externalLink" Target="externalLinks/externalLink184.xml"/><Relationship Id="rId205" Type="http://schemas.openxmlformats.org/officeDocument/2006/relationships/externalLink" Target="externalLinks/externalLink198.xml"/><Relationship Id="rId226" Type="http://schemas.openxmlformats.org/officeDocument/2006/relationships/externalLink" Target="externalLinks/externalLink219.xml"/><Relationship Id="rId247" Type="http://schemas.openxmlformats.org/officeDocument/2006/relationships/externalLink" Target="externalLinks/externalLink240.xml"/><Relationship Id="rId107" Type="http://schemas.openxmlformats.org/officeDocument/2006/relationships/externalLink" Target="externalLinks/externalLink100.xml"/><Relationship Id="rId268" Type="http://schemas.openxmlformats.org/officeDocument/2006/relationships/externalLink" Target="externalLinks/externalLink261.xml"/><Relationship Id="rId289" Type="http://schemas.openxmlformats.org/officeDocument/2006/relationships/externalLink" Target="externalLinks/externalLink282.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149" Type="http://schemas.openxmlformats.org/officeDocument/2006/relationships/externalLink" Target="externalLinks/externalLink142.xml"/><Relationship Id="rId314" Type="http://schemas.openxmlformats.org/officeDocument/2006/relationships/externalLink" Target="externalLinks/externalLink307.xml"/><Relationship Id="rId335" Type="http://schemas.openxmlformats.org/officeDocument/2006/relationships/externalLink" Target="externalLinks/externalLink328.xml"/><Relationship Id="rId356" Type="http://schemas.openxmlformats.org/officeDocument/2006/relationships/externalLink" Target="externalLinks/externalLink349.xml"/><Relationship Id="rId5" Type="http://schemas.openxmlformats.org/officeDocument/2006/relationships/worksheet" Target="worksheets/sheet5.xml"/><Relationship Id="rId95" Type="http://schemas.openxmlformats.org/officeDocument/2006/relationships/externalLink" Target="externalLinks/externalLink88.xml"/><Relationship Id="rId160" Type="http://schemas.openxmlformats.org/officeDocument/2006/relationships/externalLink" Target="externalLinks/externalLink153.xml"/><Relationship Id="rId181" Type="http://schemas.openxmlformats.org/officeDocument/2006/relationships/externalLink" Target="externalLinks/externalLink174.xml"/><Relationship Id="rId216" Type="http://schemas.openxmlformats.org/officeDocument/2006/relationships/externalLink" Target="externalLinks/externalLink209.xml"/><Relationship Id="rId237" Type="http://schemas.openxmlformats.org/officeDocument/2006/relationships/externalLink" Target="externalLinks/externalLink230.xml"/><Relationship Id="rId258" Type="http://schemas.openxmlformats.org/officeDocument/2006/relationships/externalLink" Target="externalLinks/externalLink251.xml"/><Relationship Id="rId279" Type="http://schemas.openxmlformats.org/officeDocument/2006/relationships/externalLink" Target="externalLinks/externalLink272.xml"/><Relationship Id="rId22" Type="http://schemas.openxmlformats.org/officeDocument/2006/relationships/externalLink" Target="externalLinks/externalLink15.xml"/><Relationship Id="rId43" Type="http://schemas.openxmlformats.org/officeDocument/2006/relationships/externalLink" Target="externalLinks/externalLink36.xml"/><Relationship Id="rId64" Type="http://schemas.openxmlformats.org/officeDocument/2006/relationships/externalLink" Target="externalLinks/externalLink57.xml"/><Relationship Id="rId118" Type="http://schemas.openxmlformats.org/officeDocument/2006/relationships/externalLink" Target="externalLinks/externalLink111.xml"/><Relationship Id="rId139" Type="http://schemas.openxmlformats.org/officeDocument/2006/relationships/externalLink" Target="externalLinks/externalLink132.xml"/><Relationship Id="rId290" Type="http://schemas.openxmlformats.org/officeDocument/2006/relationships/externalLink" Target="externalLinks/externalLink283.xml"/><Relationship Id="rId304" Type="http://schemas.openxmlformats.org/officeDocument/2006/relationships/externalLink" Target="externalLinks/externalLink297.xml"/><Relationship Id="rId325" Type="http://schemas.openxmlformats.org/officeDocument/2006/relationships/externalLink" Target="externalLinks/externalLink318.xml"/><Relationship Id="rId346" Type="http://schemas.openxmlformats.org/officeDocument/2006/relationships/externalLink" Target="externalLinks/externalLink339.xml"/><Relationship Id="rId367" Type="http://schemas.openxmlformats.org/officeDocument/2006/relationships/externalLink" Target="externalLinks/externalLink360.xml"/><Relationship Id="rId85" Type="http://schemas.openxmlformats.org/officeDocument/2006/relationships/externalLink" Target="externalLinks/externalLink78.xml"/><Relationship Id="rId150" Type="http://schemas.openxmlformats.org/officeDocument/2006/relationships/externalLink" Target="externalLinks/externalLink143.xml"/><Relationship Id="rId171" Type="http://schemas.openxmlformats.org/officeDocument/2006/relationships/externalLink" Target="externalLinks/externalLink164.xml"/><Relationship Id="rId192" Type="http://schemas.openxmlformats.org/officeDocument/2006/relationships/externalLink" Target="externalLinks/externalLink185.xml"/><Relationship Id="rId206" Type="http://schemas.openxmlformats.org/officeDocument/2006/relationships/externalLink" Target="externalLinks/externalLink199.xml"/><Relationship Id="rId227" Type="http://schemas.openxmlformats.org/officeDocument/2006/relationships/externalLink" Target="externalLinks/externalLink220.xml"/><Relationship Id="rId248" Type="http://schemas.openxmlformats.org/officeDocument/2006/relationships/externalLink" Target="externalLinks/externalLink241.xml"/><Relationship Id="rId269" Type="http://schemas.openxmlformats.org/officeDocument/2006/relationships/externalLink" Target="externalLinks/externalLink262.xml"/><Relationship Id="rId12" Type="http://schemas.openxmlformats.org/officeDocument/2006/relationships/externalLink" Target="externalLinks/externalLink5.xml"/><Relationship Id="rId33" Type="http://schemas.openxmlformats.org/officeDocument/2006/relationships/externalLink" Target="externalLinks/externalLink26.xml"/><Relationship Id="rId108" Type="http://schemas.openxmlformats.org/officeDocument/2006/relationships/externalLink" Target="externalLinks/externalLink101.xml"/><Relationship Id="rId129" Type="http://schemas.openxmlformats.org/officeDocument/2006/relationships/externalLink" Target="externalLinks/externalLink122.xml"/><Relationship Id="rId280" Type="http://schemas.openxmlformats.org/officeDocument/2006/relationships/externalLink" Target="externalLinks/externalLink273.xml"/><Relationship Id="rId315" Type="http://schemas.openxmlformats.org/officeDocument/2006/relationships/externalLink" Target="externalLinks/externalLink308.xml"/><Relationship Id="rId336" Type="http://schemas.openxmlformats.org/officeDocument/2006/relationships/externalLink" Target="externalLinks/externalLink329.xml"/><Relationship Id="rId357" Type="http://schemas.openxmlformats.org/officeDocument/2006/relationships/externalLink" Target="externalLinks/externalLink350.xml"/><Relationship Id="rId54" Type="http://schemas.openxmlformats.org/officeDocument/2006/relationships/externalLink" Target="externalLinks/externalLink47.xml"/><Relationship Id="rId75" Type="http://schemas.openxmlformats.org/officeDocument/2006/relationships/externalLink" Target="externalLinks/externalLink68.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61" Type="http://schemas.openxmlformats.org/officeDocument/2006/relationships/externalLink" Target="externalLinks/externalLink154.xml"/><Relationship Id="rId182" Type="http://schemas.openxmlformats.org/officeDocument/2006/relationships/externalLink" Target="externalLinks/externalLink175.xml"/><Relationship Id="rId217" Type="http://schemas.openxmlformats.org/officeDocument/2006/relationships/externalLink" Target="externalLinks/externalLink210.xml"/><Relationship Id="rId6" Type="http://schemas.openxmlformats.org/officeDocument/2006/relationships/worksheet" Target="worksheets/sheet6.xml"/><Relationship Id="rId238" Type="http://schemas.openxmlformats.org/officeDocument/2006/relationships/externalLink" Target="externalLinks/externalLink231.xml"/><Relationship Id="rId259" Type="http://schemas.openxmlformats.org/officeDocument/2006/relationships/externalLink" Target="externalLinks/externalLink252.xml"/><Relationship Id="rId23" Type="http://schemas.openxmlformats.org/officeDocument/2006/relationships/externalLink" Target="externalLinks/externalLink16.xml"/><Relationship Id="rId119" Type="http://schemas.openxmlformats.org/officeDocument/2006/relationships/externalLink" Target="externalLinks/externalLink112.xml"/><Relationship Id="rId270" Type="http://schemas.openxmlformats.org/officeDocument/2006/relationships/externalLink" Target="externalLinks/externalLink263.xml"/><Relationship Id="rId291" Type="http://schemas.openxmlformats.org/officeDocument/2006/relationships/externalLink" Target="externalLinks/externalLink284.xml"/><Relationship Id="rId305" Type="http://schemas.openxmlformats.org/officeDocument/2006/relationships/externalLink" Target="externalLinks/externalLink298.xml"/><Relationship Id="rId326" Type="http://schemas.openxmlformats.org/officeDocument/2006/relationships/externalLink" Target="externalLinks/externalLink319.xml"/><Relationship Id="rId347" Type="http://schemas.openxmlformats.org/officeDocument/2006/relationships/externalLink" Target="externalLinks/externalLink340.xml"/><Relationship Id="rId44" Type="http://schemas.openxmlformats.org/officeDocument/2006/relationships/externalLink" Target="externalLinks/externalLink37.xml"/><Relationship Id="rId65" Type="http://schemas.openxmlformats.org/officeDocument/2006/relationships/externalLink" Target="externalLinks/externalLink58.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51" Type="http://schemas.openxmlformats.org/officeDocument/2006/relationships/externalLink" Target="externalLinks/externalLink144.xml"/><Relationship Id="rId368" Type="http://schemas.openxmlformats.org/officeDocument/2006/relationships/externalLink" Target="externalLinks/externalLink361.xml"/><Relationship Id="rId172" Type="http://schemas.openxmlformats.org/officeDocument/2006/relationships/externalLink" Target="externalLinks/externalLink165.xml"/><Relationship Id="rId193" Type="http://schemas.openxmlformats.org/officeDocument/2006/relationships/externalLink" Target="externalLinks/externalLink186.xml"/><Relationship Id="rId207" Type="http://schemas.openxmlformats.org/officeDocument/2006/relationships/externalLink" Target="externalLinks/externalLink200.xml"/><Relationship Id="rId228" Type="http://schemas.openxmlformats.org/officeDocument/2006/relationships/externalLink" Target="externalLinks/externalLink221.xml"/><Relationship Id="rId249" Type="http://schemas.openxmlformats.org/officeDocument/2006/relationships/externalLink" Target="externalLinks/externalLink242.xml"/><Relationship Id="rId13" Type="http://schemas.openxmlformats.org/officeDocument/2006/relationships/externalLink" Target="externalLinks/externalLink6.xml"/><Relationship Id="rId109" Type="http://schemas.openxmlformats.org/officeDocument/2006/relationships/externalLink" Target="externalLinks/externalLink102.xml"/><Relationship Id="rId260" Type="http://schemas.openxmlformats.org/officeDocument/2006/relationships/externalLink" Target="externalLinks/externalLink253.xml"/><Relationship Id="rId281" Type="http://schemas.openxmlformats.org/officeDocument/2006/relationships/externalLink" Target="externalLinks/externalLink274.xml"/><Relationship Id="rId316" Type="http://schemas.openxmlformats.org/officeDocument/2006/relationships/externalLink" Target="externalLinks/externalLink309.xml"/><Relationship Id="rId337" Type="http://schemas.openxmlformats.org/officeDocument/2006/relationships/externalLink" Target="externalLinks/externalLink330.xml"/><Relationship Id="rId34" Type="http://schemas.openxmlformats.org/officeDocument/2006/relationships/externalLink" Target="externalLinks/externalLink27.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20" Type="http://schemas.openxmlformats.org/officeDocument/2006/relationships/externalLink" Target="externalLinks/externalLink113.xml"/><Relationship Id="rId141" Type="http://schemas.openxmlformats.org/officeDocument/2006/relationships/externalLink" Target="externalLinks/externalLink134.xml"/><Relationship Id="rId358" Type="http://schemas.openxmlformats.org/officeDocument/2006/relationships/externalLink" Target="externalLinks/externalLink351.xml"/><Relationship Id="rId7" Type="http://schemas.openxmlformats.org/officeDocument/2006/relationships/worksheet" Target="worksheets/sheet7.xml"/><Relationship Id="rId162" Type="http://schemas.openxmlformats.org/officeDocument/2006/relationships/externalLink" Target="externalLinks/externalLink155.xml"/><Relationship Id="rId183" Type="http://schemas.openxmlformats.org/officeDocument/2006/relationships/externalLink" Target="externalLinks/externalLink176.xml"/><Relationship Id="rId218" Type="http://schemas.openxmlformats.org/officeDocument/2006/relationships/externalLink" Target="externalLinks/externalLink211.xml"/><Relationship Id="rId239" Type="http://schemas.openxmlformats.org/officeDocument/2006/relationships/externalLink" Target="externalLinks/externalLink232.xml"/><Relationship Id="rId250" Type="http://schemas.openxmlformats.org/officeDocument/2006/relationships/externalLink" Target="externalLinks/externalLink243.xml"/><Relationship Id="rId271" Type="http://schemas.openxmlformats.org/officeDocument/2006/relationships/externalLink" Target="externalLinks/externalLink264.xml"/><Relationship Id="rId292" Type="http://schemas.openxmlformats.org/officeDocument/2006/relationships/externalLink" Target="externalLinks/externalLink285.xml"/><Relationship Id="rId306" Type="http://schemas.openxmlformats.org/officeDocument/2006/relationships/externalLink" Target="externalLinks/externalLink299.xml"/><Relationship Id="rId24" Type="http://schemas.openxmlformats.org/officeDocument/2006/relationships/externalLink" Target="externalLinks/externalLink17.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31" Type="http://schemas.openxmlformats.org/officeDocument/2006/relationships/externalLink" Target="externalLinks/externalLink124.xml"/><Relationship Id="rId327" Type="http://schemas.openxmlformats.org/officeDocument/2006/relationships/externalLink" Target="externalLinks/externalLink320.xml"/><Relationship Id="rId348" Type="http://schemas.openxmlformats.org/officeDocument/2006/relationships/externalLink" Target="externalLinks/externalLink341.xml"/><Relationship Id="rId369" Type="http://schemas.openxmlformats.org/officeDocument/2006/relationships/externalLink" Target="externalLinks/externalLink362.xml"/><Relationship Id="rId152" Type="http://schemas.openxmlformats.org/officeDocument/2006/relationships/externalLink" Target="externalLinks/externalLink145.xml"/><Relationship Id="rId173" Type="http://schemas.openxmlformats.org/officeDocument/2006/relationships/externalLink" Target="externalLinks/externalLink166.xml"/><Relationship Id="rId194" Type="http://schemas.openxmlformats.org/officeDocument/2006/relationships/externalLink" Target="externalLinks/externalLink187.xml"/><Relationship Id="rId208" Type="http://schemas.openxmlformats.org/officeDocument/2006/relationships/externalLink" Target="externalLinks/externalLink201.xml"/><Relationship Id="rId229" Type="http://schemas.openxmlformats.org/officeDocument/2006/relationships/externalLink" Target="externalLinks/externalLink222.xml"/><Relationship Id="rId240" Type="http://schemas.openxmlformats.org/officeDocument/2006/relationships/externalLink" Target="externalLinks/externalLink233.xml"/><Relationship Id="rId261" Type="http://schemas.openxmlformats.org/officeDocument/2006/relationships/externalLink" Target="externalLinks/externalLink254.xml"/><Relationship Id="rId14" Type="http://schemas.openxmlformats.org/officeDocument/2006/relationships/externalLink" Target="externalLinks/externalLink7.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282" Type="http://schemas.openxmlformats.org/officeDocument/2006/relationships/externalLink" Target="externalLinks/externalLink275.xml"/><Relationship Id="rId317" Type="http://schemas.openxmlformats.org/officeDocument/2006/relationships/externalLink" Target="externalLinks/externalLink310.xml"/><Relationship Id="rId338" Type="http://schemas.openxmlformats.org/officeDocument/2006/relationships/externalLink" Target="externalLinks/externalLink331.xml"/><Relationship Id="rId359" Type="http://schemas.openxmlformats.org/officeDocument/2006/relationships/externalLink" Target="externalLinks/externalLink352.xml"/><Relationship Id="rId8" Type="http://schemas.openxmlformats.org/officeDocument/2006/relationships/externalLink" Target="externalLinks/externalLink1.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163" Type="http://schemas.openxmlformats.org/officeDocument/2006/relationships/externalLink" Target="externalLinks/externalLink156.xml"/><Relationship Id="rId184" Type="http://schemas.openxmlformats.org/officeDocument/2006/relationships/externalLink" Target="externalLinks/externalLink177.xml"/><Relationship Id="rId219" Type="http://schemas.openxmlformats.org/officeDocument/2006/relationships/externalLink" Target="externalLinks/externalLink212.xml"/><Relationship Id="rId370" Type="http://schemas.openxmlformats.org/officeDocument/2006/relationships/externalLink" Target="externalLinks/externalLink363.xml"/><Relationship Id="rId230" Type="http://schemas.openxmlformats.org/officeDocument/2006/relationships/externalLink" Target="externalLinks/externalLink223.xml"/><Relationship Id="rId251" Type="http://schemas.openxmlformats.org/officeDocument/2006/relationships/externalLink" Target="externalLinks/externalLink244.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272" Type="http://schemas.openxmlformats.org/officeDocument/2006/relationships/externalLink" Target="externalLinks/externalLink265.xml"/><Relationship Id="rId293" Type="http://schemas.openxmlformats.org/officeDocument/2006/relationships/externalLink" Target="externalLinks/externalLink286.xml"/><Relationship Id="rId307" Type="http://schemas.openxmlformats.org/officeDocument/2006/relationships/externalLink" Target="externalLinks/externalLink300.xml"/><Relationship Id="rId328" Type="http://schemas.openxmlformats.org/officeDocument/2006/relationships/externalLink" Target="externalLinks/externalLink321.xml"/><Relationship Id="rId349" Type="http://schemas.openxmlformats.org/officeDocument/2006/relationships/externalLink" Target="externalLinks/externalLink342.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3" Type="http://schemas.openxmlformats.org/officeDocument/2006/relationships/externalLink" Target="externalLinks/externalLink146.xml"/><Relationship Id="rId174" Type="http://schemas.openxmlformats.org/officeDocument/2006/relationships/externalLink" Target="externalLinks/externalLink167.xml"/><Relationship Id="rId195" Type="http://schemas.openxmlformats.org/officeDocument/2006/relationships/externalLink" Target="externalLinks/externalLink188.xml"/><Relationship Id="rId209" Type="http://schemas.openxmlformats.org/officeDocument/2006/relationships/externalLink" Target="externalLinks/externalLink202.xml"/><Relationship Id="rId360" Type="http://schemas.openxmlformats.org/officeDocument/2006/relationships/externalLink" Target="externalLinks/externalLink353.xml"/><Relationship Id="rId220" Type="http://schemas.openxmlformats.org/officeDocument/2006/relationships/externalLink" Target="externalLinks/externalLink213.xml"/><Relationship Id="rId241" Type="http://schemas.openxmlformats.org/officeDocument/2006/relationships/externalLink" Target="externalLinks/externalLink234.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262" Type="http://schemas.openxmlformats.org/officeDocument/2006/relationships/externalLink" Target="externalLinks/externalLink255.xml"/><Relationship Id="rId283" Type="http://schemas.openxmlformats.org/officeDocument/2006/relationships/externalLink" Target="externalLinks/externalLink276.xml"/><Relationship Id="rId318" Type="http://schemas.openxmlformats.org/officeDocument/2006/relationships/externalLink" Target="externalLinks/externalLink311.xml"/><Relationship Id="rId339" Type="http://schemas.openxmlformats.org/officeDocument/2006/relationships/externalLink" Target="externalLinks/externalLink332.xml"/><Relationship Id="rId78" Type="http://schemas.openxmlformats.org/officeDocument/2006/relationships/externalLink" Target="externalLinks/externalLink71.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externalLink" Target="externalLinks/externalLink136.xml"/><Relationship Id="rId164" Type="http://schemas.openxmlformats.org/officeDocument/2006/relationships/externalLink" Target="externalLinks/externalLink157.xml"/><Relationship Id="rId185" Type="http://schemas.openxmlformats.org/officeDocument/2006/relationships/externalLink" Target="externalLinks/externalLink178.xml"/><Relationship Id="rId350" Type="http://schemas.openxmlformats.org/officeDocument/2006/relationships/externalLink" Target="externalLinks/externalLink343.xml"/><Relationship Id="rId371" Type="http://schemas.openxmlformats.org/officeDocument/2006/relationships/externalLink" Target="externalLinks/externalLink364.xml"/><Relationship Id="rId4" Type="http://schemas.openxmlformats.org/officeDocument/2006/relationships/worksheet" Target="worksheets/sheet4.xml"/><Relationship Id="rId9" Type="http://schemas.openxmlformats.org/officeDocument/2006/relationships/externalLink" Target="externalLinks/externalLink2.xml"/><Relationship Id="rId180" Type="http://schemas.openxmlformats.org/officeDocument/2006/relationships/externalLink" Target="externalLinks/externalLink173.xml"/><Relationship Id="rId210" Type="http://schemas.openxmlformats.org/officeDocument/2006/relationships/externalLink" Target="externalLinks/externalLink203.xml"/><Relationship Id="rId215" Type="http://schemas.openxmlformats.org/officeDocument/2006/relationships/externalLink" Target="externalLinks/externalLink208.xml"/><Relationship Id="rId236" Type="http://schemas.openxmlformats.org/officeDocument/2006/relationships/externalLink" Target="externalLinks/externalLink229.xml"/><Relationship Id="rId257" Type="http://schemas.openxmlformats.org/officeDocument/2006/relationships/externalLink" Target="externalLinks/externalLink250.xml"/><Relationship Id="rId278" Type="http://schemas.openxmlformats.org/officeDocument/2006/relationships/externalLink" Target="externalLinks/externalLink271.xml"/><Relationship Id="rId26" Type="http://schemas.openxmlformats.org/officeDocument/2006/relationships/externalLink" Target="externalLinks/externalLink19.xml"/><Relationship Id="rId231" Type="http://schemas.openxmlformats.org/officeDocument/2006/relationships/externalLink" Target="externalLinks/externalLink224.xml"/><Relationship Id="rId252" Type="http://schemas.openxmlformats.org/officeDocument/2006/relationships/externalLink" Target="externalLinks/externalLink245.xml"/><Relationship Id="rId273" Type="http://schemas.openxmlformats.org/officeDocument/2006/relationships/externalLink" Target="externalLinks/externalLink266.xml"/><Relationship Id="rId294" Type="http://schemas.openxmlformats.org/officeDocument/2006/relationships/externalLink" Target="externalLinks/externalLink287.xml"/><Relationship Id="rId308" Type="http://schemas.openxmlformats.org/officeDocument/2006/relationships/externalLink" Target="externalLinks/externalLink301.xml"/><Relationship Id="rId329" Type="http://schemas.openxmlformats.org/officeDocument/2006/relationships/externalLink" Target="externalLinks/externalLink322.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54" Type="http://schemas.openxmlformats.org/officeDocument/2006/relationships/externalLink" Target="externalLinks/externalLink147.xml"/><Relationship Id="rId175" Type="http://schemas.openxmlformats.org/officeDocument/2006/relationships/externalLink" Target="externalLinks/externalLink168.xml"/><Relationship Id="rId340" Type="http://schemas.openxmlformats.org/officeDocument/2006/relationships/externalLink" Target="externalLinks/externalLink333.xml"/><Relationship Id="rId361" Type="http://schemas.openxmlformats.org/officeDocument/2006/relationships/externalLink" Target="externalLinks/externalLink354.xml"/><Relationship Id="rId196" Type="http://schemas.openxmlformats.org/officeDocument/2006/relationships/externalLink" Target="externalLinks/externalLink189.xml"/><Relationship Id="rId200" Type="http://schemas.openxmlformats.org/officeDocument/2006/relationships/externalLink" Target="externalLinks/externalLink193.xml"/><Relationship Id="rId16" Type="http://schemas.openxmlformats.org/officeDocument/2006/relationships/externalLink" Target="externalLinks/externalLink9.xml"/><Relationship Id="rId221" Type="http://schemas.openxmlformats.org/officeDocument/2006/relationships/externalLink" Target="externalLinks/externalLink214.xml"/><Relationship Id="rId242" Type="http://schemas.openxmlformats.org/officeDocument/2006/relationships/externalLink" Target="externalLinks/externalLink235.xml"/><Relationship Id="rId263" Type="http://schemas.openxmlformats.org/officeDocument/2006/relationships/externalLink" Target="externalLinks/externalLink256.xml"/><Relationship Id="rId284" Type="http://schemas.openxmlformats.org/officeDocument/2006/relationships/externalLink" Target="externalLinks/externalLink277.xml"/><Relationship Id="rId319" Type="http://schemas.openxmlformats.org/officeDocument/2006/relationships/externalLink" Target="externalLinks/externalLink312.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externalLink" Target="externalLinks/externalLink137.xml"/><Relationship Id="rId330" Type="http://schemas.openxmlformats.org/officeDocument/2006/relationships/externalLink" Target="externalLinks/externalLink323.xml"/><Relationship Id="rId90" Type="http://schemas.openxmlformats.org/officeDocument/2006/relationships/externalLink" Target="externalLinks/externalLink83.xml"/><Relationship Id="rId165" Type="http://schemas.openxmlformats.org/officeDocument/2006/relationships/externalLink" Target="externalLinks/externalLink158.xml"/><Relationship Id="rId186" Type="http://schemas.openxmlformats.org/officeDocument/2006/relationships/externalLink" Target="externalLinks/externalLink179.xml"/><Relationship Id="rId351" Type="http://schemas.openxmlformats.org/officeDocument/2006/relationships/externalLink" Target="externalLinks/externalLink344.xml"/><Relationship Id="rId372" Type="http://schemas.openxmlformats.org/officeDocument/2006/relationships/externalLink" Target="externalLinks/externalLink365.xml"/><Relationship Id="rId211" Type="http://schemas.openxmlformats.org/officeDocument/2006/relationships/externalLink" Target="externalLinks/externalLink204.xml"/><Relationship Id="rId232" Type="http://schemas.openxmlformats.org/officeDocument/2006/relationships/externalLink" Target="externalLinks/externalLink225.xml"/><Relationship Id="rId253" Type="http://schemas.openxmlformats.org/officeDocument/2006/relationships/externalLink" Target="externalLinks/externalLink246.xml"/><Relationship Id="rId274" Type="http://schemas.openxmlformats.org/officeDocument/2006/relationships/externalLink" Target="externalLinks/externalLink267.xml"/><Relationship Id="rId295" Type="http://schemas.openxmlformats.org/officeDocument/2006/relationships/externalLink" Target="externalLinks/externalLink288.xml"/><Relationship Id="rId309" Type="http://schemas.openxmlformats.org/officeDocument/2006/relationships/externalLink" Target="externalLinks/externalLink302.xml"/><Relationship Id="rId27" Type="http://schemas.openxmlformats.org/officeDocument/2006/relationships/externalLink" Target="externalLinks/externalLink20.xml"/><Relationship Id="rId48" Type="http://schemas.openxmlformats.org/officeDocument/2006/relationships/externalLink" Target="externalLinks/externalLink41.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34" Type="http://schemas.openxmlformats.org/officeDocument/2006/relationships/externalLink" Target="externalLinks/externalLink127.xml"/><Relationship Id="rId320" Type="http://schemas.openxmlformats.org/officeDocument/2006/relationships/externalLink" Target="externalLinks/externalLink313.xml"/><Relationship Id="rId80" Type="http://schemas.openxmlformats.org/officeDocument/2006/relationships/externalLink" Target="externalLinks/externalLink73.xml"/><Relationship Id="rId155" Type="http://schemas.openxmlformats.org/officeDocument/2006/relationships/externalLink" Target="externalLinks/externalLink148.xml"/><Relationship Id="rId176" Type="http://schemas.openxmlformats.org/officeDocument/2006/relationships/externalLink" Target="externalLinks/externalLink169.xml"/><Relationship Id="rId197" Type="http://schemas.openxmlformats.org/officeDocument/2006/relationships/externalLink" Target="externalLinks/externalLink190.xml"/><Relationship Id="rId341" Type="http://schemas.openxmlformats.org/officeDocument/2006/relationships/externalLink" Target="externalLinks/externalLink334.xml"/><Relationship Id="rId362" Type="http://schemas.openxmlformats.org/officeDocument/2006/relationships/externalLink" Target="externalLinks/externalLink355.xml"/><Relationship Id="rId201" Type="http://schemas.openxmlformats.org/officeDocument/2006/relationships/externalLink" Target="externalLinks/externalLink194.xml"/><Relationship Id="rId222" Type="http://schemas.openxmlformats.org/officeDocument/2006/relationships/externalLink" Target="externalLinks/externalLink215.xml"/><Relationship Id="rId243" Type="http://schemas.openxmlformats.org/officeDocument/2006/relationships/externalLink" Target="externalLinks/externalLink236.xml"/><Relationship Id="rId264" Type="http://schemas.openxmlformats.org/officeDocument/2006/relationships/externalLink" Target="externalLinks/externalLink257.xml"/><Relationship Id="rId285" Type="http://schemas.openxmlformats.org/officeDocument/2006/relationships/externalLink" Target="externalLinks/externalLink278.xml"/><Relationship Id="rId17" Type="http://schemas.openxmlformats.org/officeDocument/2006/relationships/externalLink" Target="externalLinks/externalLink10.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24" Type="http://schemas.openxmlformats.org/officeDocument/2006/relationships/externalLink" Target="externalLinks/externalLink117.xml"/><Relationship Id="rId310" Type="http://schemas.openxmlformats.org/officeDocument/2006/relationships/externalLink" Target="externalLinks/externalLink303.xml"/><Relationship Id="rId70" Type="http://schemas.openxmlformats.org/officeDocument/2006/relationships/externalLink" Target="externalLinks/externalLink63.xml"/><Relationship Id="rId91" Type="http://schemas.openxmlformats.org/officeDocument/2006/relationships/externalLink" Target="externalLinks/externalLink84.xml"/><Relationship Id="rId145" Type="http://schemas.openxmlformats.org/officeDocument/2006/relationships/externalLink" Target="externalLinks/externalLink138.xml"/><Relationship Id="rId166" Type="http://schemas.openxmlformats.org/officeDocument/2006/relationships/externalLink" Target="externalLinks/externalLink159.xml"/><Relationship Id="rId187" Type="http://schemas.openxmlformats.org/officeDocument/2006/relationships/externalLink" Target="externalLinks/externalLink180.xml"/><Relationship Id="rId331" Type="http://schemas.openxmlformats.org/officeDocument/2006/relationships/externalLink" Target="externalLinks/externalLink324.xml"/><Relationship Id="rId352" Type="http://schemas.openxmlformats.org/officeDocument/2006/relationships/externalLink" Target="externalLinks/externalLink345.xml"/><Relationship Id="rId373" Type="http://schemas.openxmlformats.org/officeDocument/2006/relationships/theme" Target="theme/theme1.xml"/><Relationship Id="rId1" Type="http://schemas.openxmlformats.org/officeDocument/2006/relationships/worksheet" Target="worksheets/sheet1.xml"/><Relationship Id="rId212" Type="http://schemas.openxmlformats.org/officeDocument/2006/relationships/externalLink" Target="externalLinks/externalLink205.xml"/><Relationship Id="rId233" Type="http://schemas.openxmlformats.org/officeDocument/2006/relationships/externalLink" Target="externalLinks/externalLink226.xml"/><Relationship Id="rId254" Type="http://schemas.openxmlformats.org/officeDocument/2006/relationships/externalLink" Target="externalLinks/externalLink247.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275" Type="http://schemas.openxmlformats.org/officeDocument/2006/relationships/externalLink" Target="externalLinks/externalLink268.xml"/><Relationship Id="rId296" Type="http://schemas.openxmlformats.org/officeDocument/2006/relationships/externalLink" Target="externalLinks/externalLink289.xml"/><Relationship Id="rId300" Type="http://schemas.openxmlformats.org/officeDocument/2006/relationships/externalLink" Target="externalLinks/externalLink293.xml"/><Relationship Id="rId60" Type="http://schemas.openxmlformats.org/officeDocument/2006/relationships/externalLink" Target="externalLinks/externalLink53.xml"/><Relationship Id="rId81" Type="http://schemas.openxmlformats.org/officeDocument/2006/relationships/externalLink" Target="externalLinks/externalLink74.xml"/><Relationship Id="rId135" Type="http://schemas.openxmlformats.org/officeDocument/2006/relationships/externalLink" Target="externalLinks/externalLink128.xml"/><Relationship Id="rId156" Type="http://schemas.openxmlformats.org/officeDocument/2006/relationships/externalLink" Target="externalLinks/externalLink149.xml"/><Relationship Id="rId177" Type="http://schemas.openxmlformats.org/officeDocument/2006/relationships/externalLink" Target="externalLinks/externalLink170.xml"/><Relationship Id="rId198" Type="http://schemas.openxmlformats.org/officeDocument/2006/relationships/externalLink" Target="externalLinks/externalLink191.xml"/><Relationship Id="rId321" Type="http://schemas.openxmlformats.org/officeDocument/2006/relationships/externalLink" Target="externalLinks/externalLink314.xml"/><Relationship Id="rId342" Type="http://schemas.openxmlformats.org/officeDocument/2006/relationships/externalLink" Target="externalLinks/externalLink335.xml"/><Relationship Id="rId363" Type="http://schemas.openxmlformats.org/officeDocument/2006/relationships/externalLink" Target="externalLinks/externalLink356.xml"/><Relationship Id="rId202" Type="http://schemas.openxmlformats.org/officeDocument/2006/relationships/externalLink" Target="externalLinks/externalLink195.xml"/><Relationship Id="rId223" Type="http://schemas.openxmlformats.org/officeDocument/2006/relationships/externalLink" Target="externalLinks/externalLink216.xml"/><Relationship Id="rId244" Type="http://schemas.openxmlformats.org/officeDocument/2006/relationships/externalLink" Target="externalLinks/externalLink237.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265" Type="http://schemas.openxmlformats.org/officeDocument/2006/relationships/externalLink" Target="externalLinks/externalLink258.xml"/><Relationship Id="rId286" Type="http://schemas.openxmlformats.org/officeDocument/2006/relationships/externalLink" Target="externalLinks/externalLink279.xml"/><Relationship Id="rId50" Type="http://schemas.openxmlformats.org/officeDocument/2006/relationships/externalLink" Target="externalLinks/externalLink43.xml"/><Relationship Id="rId104" Type="http://schemas.openxmlformats.org/officeDocument/2006/relationships/externalLink" Target="externalLinks/externalLink97.xml"/><Relationship Id="rId125" Type="http://schemas.openxmlformats.org/officeDocument/2006/relationships/externalLink" Target="externalLinks/externalLink118.xml"/><Relationship Id="rId146" Type="http://schemas.openxmlformats.org/officeDocument/2006/relationships/externalLink" Target="externalLinks/externalLink139.xml"/><Relationship Id="rId167" Type="http://schemas.openxmlformats.org/officeDocument/2006/relationships/externalLink" Target="externalLinks/externalLink160.xml"/><Relationship Id="rId188" Type="http://schemas.openxmlformats.org/officeDocument/2006/relationships/externalLink" Target="externalLinks/externalLink181.xml"/><Relationship Id="rId311" Type="http://schemas.openxmlformats.org/officeDocument/2006/relationships/externalLink" Target="externalLinks/externalLink304.xml"/><Relationship Id="rId332" Type="http://schemas.openxmlformats.org/officeDocument/2006/relationships/externalLink" Target="externalLinks/externalLink325.xml"/><Relationship Id="rId353" Type="http://schemas.openxmlformats.org/officeDocument/2006/relationships/externalLink" Target="externalLinks/externalLink346.xml"/><Relationship Id="rId374" Type="http://schemas.openxmlformats.org/officeDocument/2006/relationships/styles" Target="styles.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13" Type="http://schemas.openxmlformats.org/officeDocument/2006/relationships/externalLink" Target="externalLinks/externalLink206.xml"/><Relationship Id="rId234" Type="http://schemas.openxmlformats.org/officeDocument/2006/relationships/externalLink" Target="externalLinks/externalLink227.xml"/><Relationship Id="rId2" Type="http://schemas.openxmlformats.org/officeDocument/2006/relationships/worksheet" Target="worksheets/sheet2.xml"/><Relationship Id="rId29" Type="http://schemas.openxmlformats.org/officeDocument/2006/relationships/externalLink" Target="externalLinks/externalLink22.xml"/><Relationship Id="rId255" Type="http://schemas.openxmlformats.org/officeDocument/2006/relationships/externalLink" Target="externalLinks/externalLink248.xml"/><Relationship Id="rId276" Type="http://schemas.openxmlformats.org/officeDocument/2006/relationships/externalLink" Target="externalLinks/externalLink269.xml"/><Relationship Id="rId297" Type="http://schemas.openxmlformats.org/officeDocument/2006/relationships/externalLink" Target="externalLinks/externalLink290.xml"/><Relationship Id="rId40" Type="http://schemas.openxmlformats.org/officeDocument/2006/relationships/externalLink" Target="externalLinks/externalLink33.xml"/><Relationship Id="rId115" Type="http://schemas.openxmlformats.org/officeDocument/2006/relationships/externalLink" Target="externalLinks/externalLink108.xml"/><Relationship Id="rId136" Type="http://schemas.openxmlformats.org/officeDocument/2006/relationships/externalLink" Target="externalLinks/externalLink129.xml"/><Relationship Id="rId157" Type="http://schemas.openxmlformats.org/officeDocument/2006/relationships/externalLink" Target="externalLinks/externalLink150.xml"/><Relationship Id="rId178" Type="http://schemas.openxmlformats.org/officeDocument/2006/relationships/externalLink" Target="externalLinks/externalLink171.xml"/><Relationship Id="rId301" Type="http://schemas.openxmlformats.org/officeDocument/2006/relationships/externalLink" Target="externalLinks/externalLink294.xml"/><Relationship Id="rId322" Type="http://schemas.openxmlformats.org/officeDocument/2006/relationships/externalLink" Target="externalLinks/externalLink315.xml"/><Relationship Id="rId343" Type="http://schemas.openxmlformats.org/officeDocument/2006/relationships/externalLink" Target="externalLinks/externalLink336.xml"/><Relationship Id="rId364" Type="http://schemas.openxmlformats.org/officeDocument/2006/relationships/externalLink" Target="externalLinks/externalLink357.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9" Type="http://schemas.openxmlformats.org/officeDocument/2006/relationships/externalLink" Target="externalLinks/externalLink192.xml"/><Relationship Id="rId203" Type="http://schemas.openxmlformats.org/officeDocument/2006/relationships/externalLink" Target="externalLinks/externalLink196.xml"/><Relationship Id="rId19" Type="http://schemas.openxmlformats.org/officeDocument/2006/relationships/externalLink" Target="externalLinks/externalLink12.xml"/><Relationship Id="rId224" Type="http://schemas.openxmlformats.org/officeDocument/2006/relationships/externalLink" Target="externalLinks/externalLink217.xml"/><Relationship Id="rId245" Type="http://schemas.openxmlformats.org/officeDocument/2006/relationships/externalLink" Target="externalLinks/externalLink238.xml"/><Relationship Id="rId266" Type="http://schemas.openxmlformats.org/officeDocument/2006/relationships/externalLink" Target="externalLinks/externalLink259.xml"/><Relationship Id="rId287" Type="http://schemas.openxmlformats.org/officeDocument/2006/relationships/externalLink" Target="externalLinks/externalLink280.xml"/><Relationship Id="rId30" Type="http://schemas.openxmlformats.org/officeDocument/2006/relationships/externalLink" Target="externalLinks/externalLink2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147" Type="http://schemas.openxmlformats.org/officeDocument/2006/relationships/externalLink" Target="externalLinks/externalLink140.xml"/><Relationship Id="rId168" Type="http://schemas.openxmlformats.org/officeDocument/2006/relationships/externalLink" Target="externalLinks/externalLink161.xml"/><Relationship Id="rId312" Type="http://schemas.openxmlformats.org/officeDocument/2006/relationships/externalLink" Target="externalLinks/externalLink305.xml"/><Relationship Id="rId333" Type="http://schemas.openxmlformats.org/officeDocument/2006/relationships/externalLink" Target="externalLinks/externalLink326.xml"/><Relationship Id="rId354" Type="http://schemas.openxmlformats.org/officeDocument/2006/relationships/externalLink" Target="externalLinks/externalLink347.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189" Type="http://schemas.openxmlformats.org/officeDocument/2006/relationships/externalLink" Target="externalLinks/externalLink182.xml"/><Relationship Id="rId375" Type="http://schemas.openxmlformats.org/officeDocument/2006/relationships/sharedStrings" Target="sharedStrings.xml"/><Relationship Id="rId3" Type="http://schemas.openxmlformats.org/officeDocument/2006/relationships/worksheet" Target="worksheets/sheet3.xml"/><Relationship Id="rId214" Type="http://schemas.openxmlformats.org/officeDocument/2006/relationships/externalLink" Target="externalLinks/externalLink207.xml"/><Relationship Id="rId235" Type="http://schemas.openxmlformats.org/officeDocument/2006/relationships/externalLink" Target="externalLinks/externalLink228.xml"/><Relationship Id="rId256" Type="http://schemas.openxmlformats.org/officeDocument/2006/relationships/externalLink" Target="externalLinks/externalLink249.xml"/><Relationship Id="rId277" Type="http://schemas.openxmlformats.org/officeDocument/2006/relationships/externalLink" Target="externalLinks/externalLink270.xml"/><Relationship Id="rId298" Type="http://schemas.openxmlformats.org/officeDocument/2006/relationships/externalLink" Target="externalLinks/externalLink291.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158" Type="http://schemas.openxmlformats.org/officeDocument/2006/relationships/externalLink" Target="externalLinks/externalLink151.xml"/><Relationship Id="rId302" Type="http://schemas.openxmlformats.org/officeDocument/2006/relationships/externalLink" Target="externalLinks/externalLink295.xml"/><Relationship Id="rId323" Type="http://schemas.openxmlformats.org/officeDocument/2006/relationships/externalLink" Target="externalLinks/externalLink316.xml"/><Relationship Id="rId344" Type="http://schemas.openxmlformats.org/officeDocument/2006/relationships/externalLink" Target="externalLinks/externalLink337.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179" Type="http://schemas.openxmlformats.org/officeDocument/2006/relationships/externalLink" Target="externalLinks/externalLink172.xml"/><Relationship Id="rId365" Type="http://schemas.openxmlformats.org/officeDocument/2006/relationships/externalLink" Target="externalLinks/externalLink358.xml"/><Relationship Id="rId190" Type="http://schemas.openxmlformats.org/officeDocument/2006/relationships/externalLink" Target="externalLinks/externalLink183.xml"/><Relationship Id="rId204" Type="http://schemas.openxmlformats.org/officeDocument/2006/relationships/externalLink" Target="externalLinks/externalLink197.xml"/><Relationship Id="rId225" Type="http://schemas.openxmlformats.org/officeDocument/2006/relationships/externalLink" Target="externalLinks/externalLink218.xml"/><Relationship Id="rId246" Type="http://schemas.openxmlformats.org/officeDocument/2006/relationships/externalLink" Target="externalLinks/externalLink239.xml"/><Relationship Id="rId267" Type="http://schemas.openxmlformats.org/officeDocument/2006/relationships/externalLink" Target="externalLinks/externalLink260.xml"/><Relationship Id="rId288" Type="http://schemas.openxmlformats.org/officeDocument/2006/relationships/externalLink" Target="externalLinks/externalLink281.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313" Type="http://schemas.openxmlformats.org/officeDocument/2006/relationships/externalLink" Target="externalLinks/externalLink306.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94" Type="http://schemas.openxmlformats.org/officeDocument/2006/relationships/externalLink" Target="externalLinks/externalLink87.xml"/><Relationship Id="rId148" Type="http://schemas.openxmlformats.org/officeDocument/2006/relationships/externalLink" Target="externalLinks/externalLink141.xml"/><Relationship Id="rId169" Type="http://schemas.openxmlformats.org/officeDocument/2006/relationships/externalLink" Target="externalLinks/externalLink162.xml"/><Relationship Id="rId334" Type="http://schemas.openxmlformats.org/officeDocument/2006/relationships/externalLink" Target="externalLinks/externalLink327.xml"/><Relationship Id="rId355" Type="http://schemas.openxmlformats.org/officeDocument/2006/relationships/externalLink" Target="externalLinks/externalLink348.xml"/><Relationship Id="rId376"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user/Desktop/smb:/Edrcserver1/design/user/Cement/KVPgroup/E-Kvp/KVP-Engrs/PPRM-Housing/Namakkal%20Housing/School/T1037%20Entire%20School.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ers/user/Desktop/smb:/Geetha/F/PHILLIP/cebu-mactan/Siemens/BOQ-Siemens%20OEP.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Users/user/Desktop/smb:/Wabag/Tenders_IV/V11.769_DJB_Dwarka%2050%20MGD%20WTP/Engineering/Process/Yagnaprasad/YP_2/Transfer/Biopur%20Rev2.1_avg.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18.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56.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Users/user/Desktop/smb:/Geetha/F/user/GMK/T4312-HIAL/BOQ/Public%20convenience%20building.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Users/user/Desktop/smb:/Geetha/F/Emer/emer_jonson/05.08.12_Construction%20Stage/Price%20Comp%20Nego/Structures/Rolly/nikkoshi/windows/TEMP/KOYO%25E6%258F%2590%25E5%2587%25BA%25E8%25A6%258B%25E7%25A9%258D%25E6%259B%25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CDdata_(2)"/>
      <sheetName val="rdamdata"/>
      <sheetName val="lead-st"/>
      <sheetName val="Sheet1"/>
      <sheetName val="Lead"/>
      <sheetName val="Materials"/>
      <sheetName val="Data "/>
      <sheetName val="Retaing"/>
      <sheetName val="Abstract(F6)"/>
      <sheetName val="CDdata_(2)1"/>
      <sheetName val="bom"/>
      <sheetName val="Labour"/>
      <sheetName val="CDdata_(2)5"/>
      <sheetName val="Data_2"/>
      <sheetName val="CDdata_(2)3"/>
      <sheetName val="CDdata_(2)2"/>
      <sheetName val="Data_"/>
      <sheetName val="CDdata_(2)4"/>
      <sheetName val="Data_1"/>
      <sheetName val="detls"/>
      <sheetName val="r"/>
      <sheetName val="Plant &amp;  Machinery"/>
      <sheetName val="Bridge Data 2005-06"/>
      <sheetName val="final abstract"/>
      <sheetName val="t_prsr"/>
      <sheetName val="id"/>
      <sheetName val="Fee Rate Summary"/>
      <sheetName val="EDWise"/>
      <sheetName val="Design"/>
      <sheetName val="HDPE"/>
      <sheetName val="pvc"/>
      <sheetName val="pvc_basic"/>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Sheet3"/>
      <sheetName val="clvrt_data"/>
      <sheetName val="other rates"/>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Rates-May-14"/>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Sheet1"/>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Usage"/>
      <sheetName val="Tees"/>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Design"/>
      <sheetName val="Cash2"/>
      <sheetName val="BWSCPlt"/>
      <sheetName val="CI"/>
      <sheetName val="G.R.P"/>
      <sheetName val="PSC REVISED"/>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Hire"/>
      <sheetName val="EDWise"/>
      <sheetName val="Basic data "/>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rdamdata"/>
      <sheetName val="Devider(CC)"/>
      <sheetName val="Devider (CRS)"/>
      <sheetName val="data-Parks-new"/>
      <sheetName val="C-Mat-Gen-"/>
      <sheetName val="Data "/>
      <sheetName val="Devider (CRS) final"/>
      <sheetName val="GA"/>
      <sheetName val="Single Devider"/>
      <sheetName val="sand"/>
      <sheetName val="stone"/>
      <sheetName val="v"/>
      <sheetName val="Rates SSR 2008-09"/>
      <sheetName val="final abstract"/>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wh"/>
      <sheetName val="Lead"/>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hdpe_basic"/>
      <sheetName val="ONLINE DUMP"/>
      <sheetName val="pv cement"/>
      <sheetName val="POL"/>
      <sheetName val="PH RATE"/>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Sheet3"/>
      <sheetName val="BHANDUP"/>
      <sheetName val="PRECAST lightconc-II"/>
      <sheetName val="data existing_do not delete"/>
      <sheetName val="Lead"/>
      <sheetName val="Quarry"/>
      <sheetName val="Line"/>
      <sheetName val="CRUST"/>
      <sheetName val="QDTS"/>
      <sheetName val="RMR"/>
      <sheetName val="Rates"/>
      <sheetName val="BTR"/>
      <sheetName val="Road data"/>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suppl-data"/>
      <sheetName val="joinery data"/>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Red oxide Primer Paint grade-II"/>
      <sheetName val="Levels"/>
      <sheetName val="EDWise"/>
      <sheetName val="HDPE"/>
      <sheetName val="DI"/>
      <sheetName val="pvc"/>
      <sheetName val="Road Detail Est."/>
      <sheetName val="Road data"/>
      <sheetName val="MRATES"/>
      <sheetName val="lead-st"/>
      <sheetName val="data"/>
      <sheetName val="Sheet1 (2)"/>
      <sheetName val="Material"/>
      <sheetName val="Plant &amp;  Machinery"/>
      <sheetName val="RMR"/>
      <sheetName val="Sheet1"/>
      <sheetName val="Cover"/>
      <sheetName val="int-Dia-hdpe"/>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Design"/>
      <sheetName val="Sheet2"/>
      <sheetName val="not req 3"/>
      <sheetName val="C.D.Abs.Est."/>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estimate"/>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Labour"/>
      <sheetName val="Usage"/>
      <sheetName val="General"/>
      <sheetName val="Lead statement"/>
      <sheetName val="hdpe_basic"/>
      <sheetName val="pvc_basic"/>
      <sheetName val="HDPE"/>
      <sheetName val="DI"/>
      <sheetName val="pvc"/>
      <sheetName val="CD works"/>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abs road"/>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R_Det"/>
      <sheetName val="habcodes"/>
      <sheetName val="wh_data"/>
      <sheetName val="CPHEEO"/>
      <sheetName val="wh_data_R"/>
      <sheetName val="Sheet1 (2)"/>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efreshError="1"/>
      <sheetData sheetId="40" refreshError="1"/>
      <sheetData sheetId="41">
        <row r="1">
          <cell r="B1">
            <v>0</v>
          </cell>
        </row>
      </sheetData>
      <sheetData sheetId="42">
        <row r="1">
          <cell r="B1">
            <v>0</v>
          </cell>
        </row>
      </sheetData>
      <sheetData sheetId="43" refreshError="1"/>
      <sheetData sheetId="44" refreshError="1"/>
      <sheetData sheetId="45">
        <row r="1">
          <cell r="B1">
            <v>0</v>
          </cell>
        </row>
      </sheetData>
      <sheetData sheetId="46" refreshError="1"/>
      <sheetData sheetId="47">
        <row r="1">
          <cell r="B1">
            <v>0</v>
          </cell>
        </row>
      </sheetData>
      <sheetData sheetId="48">
        <row r="1">
          <cell r="B1">
            <v>0</v>
          </cell>
        </row>
      </sheetData>
      <sheetData sheetId="49" refreshError="1"/>
      <sheetData sheetId="50">
        <row r="1">
          <cell r="B1">
            <v>0</v>
          </cell>
        </row>
      </sheetData>
      <sheetData sheetId="51">
        <row r="1">
          <cell r="B1">
            <v>0</v>
          </cell>
        </row>
      </sheetData>
      <sheetData sheetId="52" refreshError="1"/>
      <sheetData sheetId="53" refreshError="1"/>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rdamdata"/>
      <sheetName val="MRATES"/>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C.D.Abs.Est."/>
      <sheetName val="Data_Base"/>
      <sheetName val="Quarry"/>
      <sheetName val="RMR"/>
      <sheetName val="Line"/>
      <sheetName val="BTR"/>
      <sheetName val="CRUST"/>
      <sheetName val="QDTS"/>
      <sheetName val="Rates"/>
      <sheetName val="pvc-pipe-rates"/>
      <sheetName val="Levels"/>
      <sheetName val="R_Det"/>
      <sheetName val="t_prsr"/>
      <sheetName val="detls"/>
      <sheetName val="0000000000000"/>
      <sheetName val="_5wgdhabfinal00_01"/>
      <sheetName val="ANAL-PIPE LINE"/>
      <sheetName val="Rate"/>
      <sheetName val="1-Pop Proj"/>
      <sheetName val="int-Dia-pvc"/>
      <sheetName val="not req 3"/>
      <sheetName val="l"/>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clvrt_data"/>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Specification report"/>
      <sheetName val="Works"/>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 val="mp-team 1"/>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om"/>
      <sheetName val="rdamdata"/>
      <sheetName val="Bridge_Data_2005-06"/>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Encl_"/>
      <sheetName val="Tender_Gist"/>
      <sheetName val="EMD_Req_form"/>
      <sheetName val="Rate_Analysis"/>
      <sheetName val="Cem__Consmption"/>
      <sheetName val="P+M_"/>
      <sheetName val="Scaffolding_"/>
      <sheetName val="7_Other_Costs"/>
      <sheetName val="rdamdata"/>
      <sheetName val="DATA-2005-06"/>
      <sheetName val="MRATES"/>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rate_anal"/>
      <sheetName val="Top_Sheet"/>
      <sheetName val="civ data"/>
      <sheetName val="may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30">
          <cell r="L30">
            <v>887.49</v>
          </cell>
        </row>
      </sheetData>
      <sheetData sheetId="9" refreshError="1"/>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DATA"/>
      <sheetName val="Labour"/>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hdpe-rates"/>
      <sheetName val="pvc-rates"/>
      <sheetName val="Specification report"/>
      <sheetName val="_x0000_V_x0000_O_x0000_I_x0000_L_x0000_S_x0000_I_x0000_N_x0000_G_x0000_R_x0000_A_x0000_M_x0000_._x0000_X_x0000_L_x0000_S_x0000_"/>
      <sheetName val=""/>
      <sheetName val="Nspt-smp-final-ORIGINAL"/>
      <sheetName val="Lead"/>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t"/>
      <sheetName val="wh_data"/>
      <sheetName val="CPHEEO"/>
      <sheetName val="wh_data_R"/>
      <sheetName val="input"/>
      <sheetName val="Ward areas"/>
      <sheetName val="Zi-co"/>
      <sheetName val="SSR 2010-11 Rates"/>
      <sheetName val="Leads Entry"/>
      <sheetName val="Plant &amp;  Machinery"/>
      <sheetName val="data-WC"/>
      <sheetName val="?V?O?I?L?S?I?N?G?R?A?M?.?X?L?S?"/>
      <sheetName val="m"/>
      <sheetName val="DATA_PRG"/>
      <sheetName val="0000000000000"/>
      <sheetName val="MRATES"/>
      <sheetName val="Staff Acco."/>
      <sheetName val="Rates-May-14"/>
      <sheetName val="RMR"/>
      <sheetName val="p&amp;m"/>
      <sheetName val="C.D.Abs.Est."/>
      <sheetName val="Di_gate-HDPE"/>
      <sheetName val="COLUMN"/>
      <sheetName val="C-data"/>
      <sheetName val="Cover"/>
      <sheetName val="_5wgdhabfinal00_01"/>
      <sheetName val="WATER-HAMMER"/>
      <sheetName val="not req 3"/>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t_prsr"/>
      <sheetName val="wh"/>
      <sheetName val="coverpage"/>
      <sheetName val="R_Det"/>
      <sheetName val="Work_sheet"/>
      <sheetName val="bom"/>
      <sheetName val="abs road"/>
      <sheetName val="Summary"/>
      <sheetName val="CC &amp; VC"/>
      <sheetName val="General"/>
      <sheetName val="AV-HDPE"/>
      <sheetName val="l"/>
      <sheetName val="Estimate"/>
      <sheetName val="Data rough"/>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PRECAST lightconc-II"/>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RMR"/>
      <sheetName val="R_Det"/>
      <sheetName val="Road data"/>
      <sheetName val="maya"/>
      <sheetName val="C-data"/>
      <sheetName val="Lead statement"/>
      <sheetName val="leads"/>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Culverts"/>
      <sheetName val="DATA-BASE"/>
      <sheetName val="DATA-ABSTRACT"/>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
      <sheetName val="rdamdata"/>
      <sheetName val="C-data"/>
      <sheetName val="v"/>
      <sheetName val="data existing_do not delete"/>
      <sheetName val="Lead"/>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10">
          <cell r="P10">
            <v>712.89</v>
          </cell>
        </row>
        <row r="11">
          <cell r="P11">
            <v>877.89</v>
          </cell>
        </row>
        <row r="12">
          <cell r="P12">
            <v>1232.8900000000001</v>
          </cell>
        </row>
        <row r="13">
          <cell r="P13">
            <v>802.89</v>
          </cell>
        </row>
      </sheetData>
      <sheetData sheetId="1"/>
      <sheetData sheetId="2"/>
      <sheetData sheetId="3"/>
      <sheetData sheetId="4"/>
      <sheetData sheetId="5"/>
      <sheetData sheetId="6"/>
      <sheetData sheetId="7" refreshError="1"/>
      <sheetData sheetId="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Specification report"/>
      <sheetName val="SSR 2014-15 Rates"/>
      <sheetName val="banilad"/>
      <sheetName val="EDWise"/>
      <sheetName val="New33KVSS_E3"/>
      <sheetName val="Prop aug of Ex 33KVSS_E3a"/>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55">
          <cell r="F55">
            <v>0</v>
          </cell>
        </row>
      </sheetData>
      <sheetData sheetId="94"/>
      <sheetData sheetId="95"/>
      <sheetData sheetId="96"/>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row r="55">
          <cell r="F55">
            <v>0</v>
          </cell>
        </row>
      </sheetData>
      <sheetData sheetId="129">
        <row r="55">
          <cell r="F55">
            <v>0</v>
          </cell>
        </row>
      </sheetData>
      <sheetData sheetId="130">
        <row r="55">
          <cell r="F55">
            <v>0</v>
          </cell>
        </row>
      </sheetData>
      <sheetData sheetId="131">
        <row r="55">
          <cell r="F55">
            <v>0</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10">
          <cell r="P10">
            <v>712.89</v>
          </cell>
        </row>
        <row r="11">
          <cell r="P11">
            <v>877.89</v>
          </cell>
        </row>
        <row r="12">
          <cell r="P12">
            <v>1232.8900000000001</v>
          </cell>
        </row>
        <row r="13">
          <cell r="P13">
            <v>802.89</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sheetData sheetId="27" refreshError="1"/>
      <sheetData sheetId="28"/>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10TH Abstract"/>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Design"/>
      <sheetName val="Works"/>
      <sheetName val="Bridge Data 2005-06"/>
      <sheetName val="precast RC element"/>
      <sheetName val="pvc-pipe-rates"/>
      <sheetName val="Specification report"/>
      <sheetName val="Boq"/>
      <sheetName val="Data.F8.BTR"/>
      <sheetName val="m"/>
      <sheetName val="Boq (Main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sheetData sheetId="3"/>
      <sheetData sheetId="4"/>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DATA-2005-06"/>
      <sheetName val="final abstract"/>
      <sheetName val="pvc"/>
      <sheetName val="SSR 2014-15 Rates"/>
      <sheetName val="DI"/>
      <sheetName val="hdpe_basic"/>
      <sheetName val="rdamdata"/>
      <sheetName val="lead-st"/>
      <sheetName val="DATA_PRG"/>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Lead"/>
      <sheetName val="Usage"/>
      <sheetName val="Common "/>
      <sheetName val="General"/>
      <sheetName val="Rates"/>
      <sheetName val="PH data"/>
      <sheetName val="labour"/>
      <sheetName val="Details (3)"/>
      <sheetName val="Rates-May-14"/>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Labour &amp; Plant"/>
      <sheetName val="Flight-1"/>
      <sheetName val="SOR"/>
      <sheetName val="concrete"/>
      <sheetName val="선수금"/>
      <sheetName val="Code"/>
      <sheetName val="Set"/>
      <sheetName val="Summary_Bank"/>
      <sheetName val="Staircase "/>
      <sheetName val="NLD - Assum"/>
      <sheetName val="Capex-fixed"/>
      <sheetName val="schedule nos"/>
      <sheetName val="CPIPE"/>
      <sheetName val="pvc"/>
      <sheetName val="PRECAST lightconc-II"/>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Data.F8.BTR"/>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 val="02"/>
      <sheetName val="03"/>
      <sheetName val="04"/>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First Floor "/>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CASH-FLOW"/>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0000000000000"/>
      <sheetName val="title"/>
      <sheetName val="pier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ow r="52">
          <cell r="B52" t="str">
            <v>Main Panel</v>
          </cell>
        </row>
      </sheetData>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efreshError="1"/>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efreshError="1"/>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sheetData sheetId="1611"/>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sheetData sheetId="2153"/>
      <sheetData sheetId="2154"/>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sheetData sheetId="2270"/>
      <sheetData sheetId="2271"/>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ow r="52">
          <cell r="B52" t="str">
            <v>Main Panel</v>
          </cell>
        </row>
      </sheetData>
      <sheetData sheetId="3125">
        <row r="52">
          <cell r="B52" t="str">
            <v>Main Panel</v>
          </cell>
        </row>
      </sheetData>
      <sheetData sheetId="3126">
        <row r="52">
          <cell r="B52" t="str">
            <v>Main Panel</v>
          </cell>
        </row>
      </sheetData>
      <sheetData sheetId="3127">
        <row r="52">
          <cell r="B52" t="str">
            <v>Main Panel</v>
          </cell>
        </row>
      </sheetData>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sheetData sheetId="3133">
        <row r="52">
          <cell r="B52" t="str">
            <v>Main Panel</v>
          </cell>
        </row>
      </sheetData>
      <sheetData sheetId="3134">
        <row r="52">
          <cell r="B52" t="str">
            <v>Main Panel</v>
          </cell>
        </row>
      </sheetData>
      <sheetData sheetId="3135">
        <row r="52">
          <cell r="B52" t="str">
            <v>Main Panel</v>
          </cell>
        </row>
      </sheetData>
      <sheetData sheetId="3136">
        <row r="52">
          <cell r="B52" t="str">
            <v>Main Panel</v>
          </cell>
        </row>
      </sheetData>
      <sheetData sheetId="3137">
        <row r="52">
          <cell r="B52" t="str">
            <v>Main Panel</v>
          </cell>
        </row>
      </sheetData>
      <sheetData sheetId="3138">
        <row r="52">
          <cell r="B52" t="str">
            <v>Main Panel</v>
          </cell>
        </row>
      </sheetData>
      <sheetData sheetId="3139">
        <row r="52">
          <cell r="B52" t="str">
            <v>Main Panel</v>
          </cell>
        </row>
      </sheetData>
      <sheetData sheetId="3140">
        <row r="52">
          <cell r="B52" t="str">
            <v>Main Panel</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row r="52">
          <cell r="B52" t="str">
            <v>Main Panel</v>
          </cell>
        </row>
      </sheetData>
      <sheetData sheetId="4632">
        <row r="52">
          <cell r="B52" t="str">
            <v>Main Panel</v>
          </cell>
        </row>
      </sheetData>
      <sheetData sheetId="4633"/>
      <sheetData sheetId="4634"/>
      <sheetData sheetId="4635"/>
      <sheetData sheetId="4636"/>
      <sheetData sheetId="4637"/>
      <sheetData sheetId="4638"/>
      <sheetData sheetId="4639"/>
      <sheetData sheetId="4640"/>
      <sheetData sheetId="4641"/>
      <sheetData sheetId="4642"/>
      <sheetData sheetId="4643">
        <row r="52">
          <cell r="B52" t="str">
            <v>Main Panel</v>
          </cell>
        </row>
      </sheetData>
      <sheetData sheetId="4644">
        <row r="52">
          <cell r="B52" t="str">
            <v>Main Panel</v>
          </cell>
        </row>
      </sheetData>
      <sheetData sheetId="4645">
        <row r="52">
          <cell r="B52" t="str">
            <v>Main Panel</v>
          </cell>
        </row>
      </sheetData>
      <sheetData sheetId="4646"/>
      <sheetData sheetId="4647"/>
      <sheetData sheetId="4648"/>
      <sheetData sheetId="4649"/>
      <sheetData sheetId="4650"/>
      <sheetData sheetId="4651"/>
      <sheetData sheetId="4652"/>
      <sheetData sheetId="4653"/>
      <sheetData sheetId="4654"/>
      <sheetData sheetId="4655"/>
      <sheetData sheetId="4656">
        <row r="52">
          <cell r="B52" t="str">
            <v>Main Panel</v>
          </cell>
        </row>
      </sheetData>
      <sheetData sheetId="4657">
        <row r="52">
          <cell r="B52" t="str">
            <v>Main Panel</v>
          </cell>
        </row>
      </sheetData>
      <sheetData sheetId="4658">
        <row r="52">
          <cell r="B52" t="str">
            <v>Main Panel</v>
          </cell>
        </row>
      </sheetData>
      <sheetData sheetId="4659"/>
      <sheetData sheetId="4660"/>
      <sheetData sheetId="4661"/>
      <sheetData sheetId="4662"/>
      <sheetData sheetId="4663">
        <row r="52">
          <cell r="B52" t="str">
            <v>Main Panel</v>
          </cell>
        </row>
      </sheetData>
      <sheetData sheetId="4664">
        <row r="52">
          <cell r="B52" t="str">
            <v>Main Panel</v>
          </cell>
        </row>
      </sheetData>
      <sheetData sheetId="4665"/>
      <sheetData sheetId="4666"/>
      <sheetData sheetId="4667"/>
      <sheetData sheetId="4668"/>
      <sheetData sheetId="4669"/>
      <sheetData sheetId="4670"/>
      <sheetData sheetId="4671"/>
      <sheetData sheetId="4672"/>
      <sheetData sheetId="4673"/>
      <sheetData sheetId="4674"/>
      <sheetData sheetId="4675"/>
      <sheetData sheetId="4676">
        <row r="52">
          <cell r="B52" t="str">
            <v>Main Panel</v>
          </cell>
        </row>
      </sheetData>
      <sheetData sheetId="4677">
        <row r="52">
          <cell r="B52" t="str">
            <v>Main Panel</v>
          </cell>
        </row>
      </sheetData>
      <sheetData sheetId="4678"/>
      <sheetData sheetId="4679"/>
      <sheetData sheetId="4680"/>
      <sheetData sheetId="4681"/>
      <sheetData sheetId="4682"/>
      <sheetData sheetId="4683"/>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sheetData sheetId="4689"/>
      <sheetData sheetId="4690"/>
      <sheetData sheetId="4691"/>
      <sheetData sheetId="4692">
        <row r="52">
          <cell r="B52" t="str">
            <v>Main Panel</v>
          </cell>
        </row>
      </sheetData>
      <sheetData sheetId="4693"/>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sheetData sheetId="4702"/>
      <sheetData sheetId="4703"/>
      <sheetData sheetId="4704"/>
      <sheetData sheetId="4705">
        <row r="52">
          <cell r="B52" t="str">
            <v>Main Panel</v>
          </cell>
        </row>
      </sheetData>
      <sheetData sheetId="4706"/>
      <sheetData sheetId="4707">
        <row r="52">
          <cell r="B52" t="str">
            <v>Main Panel</v>
          </cell>
        </row>
      </sheetData>
      <sheetData sheetId="4708">
        <row r="52">
          <cell r="B52" t="str">
            <v>Main Panel</v>
          </cell>
        </row>
      </sheetData>
      <sheetData sheetId="4709">
        <row r="52">
          <cell r="B52" t="str">
            <v>Main Panel</v>
          </cell>
        </row>
      </sheetData>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row r="52">
          <cell r="B52" t="str">
            <v>Main Panel</v>
          </cell>
        </row>
      </sheetData>
      <sheetData sheetId="4751">
        <row r="52">
          <cell r="B52" t="str">
            <v>Main Panel</v>
          </cell>
        </row>
      </sheetData>
      <sheetData sheetId="4752">
        <row r="52">
          <cell r="B52" t="str">
            <v>Main Panel</v>
          </cell>
        </row>
      </sheetData>
      <sheetData sheetId="4753"/>
      <sheetData sheetId="4754"/>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sheetData sheetId="4793"/>
      <sheetData sheetId="4794"/>
      <sheetData sheetId="4795"/>
      <sheetData sheetId="4796"/>
      <sheetData sheetId="4797"/>
      <sheetData sheetId="4798"/>
      <sheetData sheetId="4799"/>
      <sheetData sheetId="4800"/>
      <sheetData sheetId="4801"/>
      <sheetData sheetId="4802"/>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row r="52">
          <cell r="B52" t="str">
            <v>Main Panel</v>
          </cell>
        </row>
      </sheetData>
      <sheetData sheetId="4933"/>
      <sheetData sheetId="4934">
        <row r="52">
          <cell r="B52" t="str">
            <v>Main Panel</v>
          </cell>
        </row>
      </sheetData>
      <sheetData sheetId="4935">
        <row r="52">
          <cell r="B52" t="str">
            <v>Main Panel</v>
          </cell>
        </row>
      </sheetData>
      <sheetData sheetId="4936"/>
      <sheetData sheetId="4937"/>
      <sheetData sheetId="4938"/>
      <sheetData sheetId="4939"/>
      <sheetData sheetId="4940"/>
      <sheetData sheetId="4941"/>
      <sheetData sheetId="4942">
        <row r="52">
          <cell r="B52" t="str">
            <v>Main Panel</v>
          </cell>
        </row>
      </sheetData>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52">
          <cell r="B52" t="str">
            <v>Main Panel</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row r="52">
          <cell r="B52" t="str">
            <v>Main Panel</v>
          </cell>
        </row>
      </sheetData>
      <sheetData sheetId="4991"/>
      <sheetData sheetId="4992"/>
      <sheetData sheetId="4993"/>
      <sheetData sheetId="4994"/>
      <sheetData sheetId="4995"/>
      <sheetData sheetId="4996"/>
      <sheetData sheetId="4997"/>
      <sheetData sheetId="4998">
        <row r="52">
          <cell r="B52" t="str">
            <v>Main Panel</v>
          </cell>
        </row>
      </sheetData>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row r="52">
          <cell r="B52" t="str">
            <v>Main Panel</v>
          </cell>
        </row>
      </sheetData>
      <sheetData sheetId="5062">
        <row r="52">
          <cell r="B52" t="str">
            <v>Main Panel</v>
          </cell>
        </row>
      </sheetData>
      <sheetData sheetId="5063">
        <row r="52">
          <cell r="B52" t="str">
            <v>Main Panel</v>
          </cell>
        </row>
      </sheetData>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row r="52">
          <cell r="B52" t="str">
            <v>Main Panel</v>
          </cell>
        </row>
      </sheetData>
      <sheetData sheetId="5135"/>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sheetData sheetId="5194"/>
      <sheetData sheetId="5195"/>
      <sheetData sheetId="5196"/>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sheetData sheetId="5225"/>
      <sheetData sheetId="5226"/>
      <sheetData sheetId="5227"/>
      <sheetData sheetId="5228"/>
      <sheetData sheetId="5229"/>
      <sheetData sheetId="5230"/>
      <sheetData sheetId="5231"/>
      <sheetData sheetId="5232"/>
      <sheetData sheetId="5233">
        <row r="52">
          <cell r="B52" t="str">
            <v>Main Panel</v>
          </cell>
        </row>
      </sheetData>
      <sheetData sheetId="5234">
        <row r="52">
          <cell r="B52" t="str">
            <v>Main Panel</v>
          </cell>
        </row>
      </sheetData>
      <sheetData sheetId="5235">
        <row r="52">
          <cell r="B52" t="str">
            <v>Main Panel</v>
          </cell>
        </row>
      </sheetData>
      <sheetData sheetId="5236"/>
      <sheetData sheetId="5237"/>
      <sheetData sheetId="5238"/>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sheetData sheetId="5246"/>
      <sheetData sheetId="5247">
        <row r="52">
          <cell r="B52" t="str">
            <v>Main Panel</v>
          </cell>
        </row>
      </sheetData>
      <sheetData sheetId="5248">
        <row r="52">
          <cell r="B52" t="str">
            <v>Main Panel</v>
          </cell>
        </row>
      </sheetData>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Cover"/>
      <sheetName val="Work_sheet"/>
      <sheetName val="60-70"/>
      <sheetName val="80-100"/>
      <sheetName val="BOQ"/>
      <sheetName val="C&amp;S"/>
      <sheetName val="CC"/>
      <sheetName val="C&amp;S monthwise"/>
      <sheetName val="Emulsion MS"/>
      <sheetName val=" HSD"/>
      <sheetName val="Materials"/>
      <sheetName val="PVC_dia"/>
      <sheetName val="ABS"/>
      <sheetName val="maya"/>
      <sheetName val="Sheet9"/>
      <sheetName val="bom"/>
      <sheetName val="SSR 2014-15 Rates"/>
      <sheetName val="Bitumen trunk"/>
      <sheetName val="Feeder"/>
      <sheetName val="R99 etc"/>
      <sheetName val="Trunk unpaved"/>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dataB"/>
      <sheetName val="GA"/>
      <sheetName val="PRELIM5"/>
      <sheetName val="1V800"/>
      <sheetName val="mlead"/>
      <sheetName val="51"/>
      <sheetName val="MRoad data"/>
      <sheetName val="t_prsr"/>
      <sheetName val="wh"/>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m"/>
      <sheetName val="BWSCPlt"/>
      <sheetName val="CI"/>
      <sheetName val="G.R.P"/>
      <sheetName val="PSC REVISED"/>
      <sheetName val="Analy_7-10"/>
      <sheetName val="DataInput"/>
      <sheetName val="DataInput-1"/>
      <sheetName val="DI Rate Analysis"/>
      <sheetName val="Levels"/>
      <sheetName val="Lead statement"/>
      <sheetName val="Material"/>
      <sheetName val="Works"/>
      <sheetName val="RMR"/>
      <sheetName val="Class IV Qtr. Ele"/>
      <sheetName val="GF SB Ok "/>
      <sheetName val="Specification report"/>
      <sheetName val="Sheet1 (2)"/>
      <sheetName val="Bitumen trunk"/>
      <sheetName val="Feeder"/>
      <sheetName val="R99 etc"/>
      <sheetName val="Trunk unpaved"/>
      <sheetName val="Compound wall  Ok"/>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Labour"/>
      <sheetName val="Convey"/>
      <sheetName val="Plant &amp;  Machinery"/>
      <sheetName val="MRoad data"/>
      <sheetName val="PRECAST lightconc-II"/>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Sheet9"/>
      <sheetName val="Data-ELSR"/>
      <sheetName val=" Data -Valves"/>
      <sheetName val="Av.G Level"/>
      <sheetName val="sch"/>
      <sheetName val="Lookup"/>
      <sheetName val="Abs PMRL"/>
      <sheetName val="Rates SSR 2008-09"/>
      <sheetName val="moments-table(tri)"/>
      <sheetName val="ssr-rates"/>
      <sheetName val="hdpe_rates"/>
      <sheetName val="hdpe_wt-r"/>
      <sheetName val="pvc-rates"/>
      <sheetName val="PVC weights"/>
      <sheetName val="index"/>
      <sheetName val="pop"/>
      <sheetName val="HS 30.04.2015.Final"/>
      <sheetName val="HPs HPs"/>
      <sheetName val="nodes"/>
      <sheetName val="int-Dia"/>
      <sheetName val="JAWAHAR-hyd-original"/>
      <sheetName val="detls"/>
      <sheetName val="pumping main"/>
      <sheetName val="hdpe weights"/>
      <sheetName val=" data sheet "/>
      <sheetName val="HS 1"/>
      <sheetName val="0000000000000"/>
      <sheetName val="51"/>
      <sheetName val="mlead"/>
      <sheetName val="DATA-2005-06"/>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ITB COST"/>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 val="HDPE-pipe-rates"/>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Spt-BH.xls][Spt-BH.xls]B__3618"/>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3619"/>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3611"/>
      <sheetName val="[Spt-BH.xls][Spt-BH.xls]B__3612"/>
      <sheetName val="FUNDFLOW"/>
      <sheetName val="Lead"/>
      <sheetName val="Coefficients"/>
      <sheetName val="IS3370"/>
      <sheetName val="IS456"/>
      <sheetName val="col-reinft1"/>
      <sheetName val="220 11  BS "/>
      <sheetName val="SSR &amp; NSSR Market final"/>
      <sheetName val="p&amp;m"/>
      <sheetName val="[Spt-BH.xls][Spt-BH.xls]B__3620"/>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65"/>
      <sheetName val="Staff_Acco_"/>
      <sheetName val="Pipe_Supports"/>
      <sheetName val="M-Book_for_Conc"/>
      <sheetName val="M-Book_for_FW"/>
      <sheetName val="[Spt-BH.xls][Spt-BH.xls]B__3621"/>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s>
    <sheetDataSet>
      <sheetData sheetId="0"/>
      <sheetData sheetId="1"/>
      <sheetData sheetId="2"/>
      <sheetData sheetId="3">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refreshError="1"/>
      <sheetData sheetId="251" refreshError="1"/>
      <sheetData sheetId="252" refreshError="1"/>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refreshError="1"/>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refreshError="1"/>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Work_sheet"/>
      <sheetName val="Common "/>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segments-details"/>
      <sheetName val="int-Dia-hdpe"/>
      <sheetName val="habs-list"/>
      <sheetName val="int-Dia-pvc"/>
      <sheetName val="Lead statement ss5"/>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Rate"/>
      <sheetName val="PM&amp;GM"/>
      <sheetName val="AV-PVC"/>
      <sheetName val="DI gate-DI"/>
      <sheetName val="DIgate_PVC "/>
      <sheetName val="sg-clay(d)"/>
      <sheetName val="DATA-BASE"/>
      <sheetName val="DATA-ABSTRACT"/>
      <sheetName val="Cover"/>
      <sheetName val="Bridge Data 2005-06"/>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Data rough"/>
      <sheetName val="Convey"/>
      <sheetName val="ESTIMATE"/>
      <sheetName val="Mortars"/>
      <sheetName val="hdpe weights"/>
      <sheetName val="data existing_do not delete"/>
      <sheetName val="m1"/>
      <sheetName val="bundqty"/>
      <sheetName val="detls"/>
      <sheetName val="SSR 2010-11 Rates"/>
      <sheetName val="Data well"/>
      <sheetName val="C.D.Abs.Est."/>
      <sheetName val="Lead Distance"/>
      <sheetName val="WATER-HAMMER"/>
      <sheetName val="20kL-design-final"/>
      <sheetName val="wh"/>
      <sheetName val="AV-HDPE"/>
      <sheetName val="Di_gate-HDPE"/>
      <sheetName val="crop water req.(Kh)  "/>
      <sheetName val="Bund"/>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GN-ST-10"/>
      <sheetName val="pt-cw"/>
      <sheetName val="Lead"/>
      <sheetName val="Design"/>
      <sheetName val="Boq"/>
      <sheetName val="Specification report"/>
      <sheetName val="data"/>
      <sheetName val="Process"/>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Data.F8.BTR"/>
      <sheetName val="m"/>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Work_sheet"/>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Common "/>
      <sheetName val="segments-details"/>
      <sheetName val="int-Dia-hdpe"/>
      <sheetName val="habs-list"/>
      <sheetName val="int-Dia-pvc"/>
      <sheetName val="Works"/>
      <sheetName val="General"/>
      <sheetName val="Main sheet"/>
      <sheetName val="wh_data"/>
      <sheetName val="CPHEEO"/>
      <sheetName val="Cover"/>
      <sheetName val="DATA_PRG"/>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abs road"/>
      <sheetName val="coverpage"/>
      <sheetName val="Road data"/>
      <sheetName val="data existing_do not delete"/>
      <sheetName val="GF SB Ok "/>
      <sheetName val="Bitumen trunk"/>
      <sheetName val="Feeder"/>
      <sheetName val="R99 etc"/>
      <sheetName val="Trunk unpaved"/>
      <sheetName val="Design"/>
      <sheetName val="Process"/>
      <sheetName val="concrete"/>
      <sheetName val="Input"/>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MRMECADAMoad data"/>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naly_7-10"/>
      <sheetName val="0000000000000"/>
      <sheetName val="Lead statement"/>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mlead"/>
      <sheetName val="coverpage"/>
      <sheetName val="MTC-estimate"/>
      <sheetName val="rdamdata"/>
      <sheetName val="lead-st"/>
      <sheetName val="nodes"/>
      <sheetName val="int-Dia"/>
      <sheetName val="habs-list"/>
      <sheetName val="Sheet9"/>
      <sheetName val="detls"/>
      <sheetName val="Material"/>
      <sheetName val="Rates"/>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data1"/>
      <sheetName val="bldg"/>
      <sheetName val="Data.F8.BTR"/>
      <sheetName val="Road Detail Est."/>
      <sheetName val="rdamdata"/>
      <sheetName val="rates"/>
      <sheetName val="Sheet1"/>
      <sheetName val="SSR"/>
      <sheetName val="temp-SDData (2)"/>
      <sheetName val="id"/>
      <sheetName val="Main sheet"/>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FINAL LEAD"/>
      <sheetName val="select items_PMW"/>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Part-A"/>
      <sheetName val="Dn SLRB (R2)"/>
      <sheetName val="Data_"/>
      <sheetName val="Sheet1 (2)"/>
      <sheetName val="Aug,02"/>
      <sheetName val="Summary"/>
      <sheetName val="Bill-12"/>
      <sheetName val="RM"/>
      <sheetName val="SLAB  DATA"/>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p&amp;m"/>
      <sheetName val="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NEW "/>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Data"/>
      <sheetName val="Bridge Data 2005-06"/>
      <sheetName val="rate_anal"/>
      <sheetName val="Top_Sheet"/>
      <sheetName val="Boq_(Main_Building)"/>
      <sheetName val="MRATES"/>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Lead"/>
      <sheetName val="Usage"/>
      <sheetName val="Common "/>
      <sheetName val="General"/>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Estimate "/>
      <sheetName val="Material"/>
      <sheetName val="Plant &amp;  Machinery"/>
      <sheetName val="data existing_do not delete"/>
      <sheetName val="SUMP1420KL@HW"/>
      <sheetName val="Sheet2"/>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segments-details"/>
      <sheetName val="int-Dia-hdpe"/>
      <sheetName val="int-Dia-pvc"/>
      <sheetName val="c-data"/>
      <sheetName val="ewst"/>
      <sheetName val="GF Columns"/>
      <sheetName val="MTC-estimate"/>
      <sheetName val="Gen Abs"/>
      <sheetName val="other rates"/>
      <sheetName val="Levels"/>
      <sheetName val="leads"/>
      <sheetName val="maya"/>
      <sheetName val="v"/>
      <sheetName val="Data.F8.BTR"/>
      <sheetName val="bundqty"/>
      <sheetName val="r"/>
      <sheetName val="Weightage-Sub Sht"/>
      <sheetName val="Rates SSR 2008-09"/>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Road data"/>
      <sheetName val="Ghanapur to Suraram jn. det"/>
      <sheetName val="GBW"/>
      <sheetName val="m1"/>
      <sheetName val="Mp-team 1"/>
      <sheetName val="beam-reinft"/>
      <sheetName val="Drawing statu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t_prsr"/>
      <sheetName val="id"/>
      <sheetName val="wh"/>
      <sheetName val="DATA_PRG"/>
      <sheetName val="AC"/>
      <sheetName val="AV-BWSC&amp;MS"/>
      <sheetName val="AV_AC"/>
      <sheetName val="di_Gate_AC"/>
      <sheetName val="Digate-BWSCP-MS"/>
      <sheetName val="DI_gate_di"/>
      <sheetName val="HDPE"/>
      <sheetName val="Pop"/>
      <sheetName val="협조전"/>
      <sheetName val="Basicdata-f"/>
      <sheetName val="Main sheet"/>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Cover"/>
      <sheetName val="VALV"/>
      <sheetName val="GM&amp;PM EST"/>
      <sheetName val="mas_hab"/>
      <sheetName val="detls"/>
      <sheetName val="Detailed Estimate"/>
      <sheetName val="OH"/>
      <sheetName val="Basic Rates"/>
      <sheetName val="concrete"/>
      <sheetName val="MRATES07-08"/>
      <sheetName val="ABS"/>
      <sheetName val="Curve_Detail"/>
      <sheetName val="OverviewBarmer"/>
      <sheetName val="Elc.Stnd.Data-18-19 "/>
      <sheetName val="cert"/>
      <sheetName val="stone"/>
      <sheetName val="sectorwise"/>
      <sheetName val="Lead statement ss5"/>
      <sheetName val="Datas"/>
      <sheetName val="Estimate "/>
      <sheetName val="hdpe weights"/>
      <sheetName val="PVC weights"/>
      <sheetName val="index"/>
      <sheetName val="C.D.Abs.Est."/>
      <sheetName val="SC-1"/>
      <sheetName val="hdpe_basic"/>
      <sheetName val="pvc_basic"/>
      <sheetName val="p&amp;m"/>
      <sheetName val="pt-c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69">
          <cell r="D69">
            <v>50.5</v>
          </cell>
        </row>
      </sheetData>
      <sheetData sheetId="12" refreshError="1"/>
      <sheetData sheetId="13" refreshError="1"/>
      <sheetData sheetId="14" refreshError="1">
        <row r="23">
          <cell r="G23">
            <v>600</v>
          </cell>
        </row>
        <row r="30">
          <cell r="G30">
            <v>30</v>
          </cell>
        </row>
        <row r="31">
          <cell r="G31">
            <v>30</v>
          </cell>
        </row>
        <row r="53">
          <cell r="G53">
            <v>234</v>
          </cell>
        </row>
      </sheetData>
      <sheetData sheetId="15" refreshError="1">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Labour"/>
      <sheetName val="Data.F8.BTR"/>
      <sheetName val="leads"/>
      <sheetName val="rdamdata"/>
      <sheetName val="Material"/>
      <sheetName val="Plant &amp;  Machinery"/>
      <sheetName val="Data_F8_BTR"/>
      <sheetName val="Plant_&amp;__Machinery"/>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Lɥad"/>
      <sheetName val="Main shee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Specification report"/>
      <sheetName val="HDPE"/>
      <sheetName val="DI"/>
      <sheetName val="pvc"/>
      <sheetName val="Estimate "/>
      <sheetName val="banilad"/>
      <sheetName val="SECPROP"/>
      <sheetName val="CABLENOS."/>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Sheet5"/>
      <sheetName val="ABS"/>
      <sheetName val="Data o"/>
      <sheetName val="TOP SLAB-beams"/>
      <sheetName val="20kL-design-final"/>
      <sheetName val="Data-ELSR"/>
      <sheetName val="hdpe_basic"/>
      <sheetName val="C-data"/>
      <sheetName val="Lead_statement_ss5"/>
      <sheetName val="clvrt_data"/>
      <sheetName val="ssr-rates"/>
      <sheetName val="Plant 㫨  Machinery"/>
      <sheetName val="Plant_㫨__Machinery"/>
      <sheetName val="Rates-May-14"/>
      <sheetName val="int-Dia-pvc"/>
      <sheetName val="Sheet2"/>
      <sheetName val="sup dat"/>
      <sheetName val="HDPE-pipe-rates"/>
      <sheetName val="pvc-pipe-rates"/>
      <sheetName val="Bill-12"/>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Sheet2"/>
      <sheetName val="ESTIMATE"/>
      <sheetName val="TBAL9697 -group wise  sdpl"/>
      <sheetName val="DATA_PRG"/>
      <sheetName val="_5wgdhabfinal00_01"/>
      <sheetName val="maya"/>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9">
          <cell r="C9">
            <v>350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 val="SSR 2014-15 Rates"/>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Control"/>
      <sheetName val="SCHEDULE OF RATES"/>
      <sheetName val="DETAILED  BOQ"/>
      <sheetName val="4 Annex 1 Basic rate"/>
      <sheetName val="RCC,Ret. Wall"/>
      <sheetName val="2004"/>
      <sheetName val="Design"/>
      <sheetName val="Legal Risk Analysis"/>
      <sheetName val="FT-05-02IsoBOM"/>
      <sheetName val="Detail In Door Stad"/>
      <sheetName val="Project Details.."/>
      <sheetName val="factors"/>
      <sheetName val="strain"/>
      <sheetName val="p&amp;m"/>
      <sheetName val="refer"/>
      <sheetName val="Load Details(B2)"/>
      <sheetName val="TBAL9697 -group wise  sdpl"/>
      <sheetName val="Build-up"/>
      <sheetName val="scurve calc (2)"/>
      <sheetName val="Detail P&amp;L"/>
      <sheetName val="Assumption Sheet"/>
      <sheetName val="Bed Class"/>
      <sheetName val="Cd"/>
      <sheetName val="COLUMN"/>
      <sheetName val="Cable data"/>
      <sheetName val="Table"/>
      <sheetName val="Gujrat"/>
      <sheetName val="Bill 3 - Site Works"/>
      <sheetName val="schedule1"/>
      <sheetName val="Precalculation"/>
      <sheetName val="PRECAST lightconc-II"/>
      <sheetName val="APPENDIX B-1"/>
      <sheetName val="Bill 3.1"/>
      <sheetName val="BOQ"/>
      <sheetName val="2gii"/>
      <sheetName val="analysis"/>
      <sheetName val="GR.slab-reinft"/>
      <sheetName val="CFLOW"/>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4-Int- ele(RA)"/>
      <sheetName val="DETAILED__BOQ"/>
      <sheetName val="4_Annex_1_Basic_rate"/>
      <sheetName val="Cable_data"/>
      <sheetName val="Fill this out first..."/>
      <sheetName val="3MLKQ"/>
      <sheetName val="Sheet3"/>
      <sheetName val="SCHEDULE (3)"/>
      <sheetName val="Database"/>
      <sheetName val="schedule nos"/>
      <sheetName val="INPUT-DATA"/>
      <sheetName val="estimate"/>
      <sheetName val="BTB"/>
      <sheetName val="cf"/>
      <sheetName val="orders"/>
      <sheetName val="INDIGINEOUS ITEMS "/>
      <sheetName val="sumary"/>
      <sheetName val="Rate Analysis"/>
      <sheetName val="Xenon(R2)"/>
      <sheetName val="Boq Block A"/>
      <sheetName val="Loads"/>
      <sheetName val="Basement Budget"/>
      <sheetName val="BLOCK-A (MEA.SHEET)"/>
      <sheetName val="IO List"/>
      <sheetName val="S1BOQ"/>
      <sheetName val="Input"/>
      <sheetName val="Activity"/>
      <sheetName val="Crew"/>
      <sheetName val="Piping"/>
      <sheetName val="Pipe Supports"/>
      <sheetName val="BOQ (2)"/>
      <sheetName val="#REF"/>
      <sheetName val="RA-markate"/>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td"/>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Detail"/>
      <sheetName val="BLK2"/>
      <sheetName val="BLK3"/>
      <sheetName val="E &amp; R"/>
      <sheetName val="radar"/>
      <sheetName val="UG"/>
      <sheetName val="Headings"/>
      <sheetName val="Break up Sheet"/>
      <sheetName val="SPILL OVER"/>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s"/>
      <sheetName val="UNP-NCW "/>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Material"/>
      <sheetName val="Zone"/>
      <sheetName val="Vendor"/>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Cover"/>
      <sheetName val="사진"/>
      <sheetName val="Intro."/>
      <sheetName val="ACS(1)"/>
      <sheetName val="FAS-C(4)"/>
      <sheetName val="BULook"/>
      <sheetName val="MASTER_RATE ANALYSIS"/>
      <sheetName val="Cost summary"/>
      <sheetName val="Intro"/>
      <sheetName val="A.O.R."/>
      <sheetName val="Estimation"/>
      <sheetName val="beam-reinft-machine rm"/>
      <sheetName val="calcul"/>
      <sheetName val="T1 WO"/>
      <sheetName val="Annex"/>
      <sheetName val="Direct cost shed A-2 "/>
      <sheetName val=" Resource list"/>
      <sheetName val="Labour"/>
      <sheetName val="THANE SITE"/>
      <sheetName val="BOQ Distribution"/>
      <sheetName val="01"/>
      <sheetName val="FF Inst RA 08 Inst 03"/>
      <sheetName val="Assumptions"/>
      <sheetName val="specification options"/>
      <sheetName val="key dates"/>
      <sheetName val="Actuals"/>
      <sheetName val="Inventory"/>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Labels"/>
      <sheetName val=" IO List"/>
      <sheetName val="Maint"/>
      <sheetName val="Housek"/>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Indirect_x0005__x0000__x0000__x0000__x0000_쌳ᎈ駜/"/>
      <sheetName val="外気負荷"/>
      <sheetName val="Transfer"/>
      <sheetName val="Cost Index"/>
      <sheetName val="REf"/>
      <sheetName val="saihous.ele"/>
      <sheetName val="SCHEDULE"/>
      <sheetName val="Legend"/>
      <sheetName val="SSR _ NSSR Market final"/>
      <sheetName val="M.R.List (2)"/>
      <sheetName val="Aseet1998"/>
      <sheetName val="Balance Sheet "/>
      <sheetName val="STAFFSCHED "/>
      <sheetName val="Bidform"/>
      <sheetName val="M+MC"/>
      <sheetName val="GBW"/>
      <sheetName val="Basic Rates"/>
      <sheetName val="Basic"/>
      <sheetName val="bs BP 04 SA"/>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procurement"/>
      <sheetName val="col-reinft1"/>
      <sheetName val="ecc_res"/>
      <sheetName val="Blr hire"/>
      <sheetName val="Direct_cost_shed_A-2_"/>
      <sheetName val="_Resource_list"/>
      <sheetName val="THANE_SITE"/>
      <sheetName val="BOQ_Distribution"/>
      <sheetName val="FF_Inst_RA_08_Inst_03"/>
      <sheetName val="SUMMARY-client"/>
      <sheetName val="RA"/>
      <sheetName val="FitOutConfCentre"/>
      <sheetName val="1-Pop Proj"/>
      <sheetName val="VIWSCo1"/>
      <sheetName val="Project_Brief"/>
      <sheetName val="Indirect_x0005_"/>
      <sheetName val="1.00"/>
      <sheetName val="Chennai"/>
      <sheetName val="Rollup"/>
      <sheetName val="DG Works (Supply)"/>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Cover sheet"/>
      <sheetName val="AOQ-new "/>
      <sheetName val="MG"/>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final abstract"/>
      <sheetName val="TS memo"/>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v"/>
      <sheetName val="TOP SLAB-beams"/>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 val="Lead statement"/>
      <sheetName val="DATA-BASE"/>
      <sheetName val="DATA-ABSTRACT"/>
      <sheetName val="bundqty"/>
      <sheetName val="CCTV_EST1"/>
      <sheetName val="Legal Risk Analysis"/>
      <sheetName val="CC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detls"/>
      <sheetName val="t_prsr"/>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wh_data_R"/>
      <sheetName val="gen"/>
      <sheetName val="leads"/>
      <sheetName val="DATA_PRG"/>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Main sheet"/>
      <sheetName val="data-WS &amp; Sanitary-18-19."/>
      <sheetName val="TBAL9697 -group wise  sdpl"/>
      <sheetName val="p&amp;m"/>
      <sheetName val="PH data"/>
      <sheetName val="Work_sheet"/>
      <sheetName val="wh"/>
      <sheetName val="pumping main"/>
      <sheetName val="AV-HDPE"/>
      <sheetName val="Di_gate-HDPE"/>
      <sheetName val="zone-8"/>
      <sheetName val="MHNO_LEV"/>
      <sheetName val="PVC_dia"/>
      <sheetName val="nodes"/>
      <sheetName val="int-Di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Buildings"/>
      <sheetName val="co_5"/>
      <sheetName val="Labour"/>
      <sheetName val="inWords"/>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DATA-2005-06"/>
      <sheetName val="r"/>
      <sheetName val="l"/>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abs-details"/>
      <sheetName val="hab-detail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Main sheet"/>
      <sheetName val="data existing_do not delete"/>
      <sheetName val="0000000000000"/>
      <sheetName val="Civil Works"/>
      <sheetName val="m"/>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Nspt-smp-final-ORIGINAL"/>
      <sheetName val="v"/>
      <sheetName val="PH data"/>
      <sheetName val="Sheet9"/>
      <sheetName val="Sheet1 (2)"/>
      <sheetName val="Data.F8.BTR"/>
      <sheetName val="PS1"/>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 val="COLUMN"/>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s>
    <sheetDataSet>
      <sheetData sheetId="0" refreshError="1">
        <row r="8">
          <cell r="J8">
            <v>1.17746</v>
          </cell>
        </row>
      </sheetData>
      <sheetData sheetId="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Data"/>
      <sheetName val="inWords"/>
      <sheetName val="Work_sheet"/>
      <sheetName val="SUMP1420KL@HW"/>
      <sheetName val="Sheet2"/>
      <sheetName val="Solar panel"/>
      <sheetName val="Common "/>
      <sheetName val="factors"/>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Lead statement ss5"/>
      <sheetName val="CPI"/>
      <sheetName val="WPI C"/>
      <sheetName val="WPI all"/>
      <sheetName val="WPI HM"/>
      <sheetName val="WPI S"/>
      <sheetName val="maya"/>
      <sheetName val="dBase"/>
      <sheetName val="Data-ELSR"/>
      <sheetName val="Mortars"/>
      <sheetName val=" Data -Valves"/>
      <sheetName val="Staff Acco."/>
      <sheetName val="DATA_PRG"/>
      <sheetName val="Work_sheet"/>
      <sheetName val="inWords"/>
      <sheetName val="Datas"/>
      <sheetName val="Data.F8.BTR"/>
      <sheetName val="Relig-place"/>
      <sheetName val="factors"/>
      <sheetName val="Main sheet"/>
      <sheetName val="HDPE-pipe-rates"/>
      <sheetName val="pvc-pipe-rates"/>
      <sheetName val="General"/>
      <sheetName val="PUMP_DATA"/>
      <sheetName val="ABS.C.D."/>
      <sheetName val="sg-clay(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stone"/>
      <sheetName val="index"/>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maya"/>
      <sheetName val="comp-st(GEN)"/>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data-WC"/>
      <sheetName val="coverpage"/>
      <sheetName val="Road data"/>
      <sheetName val="data existing_do not delete"/>
      <sheetName val="leads"/>
      <sheetName val="MRATES"/>
      <sheetName val="r"/>
      <sheetName val="RMR"/>
      <sheetName val="t_prsr"/>
      <sheetName val="id"/>
      <sheetName val="Estimate 10.00 Lakhs "/>
      <sheetName val="mlead"/>
      <sheetName val="abs road"/>
      <sheetName val="R_Det"/>
      <sheetName val="lead-st"/>
      <sheetName val="segments-details"/>
      <sheetName val="int-Dia-hdpe"/>
      <sheetName val="int-Dia-pvc"/>
      <sheetName val="Common "/>
      <sheetName val="v"/>
      <sheetName val="ewst"/>
      <sheetName val="Staff Acco."/>
      <sheetName val="Rates"/>
      <sheetName val="m"/>
      <sheetName val="Specification report"/>
      <sheetName val="p&amp;m"/>
      <sheetName val="HDPE"/>
      <sheetName val="DI"/>
      <sheetName val="pvc"/>
      <sheetName val="hdpe_basic"/>
      <sheetName val="pvc_basic"/>
      <sheetName val="final abstract"/>
      <sheetName val="Levels"/>
      <sheetName val="RAFT"/>
      <sheetName val="scour depth"/>
      <sheetName val="SUMP1420KL@HW"/>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Data.F8.BTR"/>
      <sheetName val="GF SB Ok "/>
      <sheetName val="inWords"/>
      <sheetName val="Lead statement ss5"/>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DATA_PRG"/>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LOCAL RATES"/>
      <sheetName val="Main"/>
      <sheetName val="GN-ST-10"/>
      <sheetName val="sg-clay(d)"/>
      <sheetName val="Design of two-way slab"/>
      <sheetName val="INPUT-DATA"/>
      <sheetName val="slab"/>
      <sheetName val="basic-data"/>
      <sheetName val="Masonry"/>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sectorwise"/>
      <sheetName val="CS "/>
      <sheetName val="Work_sheet"/>
      <sheetName val="SSR 2010-11 Rates"/>
      <sheetName val="DISCOUNT"/>
      <sheetName val="Rates SSR 2008-09"/>
      <sheetName val="Bridge Data 2005-06"/>
      <sheetName val="Road Detail Est."/>
      <sheetName val="L040"/>
      <sheetName val="habs-list"/>
      <sheetName val="bundqty"/>
      <sheetName val="Lead (Final)"/>
      <sheetName val="Lookup"/>
      <sheetName val="Data_Bit_I"/>
      <sheetName val="beam-reinft-IIInd floor"/>
      <sheetName val="FORM7"/>
      <sheetName val="BWSCPlt"/>
      <sheetName val="CI"/>
      <sheetName val="G.R.P"/>
      <sheetName val="PSC REVISED"/>
      <sheetName val="SSR 2015-16"/>
      <sheetName val="Staff Acco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GF SB Ok "/>
      <sheetName val="ACS(1)"/>
      <sheetName val="FAS-C(4)"/>
      <sheetName val="CCTV(old)"/>
      <sheetName val="Material"/>
      <sheetName val="ABS"/>
      <sheetName val="v"/>
      <sheetName val="data existing_do not delete"/>
      <sheetName val="Plant &amp;  Machinery"/>
      <sheetName val="Bitumen trunk"/>
      <sheetName val="Feeder"/>
      <sheetName val="R99 etc"/>
      <sheetName val="Trunk unpaved"/>
      <sheetName val="Lead statement ss5"/>
      <sheetName val="Data.F8.BTR"/>
      <sheetName val="m"/>
      <sheetName val="Staff Acco."/>
      <sheetName val="Lead statement"/>
      <sheetName val="census91"/>
      <sheetName val="MRATES"/>
      <sheetName val="Data rough"/>
      <sheetName val="Fill this out first..."/>
      <sheetName val="segments-details"/>
      <sheetName val="int-Dia-hdpe"/>
      <sheetName val="int-Dia-pvc"/>
      <sheetName val="Usage"/>
      <sheetName val="Common "/>
      <sheetName val="General"/>
      <sheetName val="Sheet2"/>
      <sheetName val="pvc_basic"/>
      <sheetName val="gen"/>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nodes"/>
      <sheetName val="int-Dia"/>
      <sheetName val="habs-list"/>
      <sheetName val="Watersoft (2)"/>
      <sheetName val="C.D.Abs.Est."/>
      <sheetName val="PM&amp;GM"/>
      <sheetName val="AV-DI"/>
      <sheetName val="AV-PVC"/>
      <sheetName val="DIgate_PVC "/>
      <sheetName val="scour-DI-CI"/>
      <sheetName val="scour-pvc-hdpe-psc-bwsc"/>
      <sheetName val="11.Habitations"/>
      <sheetName val="BM-HOOP"/>
      <sheetName val="l"/>
      <sheetName val="Levels"/>
      <sheetName val="Bridge Data 2005-06"/>
      <sheetName val="Cover"/>
      <sheetName val="detls"/>
      <sheetName val="BTR"/>
      <sheetName val="GenAbst"/>
      <sheetName val="MRoad data"/>
      <sheetName val="(Road-Project)"/>
      <sheetName val="p&amp;m"/>
      <sheetName val="Iocount"/>
      <sheetName val="inWords"/>
      <sheetName val="HYDRAULICS"/>
      <sheetName val="lead-st"/>
      <sheetName val="SECPROP"/>
      <sheetName val="CABLENOS."/>
      <sheetName val="SSR 2015-16"/>
      <sheetName val="Data-2010-11"/>
      <sheetName val="Intro."/>
      <sheetName val="hab-details"/>
      <sheetName val="hdpe_basic"/>
      <sheetName val="CS "/>
      <sheetName val="3405-2014"/>
      <sheetName val="TBAL9697 -group wise  sdpl"/>
      <sheetName val="f8LEAD"/>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r"/>
      <sheetName val="sand"/>
      <sheetName val="stone"/>
      <sheetName val="Road Detail Est."/>
      <sheetName val="Road data"/>
      <sheetName val="leads"/>
      <sheetName val="v"/>
      <sheetName val="hdpe-rates"/>
      <sheetName val="hdpe weights"/>
      <sheetName val="ssr-rates"/>
      <sheetName val="pvc-rates"/>
      <sheetName val="PVC weights"/>
      <sheetName val="_x0000_V_x0000_O_x0000_I_x0000_L_x0000_S_x0000_I_x0000_N_x0000_G_x0000_R_x0000_A_x0000_M_x0000_._x0000_X_x0000_L_x0000_S_x0000_"/>
      <sheetName val="Nspt-smp-final-ORIGINAL"/>
      <sheetName val=""/>
      <sheetName val="Sheet1"/>
      <sheetName val="Lead"/>
      <sheetName val="rdamdata"/>
      <sheetName val="lead-st"/>
      <sheetName val="Plant &amp;  Machinery"/>
      <sheetName val="ABS"/>
      <sheetName val="LEAD STATEMENT"/>
      <sheetName val="SSR 2014-15 Rates"/>
      <sheetName val="Summary"/>
      <sheetName val="GF SB Ok "/>
      <sheetName val="?V?O?I?L?S?I?N?G?R?A?M?.?X?L?S?"/>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WATER-HAMMER"/>
      <sheetName val="_5wgdhabfinal00_01"/>
      <sheetName val="Intro"/>
      <sheetName val="VOILSINGRAM.XLS"/>
      <sheetName val="VOI"/>
      <sheetName val="_V_O_I_L_S_I_N_G_R_A_M___X_L_S_"/>
      <sheetName val="_V_O_I_L_S_I_N_G_R_A_M___X_L__5"/>
      <sheetName val="quarry"/>
      <sheetName val="road est"/>
      <sheetName val="PVC_dia"/>
      <sheetName val="mas_hab"/>
      <sheetName val="int-Dia-pvc"/>
      <sheetName val="Civil Works"/>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leads"/>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DATA_PRG"/>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census91"/>
      <sheetName val="BM-HOOP"/>
      <sheetName val="BWSCPlt"/>
      <sheetName val="G.R.P"/>
      <sheetName val="PSC REVISED"/>
      <sheetName val="hdpe_basic"/>
      <sheetName val="int-Dia"/>
      <sheetName val="nodes"/>
      <sheetName val="Lead"/>
      <sheetName val="Lead statement ss5"/>
      <sheetName val="3405-2014"/>
      <sheetName val="Watersoft (2)"/>
      <sheetName val="water-hammar-strenght"/>
      <sheetName val="AV-HDPE"/>
      <sheetName val="Habcodes"/>
      <sheetName val="p&amp;m"/>
      <sheetName val="SSR 2014-15 Rates"/>
      <sheetName val="Lead statement"/>
      <sheetName val="FF WRK"/>
      <sheetName val="Works"/>
      <sheetName val="RMR"/>
      <sheetName val="General"/>
      <sheetName val="Estimate "/>
      <sheetName val="RAFT"/>
      <sheetName val="wh_data_R"/>
      <sheetName val="CPHEEO"/>
      <sheetName val="Basicdata-f"/>
      <sheetName val="Scour-f"/>
      <sheetName val="ABS"/>
      <sheetName val="Main sheet"/>
      <sheetName val="Revised rates(SSR 2015-16)"/>
      <sheetName val="Sump_cal"/>
      <sheetName val="11.Habitations"/>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Work_sheet"/>
      <sheetName val="Levels"/>
      <sheetName val="JAWAHAR-hyd-original"/>
      <sheetName val="POP"/>
      <sheetName val="PRECAST lightconc-II"/>
      <sheetName val="1V800"/>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Road data"/>
      <sheetName val="DISCOUNT"/>
      <sheetName val="r"/>
      <sheetName val="Comp OHSR EST-1"/>
      <sheetName val="Abstract"/>
      <sheetName val="Comp HDPE"/>
      <sheetName val="Comp OFC"/>
      <sheetName val="Comp HH"/>
      <sheetName val="Rate Calc-1"/>
      <sheetName val="OHSR-1 RC EST"/>
      <sheetName val="SSR 17-18"/>
      <sheetName val="GM&amp;PM EST- final "/>
      <sheetName val="HS final-2"/>
      <sheetName val="int-dia-pvc"/>
      <sheetName val="_5wgdhabfinal00_01"/>
      <sheetName val="Nspt-smp-final-ORIGINAL"/>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TOP SLAB-beam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temp-SDData (2)"/>
      <sheetName val="lead-st"/>
      <sheetName val="Data o"/>
      <sheetName val="RMR"/>
      <sheetName val="maya"/>
      <sheetName val="Common "/>
      <sheetName val="Road data"/>
      <sheetName val="SLAB  DATA"/>
      <sheetName val="lable I"/>
      <sheetName val="inWords"/>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Common "/>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up dat"/>
      <sheetName val="Nspt-smp-final-ORIGINAL"/>
      <sheetName val="Work_sheet"/>
      <sheetName val="Sheet1 (2)"/>
      <sheetName val="GN-ST-10"/>
      <sheetName val="Class IV Qtr. Ele"/>
      <sheetName val="data existing_do not delete"/>
      <sheetName val="habs-list"/>
      <sheetName val="nodes"/>
      <sheetName val="other rates"/>
      <sheetName val="Part-A"/>
      <sheetName val="Sheet2"/>
      <sheetName val="in Put sheet"/>
      <sheetName val="Data.F8.BTR"/>
      <sheetName val="Bitumen trunk"/>
      <sheetName val="R99 etc"/>
      <sheetName val="Trunk unpaved"/>
      <sheetName val="mas_hab"/>
      <sheetName val="RMR"/>
      <sheetName val="Specification report"/>
      <sheetName val="ssr-rates"/>
      <sheetName val="final abstract"/>
      <sheetName val="Rates2"/>
      <sheetName val="clvrt_data"/>
      <sheetName val="Sheet9"/>
      <sheetName val="Plant_㫨__Machinery"/>
      <sheetName val="Plant 㫨  Machinery"/>
      <sheetName val="l"/>
      <sheetName val="HDPE"/>
      <sheetName val="DI"/>
      <sheetName val="pvc"/>
      <sheetName val="hdpe_basic"/>
      <sheetName val="pvc_basic"/>
      <sheetName val="Fie,d Data"/>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Gen Abs"/>
      <sheetName val="CD_Data"/>
      <sheetName val="sch"/>
      <sheetName val="Rates"/>
      <sheetName val="Usage"/>
      <sheetName val="General"/>
      <sheetName val="PRECAST lightconc-II"/>
      <sheetName val="entitlements"/>
      <sheetName val="fnote"/>
      <sheetName val="QDTS"/>
      <sheetName val="Line"/>
      <sheetName val="Road data"/>
      <sheetName val="Conv. 13-14"/>
      <sheetName val="GEN-ABS Del"/>
      <sheetName val="BTR"/>
      <sheetName val="1V800"/>
      <sheetName val="water-hammar-strenght"/>
      <sheetName val="AV-HDPE"/>
      <sheetName val="Di_gate-HDPE"/>
      <sheetName val="index"/>
      <sheetName val="Road Detail Est."/>
      <sheetName val="Rates SSR 2008-09"/>
      <sheetName val="int-Dia"/>
      <sheetName val="sand"/>
      <sheetName val="stone"/>
      <sheetName val="Usage "/>
      <sheetName val="GBW"/>
      <sheetName val="Boq"/>
      <sheetName val="Masonry"/>
      <sheetName val="COVER"/>
      <sheetName val="Convey"/>
      <sheetName val="Suppl-data"/>
      <sheetName val="ESTIMATE"/>
      <sheetName val="abs road"/>
      <sheetName val="dlvoid"/>
      <sheetName val="hdpe_rates"/>
      <sheetName val="hdpe_wt-r"/>
      <sheetName val="DATA_PRG"/>
      <sheetName val="Rate"/>
      <sheetName val="Data rough"/>
      <sheetName val="Habcodes"/>
      <sheetName val="segments-details"/>
      <sheetName val="Main"/>
      <sheetName val="detls"/>
      <sheetName val="Material "/>
      <sheetName val="id"/>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C.D.Abs.Est."/>
      <sheetName val="COVERPAGE"/>
      <sheetName val="LOCAL RATES"/>
      <sheetName val="mlead"/>
      <sheetName val="road est"/>
      <sheetName val="CRUST"/>
      <sheetName val="Door&amp;Window data"/>
      <sheetName val="Main sheet"/>
      <sheetName val="Rates-May-14"/>
      <sheetName val="GM&amp;PM EST- final "/>
      <sheetName val="Detailed"/>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SUMP1420KL@HW"/>
      <sheetName val="Data chokanpally"/>
      <sheetName val="Ellis &amp; WS&amp;S"/>
      <sheetName val="Drip mould &amp; Elevation"/>
      <sheetName val="Trussess"/>
      <sheetName val="SPT vs PHI"/>
      <sheetName val="EDWise"/>
      <sheetName val="Proj info- dump1"/>
      <sheetName val="PR-houdump"/>
      <sheetName val="PRICE BID"/>
      <sheetName val="well"/>
      <sheetName val="Rate Analysis"/>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Machinery"/>
      <sheetName val="Abs_CD_2"/>
      <sheetName val="ECV"/>
      <sheetName val="G F  (2)"/>
      <sheetName val="Machine"/>
      <sheetName val="RAFT"/>
      <sheetName val="scour depth"/>
      <sheetName val="banilad"/>
      <sheetName val="Mactan"/>
      <sheetName val="Mandaue"/>
      <sheetName val="ManpowerStat"/>
      <sheetName val="DOC-Register"/>
      <sheetName val="FT-05-02IsoBOM"/>
      <sheetName val="Gen.Abs."/>
      <sheetName val="Shor &amp; Shuter"/>
      <sheetName val="FdnDes_Soil"/>
      <sheetName val="DVALUE"/>
      <sheetName val="THK"/>
      <sheetName val="ABS.C.D."/>
      <sheetName val="ssr-rates-pipes"/>
      <sheetName val="51"/>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detls"/>
      <sheetName val="Sheet2"/>
      <sheetName val="DATA-BASE"/>
      <sheetName val="DATA-ABSTRACT"/>
      <sheetName val="Road data"/>
      <sheetName val="MRATES"/>
      <sheetName val="MRoad data"/>
      <sheetName val="Summary"/>
      <sheetName val="v"/>
      <sheetName val="Boq"/>
      <sheetName val="Sheet9"/>
      <sheetName val="GF SB Ok "/>
      <sheetName val="Iocount"/>
      <sheetName val="Sheet5"/>
      <sheetName val="Sheet3"/>
      <sheetName val="m"/>
      <sheetName val="Class IV Qtr. Ele"/>
      <sheetName val="r"/>
      <sheetName val="pvc_basic"/>
      <sheetName val="final abstract"/>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Sheet1 (2)"/>
      <sheetName val="Nspt-smp-final-ORIGINAL"/>
      <sheetName val="ESTIMATE"/>
      <sheetName val="bom"/>
      <sheetName val="maya"/>
      <sheetName val="Work_sheet"/>
      <sheetName val="PIPES BASIC RATES"/>
      <sheetName val="BASIC DATA"/>
      <sheetName val="BACK BONE"/>
      <sheetName val="BUILDING ITEMS"/>
      <sheetName val="RCC S.S PIPES NP CLASS"/>
      <sheetName val="RCC S.S PR CLASS"/>
      <sheetName val="data existing_do not delete"/>
      <sheetName val="Labour rates"/>
      <sheetName val="Amortization Table"/>
      <sheetName val="Data_Base"/>
      <sheetName val="JACKWELL"/>
      <sheetName val="DATA-2005-06"/>
      <sheetName val="Common_"/>
      <sheetName val="Road_Detail_Est_"/>
      <sheetName val="Main_sheet"/>
      <sheetName val="Weightage-Sub_Sht"/>
      <sheetName val="PRECAST_lightconc-II"/>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Cost summary"/>
      <sheetName val="detls"/>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 val="bundqty"/>
      <sheetName val="C-data"/>
      <sheetName val="lead-st"/>
      <sheetName val="rdamdata"/>
      <sheetName val="Cover"/>
      <sheetName val="Data.F8.BTR"/>
      <sheetName val="DATA-BASE"/>
      <sheetName val="DATA-ABSTRACT"/>
      <sheetName val="Machine"/>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water-hammar-strenght"/>
      <sheetName val="Lead"/>
      <sheetName val="Sheet9"/>
      <sheetName val="maya"/>
      <sheetName val="r"/>
      <sheetName val="coverpage"/>
      <sheetName val="sectorwise"/>
      <sheetName val="Data.F8.BTR"/>
      <sheetName val="Data"/>
      <sheetName val="0000000000000"/>
      <sheetName val="Sheet1"/>
      <sheetName val="segments-details"/>
      <sheetName val="int-Dia-hdpe"/>
      <sheetName val="habs-list"/>
      <sheetName val="MRATES"/>
      <sheetName val="MRoad data"/>
      <sheetName val="detls"/>
      <sheetName val="Road Detail Est."/>
      <sheetName val="CI"/>
      <sheetName val="DI"/>
      <sheetName val="G.R.P"/>
      <sheetName val="HDPE"/>
      <sheetName val="PSC REVISED"/>
      <sheetName val="pvc"/>
      <sheetName val="id"/>
      <sheetName val="Boq"/>
      <sheetName val="OH"/>
      <sheetName val="Basic Rates"/>
      <sheetName val="GBW"/>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PM&amp;GM"/>
      <sheetName val="AV-PVC"/>
      <sheetName val="DI gate-DI"/>
      <sheetName val="LABOUR RATE"/>
      <sheetName val="Material Rate"/>
      <sheetName val="GUNTUR"/>
      <sheetName val="List (2)"/>
      <sheetName val="ww-march-02"/>
      <sheetName val="EWE STAETMENT"/>
      <sheetName val="C.D.Abs.Est."/>
      <sheetName val="mlead "/>
      <sheetName val="SPT vs PHI"/>
      <sheetName val="labour coeff"/>
      <sheetName val="Service Road_Length"/>
      <sheetName val="Levels"/>
      <sheetName val="Gen Abs"/>
      <sheetName val="bricks"/>
      <sheetName val="Main sheet"/>
      <sheetName val="RAFT"/>
      <sheetName val="C-data"/>
      <sheetName val="Rates SSR 2008-09"/>
      <sheetName val="Cost summary"/>
      <sheetName val="sum. load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DATA-BASE"/>
      <sheetName val="DATA-ABSTRACT"/>
      <sheetName val="ewst"/>
      <sheetName val="Common "/>
      <sheetName val="Mp-team 1"/>
      <sheetName val="0000000000000"/>
      <sheetName val="Lead"/>
      <sheetName val="Main sheet"/>
      <sheetName val="wh_data"/>
      <sheetName val="wh_data_R"/>
      <sheetName val="CPHEEO"/>
      <sheetName val="input"/>
      <sheetName val="GBW"/>
      <sheetName val="MRoad data"/>
      <sheetName val="Road Detail Est."/>
      <sheetName val="table"/>
      <sheetName val="Lead statemen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Valves"/>
      <sheetName val="MS Rates"/>
      <sheetName val="Data o"/>
      <sheetName val="boredetails"/>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eq_data"/>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sheetData sheetId="127"/>
      <sheetData sheetId="128"/>
      <sheetData sheetId="129" refreshError="1"/>
      <sheetData sheetId="130" refreshError="1"/>
      <sheetData sheetId="131" refreshError="1"/>
      <sheetData sheetId="132" refreshError="1"/>
      <sheetData sheetId="133"/>
      <sheetData sheetId="134" refreshError="1"/>
      <sheetData sheetId="135"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Notes"/>
      <sheetName val="Lead"/>
      <sheetName val="0000000000000"/>
      <sheetName val="Drawing status-1"/>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 val="Sheet1 (2)"/>
      <sheetName val="Main sheet"/>
      <sheetName val="Bill-12"/>
      <sheetName val="mlead"/>
      <sheetName val="Rates"/>
      <sheetName val="TBAL9697_-group_wise__sdpl"/>
      <sheetName val="Weightage-Sub_Sht"/>
      <sheetName val="Common_"/>
      <sheetName val="Plant_&amp;__Machinery"/>
      <sheetName val="Lead_statement"/>
      <sheetName val="Road_data"/>
      <sheetName val="Data_o"/>
      <sheetName val="STAFFSCHED_"/>
      <sheetName val="Drawing_status"/>
      <sheetName val="factors"/>
      <sheetName val="ewst"/>
      <sheetName val="Ghanapur to Suraram jn. d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s>
    <sheetDataSet>
      <sheetData sheetId="0"/>
      <sheetData sheetId="1"/>
      <sheetData sheetId="2"/>
      <sheetData sheetId="3"/>
      <sheetData sheetId="4"/>
      <sheetData sheetId="5"/>
      <sheetData sheetId="6"/>
      <sheetData sheetId="7"/>
      <sheetData sheetId="8"/>
      <sheetData sheetId="9"/>
      <sheetData sheetId="10"/>
      <sheetData sheetId="11">
        <row r="110">
          <cell r="D110">
            <v>18</v>
          </cell>
        </row>
        <row r="111">
          <cell r="D111">
            <v>3</v>
          </cell>
        </row>
        <row r="113">
          <cell r="D113">
            <v>4304.08</v>
          </cell>
        </row>
        <row r="114">
          <cell r="D114">
            <v>3301.82</v>
          </cell>
        </row>
        <row r="117">
          <cell r="D117">
            <v>918.77</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OverviewBarmer"/>
      <sheetName val="Abs PMRL"/>
      <sheetName val="Summary"/>
      <sheetName val="Detailed"/>
      <sheetName val="1V800"/>
      <sheetName val="ESTIMATE"/>
      <sheetName val="Lookup"/>
      <sheetName val="mas_hab"/>
      <sheetName val="Basicdata-f"/>
      <sheetName val="Scour-f"/>
      <sheetName val="SSR 2015-16"/>
      <sheetName val="data-WC"/>
      <sheetName val="Gen Info"/>
      <sheetName val="Boiler&amp;TG"/>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0000000000000"/>
      <sheetName val="MRATES"/>
      <sheetName val="data existing_do not delete"/>
      <sheetName val="Nspt-smp-final-ORIGINAL"/>
      <sheetName val="Sheet2"/>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sectorwise"/>
      <sheetName val="Data.F8.BTR"/>
      <sheetName val="v"/>
      <sheetName val="data existing_do not delete"/>
      <sheetName val="Plant &amp;  Machinery"/>
      <sheetName val="Det. Secty bld"/>
      <sheetName val="MRATES"/>
      <sheetName val="TBAL9697 -group wise  sdpl"/>
      <sheetName val="r"/>
      <sheetName val="Rates SSR 2008-09"/>
      <sheetName val="m1"/>
      <sheetName val="Marteru"/>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MR"/>
      <sheetName val="Sheet1"/>
      <sheetName val="Rates"/>
      <sheetName val="Rubber Gaskets"/>
      <sheetName val="Data o"/>
      <sheetName val="Lead statement"/>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bundqty"/>
      <sheetName val="Drawing status"/>
      <sheetName val="Sheet5"/>
      <sheetName val="habs-list"/>
      <sheetName val="nodes"/>
      <sheetName val="wh_data"/>
      <sheetName val="sub -  analysis"/>
      <sheetName val="labour rates"/>
      <sheetName val="Lead  RATES"/>
      <sheetName val="GN-ST-10"/>
      <sheetName val="t_prsr"/>
      <sheetName val="id"/>
      <sheetName val="Weightage-Sub Sht"/>
      <sheetName val="SPT vs PHI"/>
      <sheetName val="Usage"/>
      <sheetName val="Common "/>
      <sheetName val="Sheet2"/>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Det. Secty bld"/>
      <sheetName val="General"/>
      <sheetName val="20kL-design-final"/>
      <sheetName val="bundqty"/>
      <sheetName val="GSB_Quantity"/>
      <sheetName val="sup dat"/>
      <sheetName val="sectorwise"/>
      <sheetName val="FORM7"/>
      <sheetName val="Drawing status-1"/>
      <sheetName val="Notes"/>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Data.F8.BTR"/>
      <sheetName val="sup dat"/>
      <sheetName val="Plant &amp;  Machinery"/>
      <sheetName val="Labour"/>
      <sheetName val="DATA"/>
      <sheetName val="hab-details"/>
      <sheetName val="leads"/>
      <sheetName val="Sheet1"/>
      <sheetName val="rates"/>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MRATES"/>
      <sheetName val="detls"/>
      <sheetName val="DATA_PRG"/>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Global factors"/>
      <sheetName val="m"/>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General"/>
      <sheetName val="EDWise"/>
      <sheetName val="economic PM"/>
      <sheetName val="HDPE-pipe-rates"/>
      <sheetName val="int-Dia"/>
      <sheetName val="pvc-pipe-rates"/>
      <sheetName val="DATA_PRG"/>
      <sheetName val="water-hammar-strenght"/>
      <sheetName val="Data_"/>
      <sheetName val="Rate"/>
      <sheetName val="hab-details"/>
      <sheetName val="Lead statement"/>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G F  (2)"/>
      <sheetName val="Mortar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DISCOUNT"/>
      <sheetName val="lead-st"/>
      <sheetName val="rdamdata"/>
      <sheetName val="Bitumen trunk"/>
      <sheetName val="Feeder"/>
      <sheetName val="R99 etc"/>
      <sheetName val="Trunk unpaved"/>
      <sheetName val="LEAD (2)"/>
      <sheetName val="Main sheet"/>
      <sheetName val="STAFFSCHED "/>
      <sheetName val="Weightage-Sub Sht"/>
      <sheetName val="BTR (2)"/>
      <sheetName val="HEAD"/>
      <sheetName val="data existing_do not delete"/>
      <sheetName val="TBAL9697 -group wise  sdpl"/>
      <sheetName val="capacity-ohsrs"/>
      <sheetName val="1.background info"/>
      <sheetName val="_5wgdhabfinal00_01"/>
      <sheetName val="maya"/>
      <sheetName val="Lead(4380)"/>
      <sheetName val="segments-details"/>
      <sheetName val="int-Dia-hdpe"/>
      <sheetName val="wh_data"/>
      <sheetName val="CPHEEO"/>
      <sheetName val="input"/>
      <sheetName val="id"/>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hdpe_rates"/>
      <sheetName val="Hydraulic Design (Pipe)"/>
      <sheetName val="Enquire"/>
      <sheetName val="TS memo"/>
      <sheetName val="final abstract"/>
      <sheetName val="재1"/>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hdpe-rates"/>
      <sheetName val="hdpe weights"/>
      <sheetName val="ssr-rates"/>
      <sheetName val="pvc-rates"/>
      <sheetName val="PVC weights"/>
      <sheetName val="m1"/>
      <sheetName val="Material"/>
      <sheetName val="Labour"/>
      <sheetName val="Sheet2"/>
      <sheetName val="m"/>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Levels"/>
      <sheetName val="Detailed"/>
      <sheetName val="Main sheet"/>
      <sheetName val="Elc.Stnd.Data-19-20"/>
      <sheetName val="GF Columns"/>
      <sheetName val="Data_Bit_I"/>
      <sheetName val="0000000000000"/>
      <sheetName val="Proforma -II "/>
      <sheetName val="hdpe_wt-r"/>
      <sheetName val="pvc_basic"/>
      <sheetName val="PRECAST lightconc-II"/>
      <sheetName val="abs road"/>
      <sheetName val="road est"/>
      <sheetName val="sectorwise"/>
      <sheetName val="maya"/>
      <sheetName val="Boq"/>
      <sheetName val="data existing_do not delete"/>
      <sheetName val="Drawing status-1"/>
      <sheetName val="Notes"/>
      <sheetName val="Process"/>
      <sheetName val="C-data"/>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 weights"/>
      <sheetName val="PVC weights"/>
      <sheetName val="index"/>
      <sheetName val="Background"/>
      <sheetName val="Booking_Form"/>
      <sheetName val="Booking_Form1"/>
      <sheetName val="Booking_Form2"/>
      <sheetName val="Electrical"/>
      <sheetName val="Sheet2"/>
      <sheetName val="hdpe-rates"/>
      <sheetName val="ssr-rates"/>
      <sheetName val="pvc-rates"/>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Headings"/>
      <sheetName val="BRࡁNCH-WISE"/>
      <sheetName val="ESTIMATE"/>
      <sheetName val="Data Road"/>
      <sheetName val="PVC_dia"/>
      <sheetName val="Calendar"/>
      <sheetName val="Rates SSR 2008-09"/>
      <sheetName val="DATA"/>
      <sheetName val="mlead"/>
      <sheetName val="Usage"/>
      <sheetName val="General"/>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hdpe-rates"/>
      <sheetName val="HDPE-pipe-rates"/>
      <sheetName val="ssr-rates"/>
      <sheetName val="pvc-rates"/>
      <sheetName val="pvc-pipe-rates"/>
      <sheetName val="Sheet2"/>
      <sheetName val="MRATES"/>
      <sheetName val="RMR"/>
      <sheetName val="Lead"/>
      <sheetName val="Material"/>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ectorwise"/>
      <sheetName val="Sheet1"/>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PANEL ANNEXURE"/>
      <sheetName val="labour coeff"/>
      <sheetName val="DISCOUN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Global factors"/>
      <sheetName val="Sheet1"/>
      <sheetName val="coverpage"/>
      <sheetName val="Road data"/>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data existing_do not delete"/>
      <sheetName val="Trunk unpaved"/>
      <sheetName val="Bitumen trunk"/>
      <sheetName val="Feeder"/>
      <sheetName val="R99 etc"/>
      <sheetName val="FR-_Buyouts1"/>
      <sheetName val="Imp-DD_Buyouts1"/>
      <sheetName val="Mp-team_1"/>
      <sheetName val="Sheet1_(2)"/>
      <sheetName val="sup_dat"/>
      <sheetName val="Plant_&amp;__Machinery"/>
      <sheetName val="hdpe_weights"/>
      <sheetName val="PVC_weights"/>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Pop"/>
      <sheetName val="I-CO"/>
      <sheetName val="Basement Budget"/>
      <sheetName val="Nspt-smp-final-ORIGINAL"/>
      <sheetName val="int-Dia"/>
      <sheetName val="maya"/>
      <sheetName val="zone-8"/>
      <sheetName val="MHNO_LEV"/>
      <sheetName val="Sheet9"/>
      <sheetName val="m"/>
      <sheetName val="JAWAHAR-hyd-original"/>
      <sheetName val="Data rough"/>
      <sheetName val="Sheet2"/>
      <sheetName val="HDPE"/>
      <sheetName val="DI"/>
      <sheetName val="pvc"/>
      <sheetName val="Habcodes"/>
      <sheetName val="DATA_PRG"/>
      <sheetName val="(Road-Project)"/>
      <sheetName val="t_prsr"/>
      <sheetName val="id"/>
      <sheetName val="wh"/>
      <sheetName val="DATA-BASE"/>
      <sheetName val="DATA-ABSTRACT"/>
      <sheetName val="m1"/>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REF!"/>
      <sheetName val="M"/>
      <sheetName val="N"/>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BHANDUP"/>
      <sheetName val="RECAPITULATION"/>
      <sheetName val="Labour"/>
      <sheetName val="Aseet1998"/>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Lead"/>
      <sheetName val="IO LIST"/>
      <sheetName val="Abs"/>
      <sheetName val="Material"/>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DATA_PRG"/>
      <sheetName val="Sheet3"/>
      <sheetName val="HDPE-pipe-rates"/>
      <sheetName val="pvc-pipe-rates"/>
      <sheetName val="labour coeff"/>
      <sheetName val="Boq"/>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CDdata_(2)1"/>
      <sheetName val="87.Gazinagar"/>
      <sheetName val="Road data"/>
      <sheetName val="Road Detail Est."/>
      <sheetName val="mlead "/>
      <sheetName val="ABS"/>
      <sheetName val="Sheet2"/>
      <sheetName val="other rates"/>
      <sheetName val="data existing_do not delete"/>
      <sheetName val="bundqty"/>
      <sheetName val="R_Det"/>
      <sheetName val="Lookup"/>
      <sheetName val="Nspt-smp-final-ORIGINAL"/>
      <sheetName val="GBW"/>
      <sheetName val="Desi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Material"/>
      <sheetName val="Specification"/>
      <sheetName val="RMR"/>
      <sheetName val="Specification report"/>
      <sheetName val="MRATES"/>
      <sheetName val="Rates SSR 2008-09"/>
      <sheetName val="Sheet3"/>
      <sheetName val="Road data"/>
      <sheetName val="mas_hab"/>
      <sheetName val="Lead"/>
      <sheetName val="detls"/>
      <sheetName val="Levels"/>
      <sheetName val="int-Dia-pvc"/>
      <sheetName val="Plant &amp;  Machinery"/>
      <sheetName val="ssr-rates"/>
      <sheetName val="sand"/>
      <sheetName val="stone"/>
      <sheetName val="leads"/>
      <sheetName val="water-hammar-strenght"/>
      <sheetName val="index"/>
      <sheetName val="m"/>
      <sheetName val="int-Dia-hdpe"/>
      <sheetName val="ESTIMATE"/>
      <sheetName val="Labour"/>
      <sheetName val="기계내역서"/>
      <sheetName val="sept-plan"/>
      <sheetName val="Sorted"/>
      <sheetName val="Rate"/>
      <sheetName val="Airvalve-HDPE"/>
      <sheetName val="JAWAHAR-hyd-original"/>
      <sheetName val="WATER-HAMMER"/>
      <sheetName val="Rates"/>
      <sheetName val="GEN-ABS Del"/>
      <sheetName val="data existing_do not delete"/>
      <sheetName val="Lead statement"/>
      <sheetName val="FORM7"/>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Lead  RATES"/>
      <sheetName val="sectorwise"/>
      <sheetName val="PIpe Pushing"/>
      <sheetName val="habcodes"/>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boredetails"/>
      <sheetName val="Leads Entry"/>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maya"/>
      <sheetName val="Data_Renuals"/>
      <sheetName val="FB - 1L"/>
      <sheetName val="OH"/>
      <sheetName val="Basic Rates"/>
      <sheetName val="Detailed"/>
      <sheetName val="Elc.Stnd.Data-17-18 "/>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Boq"/>
      <sheetName val="rate_anal"/>
      <sheetName val="Top_Sheet"/>
      <sheetName val="PRECAST_lightconc-II"/>
      <sheetName val="Plant_&amp;__Machinery"/>
      <sheetName val="r"/>
      <sheetName val="Specification"/>
      <sheetName val="l"/>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FB - 1L"/>
      <sheetName val="other rates"/>
      <sheetName val="RAFT"/>
      <sheetName val="maya"/>
      <sheetName val="mlead"/>
      <sheetName val="Road Detail Est."/>
      <sheetName val="Road data"/>
      <sheetName val="FORM7"/>
      <sheetName val="Rate Analysis"/>
      <sheetName val="m"/>
      <sheetName val="Boq"/>
      <sheetName val="Sheet1 (2)"/>
      <sheetName val="DATA-BASE"/>
      <sheetName val="DATA-ABSTRACT"/>
      <sheetName val="Data base"/>
      <sheetName val="GF Columns"/>
      <sheetName val="Quote Sheet"/>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Mat"/>
      <sheetName val="Drawing status-1"/>
      <sheetName val="Notes"/>
      <sheetName val="lead-st"/>
      <sheetName val="GA"/>
      <sheetName val="SS TANK(HOMO)"/>
      <sheetName val="DATA SHEET"/>
      <sheetName val="pvc"/>
      <sheetName val="WT AVG 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Data.F8.BTR"/>
      <sheetName val="DATA_PRG"/>
      <sheetName val="ssr-rates"/>
      <sheetName val="Sheet3"/>
      <sheetName val="SSR 2014-15 Rates"/>
      <sheetName val="FORM7"/>
      <sheetName val="l"/>
      <sheetName val="PS1"/>
      <sheetName val="Plant 㫨  Machinery"/>
      <sheetName val="Plant_㫨__Machinery"/>
      <sheetName val="Plant_㫨__Machinery1"/>
      <sheetName val="Plant_㫨__Machinery2"/>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mas_hab"/>
      <sheetName val="maya"/>
      <sheetName val="Specification report"/>
      <sheetName val="data existing_do not delete"/>
      <sheetName val="Rates SSR 2008-09"/>
      <sheetName val="DATA-BASE"/>
      <sheetName val="DATA-ABSTRACT"/>
      <sheetName val="Publicbuilding"/>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FB - 1L"/>
      <sheetName val="covence16-17"/>
      <sheetName val="Alapadu"/>
      <sheetName val="Activity No (A) ( 12)  "/>
      <sheetName val="PRECAST lightconc-II"/>
      <sheetName val="Av.G Level"/>
      <sheetName val="Dn LF Sluice"/>
      <sheetName val="Nspt-smp-final-ORIGINAL"/>
      <sheetName val="Wordsdata"/>
      <sheetName val="INPUT SHEET"/>
      <sheetName val="RES-PLANNING"/>
      <sheetName val="Macro1"/>
      <sheetName val="0000000000000"/>
      <sheetName val="cert"/>
      <sheetName val="id"/>
      <sheetName val="DISCOUNT"/>
      <sheetName val="Specification"/>
      <sheetName val="Design"/>
      <sheetName val="lable I"/>
      <sheetName val="Levels"/>
      <sheetName val="Data base"/>
      <sheetName val="Data 07-08 "/>
      <sheetName val="Indices"/>
      <sheetName val="abs road"/>
      <sheetName val="Gates and Pergola Data"/>
      <sheetName val="Usage"/>
      <sheetName val="Masonry"/>
      <sheetName val="final abstract"/>
      <sheetName val="ew OG"/>
      <sheetName val="Revised rates(SSR 2015-16)"/>
      <sheetName val="MRoad data"/>
      <sheetName val="Pop"/>
      <sheetName val="Abs"/>
      <sheetName val="GN-ST-10"/>
      <sheetName val="Road Detail Est."/>
      <sheetName val="Process"/>
      <sheetName val="Rates2"/>
      <sheetName val="Detailed"/>
      <sheetName val="segments-details"/>
      <sheetName val="Spec"/>
      <sheetName val="economic PM"/>
      <sheetName val="Cover"/>
      <sheetName val="Data-ELSR"/>
      <sheetName val="Mortars"/>
      <sheetName val=" Data -Valves"/>
      <sheetName val="PROCTOR"/>
      <sheetName val="2.0m  slab"/>
      <sheetName val="L040"/>
      <sheetName val="SEGMENTS"/>
      <sheetName val="Mp-team 1"/>
      <sheetName val="I-CO"/>
      <sheetName val="hdpe_basic"/>
      <sheetName val="pvc_basic"/>
      <sheetName val="BM-HOOP"/>
      <sheetName val="int-Dia"/>
      <sheetName val="Cover sheet"/>
      <sheetName val="PM&amp;GM"/>
      <sheetName val="water-hammar-strenght"/>
      <sheetName val=" data sheet "/>
      <sheetName val="TOP SLAB-beams"/>
      <sheetName val="Ward areas"/>
      <sheetName val="labour rates"/>
      <sheetName val="CBL_OD"/>
      <sheetName val="ESTIMATE"/>
      <sheetName val="m1"/>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Line Road"/>
      <sheetName val="RAFT"/>
      <sheetName val="SLAB  DATA"/>
      <sheetName val="Suppl-data"/>
      <sheetName val="road est"/>
      <sheetName val="A"/>
      <sheetName val="data-WC"/>
      <sheetName val="GUNDLASAGAR"/>
      <sheetName val="Aug,02"/>
      <sheetName val="sup dat"/>
      <sheetName val="BALAN1"/>
      <sheetName val="STAFFSCHED "/>
      <sheetName val="GF Columns"/>
      <sheetName val="C-data"/>
      <sheetName val="wh_data"/>
      <sheetName val="CPHEEO"/>
      <sheetName val="hfa_complete_report"/>
      <sheetName val="UDA-list"/>
      <sheetName val="inpro"/>
      <sheetName val="mdl"/>
      <sheetName val="comp"/>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sheetData sheetId="93"/>
      <sheetData sheetId="94" refreshError="1"/>
      <sheetData sheetId="95" refreshError="1"/>
      <sheetData sheetId="96" refreshError="1"/>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refreshError="1"/>
      <sheetData sheetId="134"/>
      <sheetData sheetId="135"/>
      <sheetData sheetId="136" refreshError="1"/>
      <sheetData sheetId="137"/>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BM-HOOP"/>
      <sheetName val="r"/>
      <sheetName val="Sheet3"/>
      <sheetName val="v"/>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Iocount"/>
      <sheetName val="Rates"/>
      <sheetName val="p&amp;m"/>
      <sheetName val="Input"/>
      <sheetName val="int-Dia-hdpe"/>
      <sheetName val="habs-list"/>
      <sheetName val="segments-details"/>
      <sheetName val="Lookup"/>
      <sheetName val="PVC_dia"/>
      <sheetName val="detls"/>
      <sheetName val="quarry"/>
      <sheetName val="Lead-2014-15"/>
      <sheetName val="Cover"/>
      <sheetName val="ESTIMATE"/>
      <sheetName val="Sheet5"/>
      <sheetName val="int-Dia-pvc"/>
      <sheetName val="v"/>
      <sheetName val="PS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labour &amp; Centering"/>
      <sheetName val="Specification"/>
      <sheetName val="Road Detail Est."/>
      <sheetName val="MRoad data"/>
      <sheetName val="sup dat"/>
      <sheetName val="Bridge Data 2005-06"/>
      <sheetName val="Specification report"/>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Data_Base"/>
      <sheetName val="C.D.Abs.Est."/>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cert"/>
      <sheetName val="BWSCPlt"/>
      <sheetName val="CI"/>
      <sheetName val="DI"/>
      <sheetName val="G.R.P"/>
      <sheetName val="PSC REVISED"/>
      <sheetName val="pvc"/>
      <sheetName val="DATA-2005-06"/>
      <sheetName val="Mat"/>
      <sheetName val="pvc_basic"/>
      <sheetName val="Dormitory"/>
      <sheetName val="PVC_dia"/>
      <sheetName val="Design of two-way slab"/>
      <sheetName val="Process"/>
      <sheetName val="Boq Block A"/>
      <sheetName val="Sheet3-1"/>
      <sheetName val="DISCOUNT"/>
      <sheetName val="stone"/>
      <sheetName val="#REF"/>
      <sheetName val="dlvoid"/>
      <sheetName val="WT AVG LEAD"/>
      <sheetName val="Abstract-Civil"/>
      <sheetName val="Lin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Sheet1 (2)"/>
      <sheetName val="FB - 1L"/>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Plant _  Machinery"/>
      <sheetName val="GF Columns"/>
      <sheetName val="Sheet5"/>
      <sheetName val="int-Dia-hdpe"/>
      <sheetName val="segments-detail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sheetData sheetId="14"/>
      <sheetData sheetId="15"/>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Labour"/>
      <sheetName val="Material"/>
      <sheetName val="Plant &amp;  Machinery"/>
      <sheetName val="_x0000__x0000__x0000__x0004__x0000_"/>
      <sheetName val="_x0000_浘"/>
      <sheetName val="_x005f_x0000__x005f_x0007__x005f_x0000__x005f_x0007__x0"/>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Data_Bit_I"/>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PLAN_FEB97"/>
      <sheetName val="labour &amp; Centering"/>
      <sheetName val="maya"/>
      <sheetName val="Lead statemen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HDPE-pipe-rates"/>
      <sheetName val="pvc-pipe-rates"/>
      <sheetName val="LEAD (old)"/>
      <sheetName val="Lead"/>
      <sheetName val="hdpe-rates"/>
      <sheetName val="hdpe weights"/>
      <sheetName val="ssr-rates"/>
      <sheetName val="pvc-rates"/>
      <sheetName val="PVC weights"/>
      <sheetName val="Data_Bit_I"/>
      <sheetName val="MRate"/>
      <sheetName val="DATAS"/>
      <sheetName val="Plant &amp;  Machinery"/>
      <sheetName val="Road data"/>
      <sheetName val="Iocount"/>
      <sheetName val="dBase"/>
      <sheetName val="labour-16-17"/>
      <sheetName val="Sheet3"/>
      <sheetName val="Lead-2014-15"/>
      <sheetName val="labour &amp; Centering"/>
      <sheetName val="RMR"/>
      <sheetName val="Sheet1 (2)"/>
      <sheetName val="Bridge Data 2005-06"/>
      <sheetName val="Mp-team 1"/>
      <sheetName val="MRATES"/>
      <sheetName val="R_Det"/>
      <sheetName val="Road Detail Est."/>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INPUT SHEET"/>
      <sheetName val="RES-PLANNING"/>
      <sheetName val="Indices"/>
      <sheetName val="C-data"/>
      <sheetName val="DATA-2005-06"/>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Rates SSR 2008-09"/>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ESTIMATE"/>
      <sheetName val="0000000000000"/>
      <sheetName val="abs road"/>
      <sheetName val="R_Det"/>
      <sheetName val="Road data"/>
      <sheetName val="Sheet1 (2)"/>
      <sheetName val="maya"/>
      <sheetName val="Data_Bit_I"/>
      <sheetName val="Sheet1"/>
      <sheetName val="v"/>
      <sheetName val="mlead"/>
      <sheetName val="Plant 㫨  Machinery"/>
      <sheetName val="Plant_㫨__Machinery"/>
      <sheetName val="Pipe Areas"/>
      <sheetName val="Elc.Stnd.Data-17-18 "/>
      <sheetName val="sectorwise"/>
      <sheetName val="r"/>
      <sheetName val="Nspt-smp-final-ORIGINAL"/>
      <sheetName val="banilad"/>
      <sheetName val="Quarry"/>
      <sheetName val="Elc.Stnd.Data-18-19-final "/>
      <sheetName val="Design_abf"/>
      <sheetName val="Rates"/>
      <sheetName val="Av.G Level"/>
      <sheetName val="Sheet2"/>
      <sheetName val="CD Data"/>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Road Detail Est."/>
      <sheetName val="final abstract"/>
      <sheetName val="Convey"/>
      <sheetName val="m"/>
      <sheetName val="COVER"/>
      <sheetName val="rdamdata"/>
      <sheetName val="lead-st"/>
      <sheetName val="Levels"/>
      <sheetName val="HEAD"/>
      <sheetName val="Input"/>
      <sheetName val="data existing_do not delete"/>
      <sheetName val="drain_rm_data4"/>
      <sheetName val="LOWEST_RATES4"/>
      <sheetName val="Plant_&amp;__Machinery2"/>
      <sheetName val="abs_road1"/>
      <sheetName val="Road_data1"/>
      <sheetName val="elect."/>
      <sheetName val="DETAILED  BOQ"/>
      <sheetName val="steel SF (slab-2)"/>
      <sheetName val="hdpe weights"/>
      <sheetName val="HS 1 BPT (2)all bpts"/>
      <sheetName val="Sheet3"/>
      <sheetName val="nodes"/>
      <sheetName val="ssr-rates"/>
      <sheetName val="ww-march-02"/>
      <sheetName val="Elc.Stnd.Data-18-19"/>
      <sheetName val="labour &amp; Centering"/>
      <sheetName val="GA"/>
      <sheetName val="Flight-1"/>
      <sheetName val="Elc.Stnd.Data-17-18-final "/>
      <sheetName val="Cut Off Statement"/>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 val="Iocount"/>
      <sheetName val="AoR Finishing"/>
      <sheetName val="PLAN_FEB97"/>
      <sheetName val="M.R.O"/>
      <sheetName val="DI"/>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INPUT SHEET"/>
      <sheetName val="RES-PLANNING"/>
      <sheetName val="Macro1"/>
      <sheetName val="Boq Block A"/>
      <sheetName val="BWSCPlt"/>
      <sheetName val="Legal Risk Analysis"/>
      <sheetName val="CI"/>
      <sheetName val="G.R.P"/>
      <sheetName val="PSC REVISED"/>
      <sheetName val="Rd.Det.Est"/>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abs road"/>
      <sheetName val="Sheet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 val="ssr-rates"/>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MR"/>
      <sheetName val="Rates"/>
      <sheetName val="Legal Risk Analysis"/>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 val="hdpe-rates"/>
      <sheetName val="hdpe weights"/>
      <sheetName val="ssr-rates"/>
      <sheetName val="pvc-rates"/>
      <sheetName val="PVC weights"/>
      <sheetName val="Plant_&amp;__Machinery"/>
      <sheetName val="Legal_Risk_Analysis"/>
      <sheetName val="0000000000000"/>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Levels"/>
      <sheetName val="DATA"/>
      <sheetName val="MRATES"/>
      <sheetName val="Sheet3"/>
      <sheetName val="r"/>
      <sheetName val="l"/>
      <sheetName val="Material"/>
      <sheetName val="Plant &amp;  Machinery"/>
      <sheetName val="80-100 (P)"/>
      <sheetName val="LEAD.2014-15 West"/>
      <sheetName val="Heading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Lead statement"/>
      <sheetName val="DATA"/>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 val="SSR 2014-15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data"/>
      <sheetName val="Lead"/>
      <sheetName val="l"/>
      <sheetName val="Road data"/>
      <sheetName val="Lead statement"/>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cover (2)"/>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EDWise"/>
      <sheetName val="DATA-BASE"/>
      <sheetName val="DATA-ABSTRACT"/>
      <sheetName val="MS Rates"/>
      <sheetName val="Valves"/>
      <sheetName val="Nspt-smp-final-ORIGINAL"/>
      <sheetName val="Sheet2"/>
      <sheetName val="hdpe-rates"/>
      <sheetName val="hdpe weights"/>
      <sheetName val="ssr-rates"/>
      <sheetName val="pvc-rates"/>
      <sheetName val="PVC weights"/>
      <sheetName val="GEN-ABS Del"/>
      <sheetName val="p&amp;m"/>
      <sheetName val="Data_Bit_I"/>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Motor Data"/>
      <sheetName val="int-Dia"/>
      <sheetName val="COVER"/>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BOQ - Plng"/>
      <sheetName val="Concrete_D."/>
      <sheetName val="Line"/>
      <sheetName val=" datas"/>
      <sheetName val="labour &amp; Centering"/>
      <sheetName val="Material "/>
      <sheetName val="BTR"/>
      <sheetName val="PS1"/>
      <sheetName val="CD Data"/>
      <sheetName val="Rectangular Beam"/>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Economic RisingMain  Ph-I"/>
      <sheetName val="Summary"/>
      <sheetName val="ABST SANITARY"/>
      <sheetName val="ABST CIVIL"/>
      <sheetName val="PROG_DATA"/>
      <sheetName val="Conv. 13-14"/>
      <sheetName val="sand"/>
      <sheetName val="stone"/>
      <sheetName val="Design"/>
      <sheetName val="Dormitory"/>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sheetData sheetId="123"/>
      <sheetData sheetId="124" refreshError="1"/>
      <sheetData sheetId="125" refreshError="1"/>
      <sheetData sheetId="126"/>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vels"/>
      <sheetName val="r"/>
      <sheetName val="Fie,d Data"/>
      <sheetName val="Estimate "/>
      <sheetName val="HDPE"/>
      <sheetName val="DI"/>
      <sheetName val="pvc"/>
      <sheetName val="hdpe_basic"/>
      <sheetName val="pvc_basic"/>
      <sheetName val="Data.F8.BTR"/>
      <sheetName val="hdpe-rates"/>
      <sheetName val="hdpe weights"/>
      <sheetName val="ssr-rates"/>
      <sheetName val="pvc-rates"/>
      <sheetName val="PVC weights"/>
      <sheetName val="Class IV Qtr. Ele"/>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vc-pipe-rates"/>
      <sheetName val="leads"/>
      <sheetName val="final abstract"/>
      <sheetName val="l"/>
      <sheetName val="Plant &amp;  Machinery"/>
      <sheetName val="Labour"/>
      <sheetName val="Material"/>
      <sheetName val="MRATES"/>
      <sheetName val="DATA_ENTRY"/>
      <sheetName val="BTLeads"/>
      <sheetName val="RMR"/>
      <sheetName val="GF SB Ok "/>
      <sheetName val="data existing_do not delete"/>
      <sheetName val="Sheet9"/>
      <sheetName val="GN_ST_10"/>
      <sheetName val="rdamdata"/>
      <sheetName val="sectorwise"/>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PRECAST lightconc-II"/>
      <sheetName val="Boq"/>
      <sheetName val="TBAL9697 -group wise  sdpl"/>
      <sheetName val="lead-st"/>
      <sheetName val="p&amp;m"/>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data-WC"/>
      <sheetName val="cert"/>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Publicbuilding"/>
      <sheetName val="Lead  RATES"/>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 val="General"/>
      <sheetName val="lable I"/>
      <sheetName val="LEAD 18-19"/>
      <sheetName val="Labour &amp; Machinery"/>
      <sheetName val="Gradings"/>
      <sheetName val="Bitumen"/>
      <sheetName val="id"/>
      <sheetName val="Sheet3"/>
      <sheetName val="2V_3M_SLAB_(2)"/>
      <sheetName val="Rates_SSR_2008-09"/>
      <sheetName val="Lead_statement"/>
      <sheetName val="Lead__RATES"/>
      <sheetName val="Plant_&amp;__Machinery"/>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 val="Protection-wall"/>
      <sheetName val="Basement Budget"/>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r"/>
      <sheetName val="l"/>
      <sheetName val="nodes"/>
      <sheetName val="Publicbuilding"/>
      <sheetName val="Lead statement"/>
      <sheetName val="Boq"/>
      <sheetName val="p&amp;m"/>
      <sheetName val="Boq - Flats"/>
      <sheetName val="MRATES"/>
      <sheetName val="Mortars"/>
      <sheetName val="sch"/>
      <sheetName val="detls"/>
      <sheetName val="0000000000000"/>
      <sheetName val="m"/>
      <sheetName val="Iocount"/>
      <sheetName val="t_prsr"/>
      <sheetName val="wh"/>
      <sheetName val="Levels"/>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Specification"/>
      <sheetName val="v"/>
      <sheetName val="Lead_statement"/>
      <sheetName val="Boq_-_Flats"/>
      <sheetName val="Data-Road_"/>
      <sheetName val="other_rates"/>
      <sheetName val="sectorwise"/>
      <sheetName val="Main sheet"/>
      <sheetName val="R_Det"/>
      <sheetName val="New33KVSS_E3"/>
      <sheetName val="Prop aug of Ex 33KVSS_E3a"/>
      <sheetName val="PVC_dia"/>
      <sheetName val="Database"/>
      <sheetName val="SCHEDULE"/>
      <sheetName val="schedule nos"/>
      <sheetName val="Leads"/>
      <sheetName val="ESTIMATE"/>
      <sheetName val="C-data"/>
      <sheetName val="table"/>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r"/>
      <sheetName val="l"/>
      <sheetName val="WATER-HAMMER"/>
      <sheetName val="Labour &amp; Plant"/>
      <sheetName val="Levels"/>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abs road"/>
      <sheetName val="CD Data"/>
      <sheetName val="t_prsr"/>
      <sheetName val="wh"/>
      <sheetName val="nodes"/>
      <sheetName val="habs-list"/>
      <sheetName val="Hydraulic Design (Pipe)"/>
      <sheetName val="m1"/>
      <sheetName val="Levels"/>
      <sheetName val="FORM7"/>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Publicbuilding"/>
      <sheetName val="sand"/>
      <sheetName val="PVC_dia"/>
      <sheetName val="stone"/>
      <sheetName val="index"/>
      <sheetName val="nodes"/>
      <sheetName val="t_prsr"/>
      <sheetName val="wh"/>
      <sheetName val="Lead statement"/>
      <sheetName val="data-WC"/>
      <sheetName val="economic PM"/>
      <sheetName val="SubAnalysis"/>
      <sheetName val="GA"/>
      <sheetName val="Data_Base"/>
      <sheetName val="Specification"/>
      <sheetName val="Rates SSR 2008-09"/>
      <sheetName val="Sheet3"/>
      <sheetName val="design"/>
      <sheetName val="maya"/>
      <sheetName val="p&amp;m"/>
      <sheetName val="RMR"/>
      <sheetName val="Mortars"/>
      <sheetName val="MRATES"/>
      <sheetName val="Boq"/>
      <sheetName val="DATA-ABSTRACT"/>
      <sheetName val="id"/>
      <sheetName val="Data-Road "/>
      <sheetName val="other rates"/>
      <sheetName val="Hire"/>
      <sheetName val="Data_Bit_I"/>
      <sheetName val="sectorwise"/>
      <sheetName val="RCC,Ret. Wall"/>
      <sheetName val="Road Detail Est."/>
      <sheetName val="detls"/>
      <sheetName val="m lead"/>
      <sheetName val="Leads Entry"/>
      <sheetName val="conc-foot-gradeslab"/>
      <sheetName val="pipe-est_(13habs)-bypass-Glsr1"/>
      <sheetName val="specification_report1"/>
      <sheetName val="sup_dat"/>
      <sheetName val="Plant_&amp;__Machinery"/>
      <sheetName val="Road_data"/>
      <sheetName val="data_existing_do_not_delete"/>
      <sheetName val="Sheet1 (2)"/>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mas_hab"/>
      <sheetName val="temp-SDData (2)"/>
      <sheetName val="mlead"/>
      <sheetName val="Contract Night Staff"/>
      <sheetName val="Contract Day Staff"/>
      <sheetName val="Day Shift"/>
      <sheetName val="Night Shift"/>
      <sheetName val="AOR"/>
      <sheetName val="DISCOUNT"/>
      <sheetName val="hdpe-rates"/>
      <sheetName val="hdpe weights"/>
      <sheetName val="ssr-rates"/>
      <sheetName val="pvc-rates"/>
      <sheetName val="PVC weights"/>
      <sheetName val="dBase"/>
      <sheetName val="ESTIMATE"/>
      <sheetName val="Footings"/>
      <sheetName val="Lookup"/>
      <sheetName val="GF SB Ok "/>
      <sheetName val="Lead  RATES"/>
      <sheetName val="BWSCPlt"/>
      <sheetName val="Legal Risk Analysis"/>
      <sheetName val="Staff Acco."/>
      <sheetName val="CI"/>
      <sheetName val="DI"/>
      <sheetName val="G.R.P"/>
      <sheetName val="HDPE"/>
      <sheetName val="PSC REVISED"/>
      <sheetName val="pvc"/>
      <sheetName val="C.D.Abs.Est."/>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Mortars"/>
      <sheetName val="r"/>
      <sheetName val="l"/>
      <sheetName val="mas_hab"/>
      <sheetName val="Boq"/>
      <sheetName val="conc-foot-gradeslab"/>
      <sheetName val="OPD-Civil"/>
      <sheetName val="SubAnalysis"/>
      <sheetName val="Design"/>
      <sheetName val="CD Data"/>
      <sheetName val="CLEAR OVER FALL DROP"/>
      <sheetName val="v"/>
      <sheetName val="m"/>
      <sheetName val="data existing_do not delete"/>
      <sheetName val="Data_Base"/>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hdpe_basic"/>
      <sheetName val="pvc_basic"/>
      <sheetName val="t_prsr"/>
      <sheetName val="wh"/>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mcon pm"/>
      <sheetName val="r"/>
      <sheetName val="v"/>
      <sheetName val="RMR"/>
      <sheetName val="GA"/>
      <sheetName val="sand"/>
      <sheetName val="stone"/>
      <sheetName val="index"/>
      <sheetName val="PH 6x"/>
      <sheetName val="Labour"/>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R_Det"/>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Levels"/>
      <sheetName val="ESTIMATE"/>
      <sheetName val="other rates"/>
      <sheetName val="Data_"/>
      <sheetName val="DISCHARGE"/>
      <sheetName val="ssr-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Main sheet"/>
      <sheetName val="Nspt-smp-final-ORIGINAL"/>
      <sheetName val="Iocount"/>
      <sheetName val="Lead statement"/>
      <sheetName val="LEAD-c"/>
      <sheetName val="other rates-C"/>
      <sheetName val="Data o"/>
      <sheetName val="PRICE BID"/>
      <sheetName val="CLEAR OVER FALL DROP"/>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General"/>
      <sheetName val="Title"/>
      <sheetName val="Note"/>
      <sheetName val="DATA_PRG"/>
      <sheetName val="AUTDATA"/>
      <sheetName val="Mortars"/>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TELs"/>
      <sheetName val="Leads Entry"/>
      <sheetName val="Conveyance"/>
      <sheetName val="Gen Abs"/>
      <sheetName val="economic PM"/>
      <sheetName val="Sheet9"/>
      <sheetName val="DATA SHEET"/>
      <sheetName val="Road Detail Est."/>
      <sheetName val="abs road"/>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OverviewBarmer"/>
      <sheetName val="Field Values"/>
      <sheetName val="Project Management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row r="26">
          <cell r="A26">
            <v>18</v>
          </cell>
        </row>
      </sheetData>
      <sheetData sheetId="201">
        <row r="26">
          <cell r="A26">
            <v>18</v>
          </cell>
        </row>
      </sheetData>
      <sheetData sheetId="202">
        <row r="26">
          <cell r="A26">
            <v>18</v>
          </cell>
        </row>
      </sheetData>
      <sheetData sheetId="203">
        <row r="26">
          <cell r="A26">
            <v>18</v>
          </cell>
        </row>
      </sheetData>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Road data"/>
      <sheetName val="t_prsr"/>
      <sheetName val="PVC_dia"/>
      <sheetName val="wh"/>
      <sheetName val="sand"/>
      <sheetName val="Plant &amp;  Machinery"/>
      <sheetName val="Lead Statement"/>
      <sheetName val="stone"/>
      <sheetName val="index"/>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Boq - Flats"/>
      <sheetName val="Main sheet"/>
      <sheetName val="m"/>
      <sheetName val="Data_Base"/>
      <sheetName val="data existing_do not delete"/>
      <sheetName val="Material"/>
      <sheetName val="Labour"/>
      <sheetName val="ESTIMATE"/>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R_Det"/>
      <sheetName val="Plant &amp;  Machinery"/>
      <sheetName val="LEAD STATEMENT"/>
      <sheetName val="DATA SHEET"/>
      <sheetName val="Road Detail Est."/>
      <sheetName val="Road data"/>
      <sheetName val="PVC_dia"/>
      <sheetName val="Lead"/>
      <sheetName val="t_prsr"/>
      <sheetName val="wh"/>
      <sheetName val="m"/>
      <sheetName val="pvc-pipe-rates"/>
      <sheetName val="sand"/>
      <sheetName val="horizontal"/>
      <sheetName val="Leads"/>
      <sheetName val="BWSCPlt"/>
      <sheetName val="CI"/>
      <sheetName val="DI"/>
      <sheetName val="G.R.P"/>
      <sheetName val="HDPE"/>
      <sheetName val="PSC REVISED"/>
      <sheetName val="pvc"/>
      <sheetName val="RMR"/>
      <sheetName val="C.D.Abs.Est."/>
      <sheetName val="mlead"/>
      <sheetName val="abs road"/>
      <sheetName val="int-Dia-pvc"/>
      <sheetName val="ESTIMATE"/>
      <sheetName val="BTR"/>
      <sheetName val="stone"/>
      <sheetName val="index"/>
      <sheetName val="Civil Boq"/>
      <sheetName val="MRATES"/>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MRATES"/>
      <sheetName val="Road data"/>
      <sheetName val="detls"/>
      <sheetName val="pvc-rates"/>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Line"/>
      <sheetName val="Analy"/>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 data sheet "/>
      <sheetName val="quarry"/>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Road Detail Est."/>
      <sheetName val="lead-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Road data"/>
      <sheetName val="r"/>
      <sheetName val="quarry"/>
      <sheetName val="Road Detail Est."/>
      <sheetName val="Labour"/>
      <sheetName val="Material"/>
      <sheetName val="Plant &amp;  Machinery"/>
      <sheetName val="pvc-pipe-rates"/>
      <sheetName val="lead_st"/>
      <sheetName val="data existing_do not delete"/>
      <sheetName val="m"/>
      <sheetName val="Det Est"/>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sectorwise"/>
      <sheetName val="maya"/>
      <sheetName val="LEAD STATEMENT"/>
      <sheetName val="Bill-12"/>
      <sheetName val="CABLE DATA"/>
      <sheetName val="Cable-data"/>
      <sheetName val="Det.SC2"/>
      <sheetName val="detls"/>
      <sheetName val="data1"/>
      <sheetName val="COLUMN"/>
      <sheetName val="Lead-2014-15"/>
      <sheetName val="RATES"/>
      <sheetName val="SubAnalysis"/>
      <sheetName val="ABS"/>
      <sheetName val="ssr-rates"/>
      <sheetName val="data-WC"/>
      <sheetName val="t_prsr"/>
      <sheetName val="wh"/>
      <sheetName val="Sheet1"/>
      <sheetName val="R_Det"/>
      <sheetName val="temp-SDData (2)"/>
      <sheetName val="M30"/>
      <sheetName val="General"/>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detls"/>
      <sheetName val="lead-st"/>
      <sheetName val="C-data"/>
      <sheetName val="r"/>
      <sheetName val="R_Det"/>
      <sheetName val="COLUMN"/>
      <sheetName val="Material"/>
      <sheetName val="PVC_dia"/>
      <sheetName val="Lead-2014-15"/>
      <sheetName val="Main sheet"/>
      <sheetName val="temp-SDData (2)"/>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COLUMN"/>
      <sheetName val="sup dat"/>
      <sheetName val="Sheet1"/>
      <sheetName val="Material"/>
      <sheetName val="Plant &amp;  Machinery"/>
      <sheetName val="rdamdata"/>
      <sheetName val="DATA_PRG"/>
      <sheetName val="m"/>
      <sheetName val="MPP_Vemulapally"/>
      <sheetName val="stone"/>
      <sheetName val="index"/>
      <sheetName val="Data o"/>
      <sheetName val="Sheet2"/>
      <sheetName val="detls"/>
      <sheetName val="CD Data"/>
      <sheetName val="int-Dia-pvc"/>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Convey"/>
      <sheetName val="Rates"/>
      <sheetName val="Longitudinal"/>
      <sheetName val="Lead 09-10"/>
      <sheetName val="Legend"/>
      <sheetName val="id"/>
      <sheetName val="procurement"/>
      <sheetName val="abs road"/>
      <sheetName val="MRoad data"/>
      <sheetName val="source"/>
      <sheetName val="HT-INTROD"/>
      <sheetName val="Rate"/>
      <sheetName val="hdpe weights"/>
      <sheetName val="PVC weights"/>
      <sheetName val="coverpage"/>
      <sheetName val="Rd.Est"/>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ectorwise"/>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wh"/>
      <sheetName val="BASE_ALL"/>
      <sheetName val="EST- Laxmidevipally"/>
      <sheetName val="BTR (2)"/>
      <sheetName val="SOR"/>
      <sheetName val="list"/>
      <sheetName val="SubAnalysis"/>
      <sheetName val="Legal Risk Analysis"/>
      <sheetName val="Estimate "/>
      <sheetName val="Sheet9"/>
      <sheetName val="Lead  RATES"/>
      <sheetName val="Leads Entry"/>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DATA-2005-06"/>
      <sheetName val="Material"/>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Road data"/>
      <sheetName val="Marteru"/>
      <sheetName val="ssr-rates"/>
      <sheetName val="MRATES"/>
      <sheetName val="m"/>
      <sheetName val="R_Det"/>
      <sheetName val="sand"/>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MRATES"/>
      <sheetName val="Lead"/>
      <sheetName val="m"/>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Boq"/>
      <sheetName val="LEAD"/>
      <sheetName val="OPD-Civil"/>
      <sheetName val="Labour"/>
      <sheetName val="Material"/>
      <sheetName val="Plant &amp;  Machinery"/>
      <sheetName val="ewst"/>
      <sheetName val="Road Detail Est."/>
      <sheetName val="Road data"/>
      <sheetName val="data"/>
      <sheetName val="maya"/>
      <sheetName val="lead-st"/>
      <sheetName val="other rates N"/>
      <sheetName val="v"/>
      <sheetName val="Part-A"/>
      <sheetName val="sand"/>
      <sheetName val="stone"/>
      <sheetName val="index"/>
      <sheetName val="Data.F8.BTR"/>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Works"/>
      <sheetName val="General"/>
      <sheetName val="Rate"/>
      <sheetName val="quarry"/>
      <sheetName val="GA"/>
      <sheetName val="Input"/>
      <sheetName val="road_est (2)"/>
      <sheetName val="furniture"/>
      <sheetName val="abst-cdworks (2)"/>
      <sheetName val="Seig_Cal"/>
      <sheetName val="Sheet3"/>
      <sheetName val="Pipe data"/>
      <sheetName val="Box Culvert data"/>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Lead statement"/>
      <sheetName val="MRATES"/>
      <sheetName val="other 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pvc-pipe-rates"/>
      <sheetName val="Specification"/>
      <sheetName val="v"/>
      <sheetName val="m"/>
      <sheetName val="temp-SDData (2)"/>
      <sheetName val="Road data"/>
      <sheetName val="ssr-rates"/>
      <sheetName val="Estimate "/>
      <sheetName val="data existing_do not delete"/>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lead-st"/>
      <sheetName val="rdamdata"/>
      <sheetName val="DATA_PRG"/>
      <sheetName val="r"/>
      <sheetName val="RMR"/>
      <sheetName val="Civil Boq"/>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 val="Boq"/>
      <sheetName val="Basic Rates"/>
      <sheetName val="GA"/>
      <sheetName val="m1"/>
      <sheetName val="quarry"/>
      <sheetName val="mas_hab"/>
      <sheetName val="Rates SSR 2008-09"/>
      <sheetName val="sup dat"/>
      <sheetName val="Sheet2"/>
      <sheetName val="final abstract"/>
      <sheetName val="abs road"/>
      <sheetName val="Global factors"/>
      <sheetName val="Footings"/>
      <sheetName val="ESTIMATE"/>
      <sheetName val="Levels"/>
      <sheetName val="Rates"/>
      <sheetName val="other rates"/>
      <sheetName val="LOCAL RATES"/>
      <sheetName val="Sheet1 (2)"/>
      <sheetName val="material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m"/>
      <sheetName val="Road Detail Est."/>
      <sheetName val="pvc-pipe-rates"/>
      <sheetName val="sup dat"/>
      <sheetName val="HDPE"/>
      <sheetName val="DI"/>
      <sheetName val="pvc"/>
      <sheetName val="DATA_PRG"/>
      <sheetName val="Model-ssrData2008"/>
      <sheetName val="Sheet1"/>
      <sheetName val="t_prsr"/>
      <sheetName val="wh"/>
      <sheetName val="Plant &amp;  Machinery"/>
      <sheetName val="detls"/>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Lead statement"/>
      <sheetName val="Ward areas"/>
      <sheetName val="sluice-PVC"/>
      <sheetName val="Airvalve-HDPE"/>
      <sheetName val="dbl-airvalve-PVC"/>
      <sheetName val="DFjoints"/>
      <sheetName val="VC rate"/>
      <sheetName val="0000000000000"/>
      <sheetName val="Labour"/>
      <sheetName val="WATER-HAMMER"/>
      <sheetName val="Publicbuilding"/>
      <sheetName val="input"/>
      <sheetName val="Nspt-smp-final-ORIGINAL"/>
      <sheetName val="RMR"/>
      <sheetName val="Mahesh"/>
      <sheetName val="Raghuveer"/>
      <sheetName val="Sheet3"/>
      <sheetName val="sluice-HDPE"/>
      <sheetName val="sluice-DI upto 1000"/>
      <sheetName val="scour-DI-CI"/>
      <sheetName val="r"/>
      <sheetName val="Boq"/>
      <sheetName val="Material"/>
      <sheetName val="Basic Rates"/>
      <sheetName val="Rate"/>
      <sheetName val="Data-ELSR"/>
      <sheetName val="airvalve(AC)"/>
      <sheetName val="Caze Estimate "/>
      <sheetName val="Airvalve-DI"/>
      <sheetName val="CD Data"/>
      <sheetName val="Datas"/>
      <sheetName val="design"/>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ww-march-02"/>
      <sheetName val="Sheet5"/>
      <sheetName val="Estt"/>
      <sheetName val="LOCAL RATES"/>
      <sheetName val="Breakdown"/>
      <sheetName val="sluice-HDPE- FINAL"/>
      <sheetName val="kintc-airvalve-BWSC&amp;MS"/>
      <sheetName val="sluice-BWSCP-MS"/>
      <sheetName val="kintc-airvalve-DI"/>
      <sheetName val="sluice-DI"/>
      <sheetName val="pop"/>
      <sheetName val="I-CO"/>
      <sheetName val="int-Dia-hdpe"/>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Labour rates"/>
      <sheetName val="Airvalve-HDPE 20-21"/>
      <sheetName val="bundqty"/>
      <sheetName val="Part-A"/>
      <sheetName val="EDWise"/>
      <sheetName val="dbl-airvalve-HDPE"/>
      <sheetName val="GF SB Ok "/>
      <sheetName val="col-reinft1"/>
      <sheetName val="office"/>
      <sheetName val="Lab"/>
      <sheetName val="Material&amp;equipment"/>
      <sheetName val="Dsgn_Crt"/>
      <sheetName val="INSTRUCT"/>
      <sheetName val="DS HFL "/>
      <sheetName val="TRANSITIONS"/>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DATA_PRG"/>
      <sheetName val="v"/>
      <sheetName val="sand"/>
      <sheetName val="Lead"/>
      <sheetName val="Lead statement"/>
      <sheetName val="Rates SSR 2008-09"/>
      <sheetName val="leads"/>
      <sheetName val="r"/>
      <sheetName val="Specification"/>
      <sheetName val="pvc"/>
      <sheetName val="Legal Risk Analysis"/>
      <sheetName val="Data"/>
      <sheetName val="Note"/>
      <sheetName val="WS Data"/>
      <sheetName val="Boq"/>
      <sheetName val="SSR _ NSSR Market final"/>
      <sheetName val="Main sheet"/>
      <sheetName val="RMR"/>
      <sheetName val="Summary"/>
      <sheetName val="Labour"/>
      <sheetName val="Material"/>
      <sheetName val="Plant &amp;  Machinery"/>
      <sheetName val="Lead statement ss5"/>
      <sheetName val="t_prsr"/>
      <sheetName val="wh"/>
      <sheetName val="Basic Rates"/>
      <sheetName val="mas_hab"/>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Legal Risk Analysis"/>
      <sheetName val="MRATES"/>
      <sheetName val="Data"/>
      <sheetName val="Process"/>
      <sheetName val="Design"/>
      <sheetName val="PIPES BASIC RATES"/>
      <sheetName val="BASIC DATA"/>
      <sheetName val="BACK BONE"/>
      <sheetName val="BUILDING ITEMS"/>
      <sheetName val="RCC S.S PIPES NP CLASS"/>
      <sheetName val="RCC S.S PR CLASS"/>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Basic Rates"/>
      <sheetName val="stone"/>
      <sheetName val="index"/>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stone"/>
      <sheetName val="index"/>
      <sheetName val="data-WC"/>
      <sheetName val="Labour"/>
      <sheetName val="Road data"/>
      <sheetName val="r"/>
      <sheetName val="DATA_PRG"/>
      <sheetName val="Data"/>
      <sheetName val="ww-march-02"/>
      <sheetName val="Nspt-smp-final-ORIGINAL"/>
      <sheetName val="Lead statement"/>
      <sheetName val="HDPE-pipe-rates"/>
      <sheetName val="pvc-pipe-rates"/>
      <sheetName val="Detailed"/>
      <sheetName val="ESTIMATE"/>
      <sheetName val="m1"/>
      <sheetName val="Sheet2"/>
      <sheetName val="sectorwise"/>
      <sheetName val="General"/>
      <sheetName val="hdpe weights"/>
      <sheetName val="PVC weights"/>
      <sheetName val="habs-list"/>
      <sheetName val="nodes"/>
      <sheetName val="pop"/>
      <sheetName val="int-Dia"/>
      <sheetName val="LEADS"/>
      <sheetName val="SSR 2014-15 Rates"/>
      <sheetName val="Specification"/>
      <sheetName val="Sheet1 (2)"/>
      <sheetName val="Data_Base"/>
      <sheetName val="ewst"/>
      <sheetName val="Sheet6"/>
      <sheetName val="Lead"/>
      <sheetName val="b asic rates"/>
      <sheetName val="Material"/>
      <sheetName val="0000000000000"/>
      <sheetName val="Abs"/>
      <sheetName val="Rates"/>
      <sheetName val="Note"/>
      <sheetName val="v"/>
      <sheetName val="Rate"/>
      <sheetName val="BOQ"/>
      <sheetName val="economic PM"/>
      <sheetName val="WATER-HAMMER"/>
      <sheetName val="Data rough"/>
      <sheetName val="hdpe-rates"/>
      <sheetName val="pvc-rates"/>
      <sheetName val="Suppl-data"/>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SSR 2015-16 Rates"/>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data_existing_do_not_delete"/>
      <sheetName val="Global_factors1"/>
      <sheetName val="data_existing_do_not_delete1"/>
      <sheetName val="segments-details"/>
      <sheetName val="ps1"/>
      <sheetName val="Abstract (3)"/>
      <sheetName val="Quote Sheet"/>
      <sheetName val="QTY"/>
      <sheetName val="Line"/>
      <sheetName val="Rates2"/>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stone"/>
      <sheetName val="index"/>
      <sheetName val="detls"/>
      <sheetName val="Summary"/>
      <sheetName val="Lead statement"/>
      <sheetName val="Labour"/>
      <sheetName val="Usage"/>
      <sheetName val="data-WC"/>
      <sheetName val="wordsdata"/>
      <sheetName val="Footings"/>
      <sheetName val="Nspt-smp-final-ORIGINAL"/>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Legal Risk Analysis"/>
      <sheetName val="Civil Boq"/>
      <sheetName val="MRoad data"/>
      <sheetName val="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maya"/>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C-data"/>
      <sheetName val="Lead statement ss5"/>
      <sheetName val="MRATES"/>
      <sheetName val="PWH"/>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id"/>
      <sheetName val="LEAD STATEMENT"/>
      <sheetName val="DATA SHEET"/>
      <sheetName val="MRoad data"/>
      <sheetName val="Sheet5"/>
      <sheetName val="ssr-rates"/>
      <sheetName val="GA"/>
      <sheetName val="pvc_basic"/>
      <sheetName val="DI"/>
      <sheetName val="DATA_PRG"/>
      <sheetName val="pvc"/>
      <sheetName val="hdpe-rates"/>
      <sheetName val="water-hammar-strenght"/>
      <sheetName val="quarry"/>
      <sheetName val="Ward areas"/>
      <sheetName val="HDPE-pipe-rates"/>
      <sheetName val="hdpe weights"/>
      <sheetName val="Estt"/>
      <sheetName val="LEAD (2)"/>
      <sheetName val="Iocount"/>
      <sheetName val="THK"/>
      <sheetName val="PRELIM5"/>
      <sheetName val="wh_data_R"/>
      <sheetName val="joinery data"/>
      <sheetName val="hdpe_basic"/>
      <sheetName val="HDPE"/>
      <sheetName val="other rates"/>
      <sheetName val="bar bending"/>
      <sheetName val="coverpage"/>
      <sheetName val="head loss calc"/>
      <sheetName val="Zi-co"/>
      <sheetName val="Cd"/>
      <sheetName val="Cs"/>
      <sheetName val="CPIPE"/>
      <sheetName val="CPIPE 1"/>
      <sheetName val="Usage"/>
      <sheetName val="Common "/>
      <sheetName val="Civil Boq"/>
      <sheetName val="data existing_do not delete"/>
      <sheetName val="Conveyance"/>
      <sheetName val="ABS"/>
      <sheetName val="S By pass estimate"/>
      <sheetName val="Line (2)"/>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DATA_PRG"/>
      <sheetName val="quarry"/>
      <sheetName val="RateAnalysis"/>
      <sheetName val="HDPE"/>
      <sheetName val="DI"/>
      <sheetName val="pvc"/>
      <sheetName val="Summary"/>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PVC_dia"/>
      <sheetName val="final abstract"/>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quarry"/>
      <sheetName val="wordsdata"/>
      <sheetName val="pvc_basic"/>
      <sheetName val="Labour"/>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sectorwise"/>
      <sheetName val="PVC_dia"/>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oad Detail Est."/>
      <sheetName val="r"/>
      <sheetName val="pvc"/>
      <sheetName val="Input"/>
      <sheetName val="maya"/>
      <sheetName val="detls"/>
      <sheetName val="Suppl-data"/>
      <sheetName val="data-WC"/>
      <sheetName val="wh"/>
      <sheetName val="細目"/>
      <sheetName val="BTR (2)"/>
      <sheetName val="Lead"/>
      <sheetName val="v"/>
      <sheetName val="Arrp data (3)"/>
      <sheetName val="Boppudi data sheet "/>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Det. Secty bld"/>
      <sheetName val="ssr-rates"/>
      <sheetName val="Lead statement"/>
      <sheetName val="abs road"/>
      <sheetName val="other rates"/>
      <sheetName val="Fin Sum"/>
      <sheetName val="DATA SHEET"/>
      <sheetName val="RMR"/>
      <sheetName val="stone"/>
      <sheetName val="Data_Renuals"/>
      <sheetName val="Sheet5"/>
      <sheetName val="Data_Base"/>
      <sheetName val="Leads Entry"/>
      <sheetName val="Cover"/>
      <sheetName val="data existing_do not delete"/>
      <sheetName val=" data sheet "/>
      <sheetName val="Road data"/>
      <sheetName val="ew OG"/>
      <sheetName val="Revised rates(SSR 2017-18)"/>
      <sheetName val="SS TANK(HOMO)"/>
      <sheetName val="hdpe_basic"/>
      <sheetName val="wh_data_R"/>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RATES"/>
      <sheetName val="wh"/>
      <sheetName val="Material"/>
      <sheetName val="detls"/>
      <sheetName val="p&amp;m"/>
      <sheetName val="HDPE-pipe-rates"/>
      <sheetName val="pvc-pipe-rates"/>
      <sheetName val="DATA_PRG"/>
      <sheetName val="Summary"/>
      <sheetName val="Road data"/>
      <sheetName val="Main sheet"/>
      <sheetName val="Zi-co"/>
      <sheetName val="細目"/>
      <sheetName val="Plant &amp;  Machinery"/>
      <sheetName val="Labour"/>
      <sheetName val="BTR (2)"/>
      <sheetName val="pvc_basic"/>
      <sheetName val="Footings"/>
      <sheetName val="temp-SDData (2)"/>
      <sheetName val="General"/>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s>
    <sheetDataSet>
      <sheetData sheetId="0"/>
      <sheetData sheetId="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8"/>
  <sheetViews>
    <sheetView view="pageBreakPreview" zoomScale="145" zoomScaleSheetLayoutView="145" workbookViewId="0">
      <selection activeCell="C7" sqref="C7"/>
    </sheetView>
  </sheetViews>
  <sheetFormatPr defaultRowHeight="13.6"/>
  <cols>
    <col min="2" max="2" width="46.42578125" customWidth="1"/>
    <col min="3" max="3" width="28.42578125" customWidth="1"/>
    <col min="5" max="5" width="16.42578125" customWidth="1"/>
    <col min="7" max="7" width="20.140625" customWidth="1"/>
  </cols>
  <sheetData>
    <row r="1" spans="1:3" ht="23.95" customHeight="1">
      <c r="A1" s="9" t="s">
        <v>813</v>
      </c>
      <c r="B1" s="9"/>
      <c r="C1" s="9"/>
    </row>
    <row r="2" spans="1:3" ht="39.1" customHeight="1">
      <c r="A2" s="9" t="s">
        <v>824</v>
      </c>
      <c r="B2" s="9"/>
      <c r="C2" s="9"/>
    </row>
    <row r="4" spans="1:3">
      <c r="A4" t="s">
        <v>8</v>
      </c>
      <c r="B4" t="s">
        <v>474</v>
      </c>
      <c r="C4" t="s">
        <v>15</v>
      </c>
    </row>
    <row r="5" spans="1:3">
      <c r="A5">
        <v>1</v>
      </c>
      <c r="B5" t="s">
        <v>815</v>
      </c>
      <c r="C5">
        <f>'EST-GH'!F162</f>
        <v>5860754</v>
      </c>
    </row>
    <row r="6" spans="1:3">
      <c r="A6">
        <f>A5+1</f>
        <v>2</v>
      </c>
      <c r="B6" t="s">
        <v>814</v>
      </c>
      <c r="C6">
        <f>'EST-BH'!F233</f>
        <v>10289728.75</v>
      </c>
    </row>
    <row r="7" spans="1:3">
      <c r="A7">
        <f>A6+1</f>
        <v>3</v>
      </c>
      <c r="B7" t="s">
        <v>825</v>
      </c>
      <c r="C7">
        <f>Sr.HST!F230</f>
        <v>7517385.75</v>
      </c>
    </row>
    <row r="8" spans="1:3">
      <c r="B8" t="s">
        <v>475</v>
      </c>
      <c r="C8">
        <f>SUM(C5:C6)</f>
        <v>16150482.75</v>
      </c>
    </row>
  </sheetData>
  <mergeCells count="2">
    <mergeCell ref="A1:C1"/>
    <mergeCell ref="A2:C2"/>
  </mergeCells>
  <pageMargins left="0.47244094488188981" right="0.51181102362204722" top="0.98425196850393704" bottom="1.2598425196850394"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164"/>
  <sheetViews>
    <sheetView topLeftCell="A142" zoomScaleNormal="100" zoomScaleSheetLayoutView="110" workbookViewId="0">
      <selection activeCell="B29" sqref="B29"/>
    </sheetView>
  </sheetViews>
  <sheetFormatPr defaultColWidth="8.85546875" defaultRowHeight="13.6"/>
  <cols>
    <col min="1" max="1" width="8" customWidth="1"/>
    <col min="2" max="2" width="99" style="1" customWidth="1"/>
    <col min="3" max="3" width="12.28515625" customWidth="1"/>
    <col min="4" max="4" width="8" customWidth="1"/>
    <col min="5" max="5" width="12.85546875" bestFit="1" customWidth="1"/>
    <col min="6" max="6" width="17" bestFit="1" customWidth="1"/>
    <col min="8" max="8" width="9.140625" customWidth="1"/>
    <col min="210" max="210" width="9" customWidth="1"/>
    <col min="211" max="211" width="57.28515625" customWidth="1"/>
    <col min="212" max="220" width="0" hidden="1" customWidth="1"/>
    <col min="221" max="221" width="12" customWidth="1"/>
    <col min="222" max="222" width="8.42578125" customWidth="1"/>
    <col min="223" max="223" width="7.85546875" customWidth="1"/>
    <col min="224" max="224" width="12.7109375" customWidth="1"/>
    <col min="225" max="225" width="17.85546875" customWidth="1"/>
  </cols>
  <sheetData>
    <row r="1" spans="1:6" ht="14.3">
      <c r="A1" s="10" t="s">
        <v>324</v>
      </c>
      <c r="B1" s="10"/>
      <c r="C1" s="10"/>
      <c r="D1" s="10"/>
      <c r="E1" s="10"/>
      <c r="F1" s="10"/>
    </row>
    <row r="2" spans="1:6" ht="14.3">
      <c r="A2" s="11"/>
      <c r="B2" s="11"/>
      <c r="C2" s="11"/>
      <c r="D2" s="11"/>
      <c r="E2" s="11"/>
      <c r="F2" s="11"/>
    </row>
    <row r="3" spans="1:6" ht="14.3">
      <c r="A3" s="11"/>
      <c r="B3" s="11"/>
      <c r="C3" s="11"/>
      <c r="D3" s="11"/>
      <c r="E3" s="11"/>
      <c r="F3" s="11"/>
    </row>
    <row r="4" spans="1:6" ht="14.3">
      <c r="A4" s="2"/>
      <c r="B4" s="3"/>
      <c r="C4" s="2"/>
      <c r="D4" s="2"/>
      <c r="E4" s="2"/>
      <c r="F4" s="2"/>
    </row>
    <row r="5" spans="1:6">
      <c r="A5" s="12" t="s">
        <v>520</v>
      </c>
      <c r="B5" s="13" t="s">
        <v>326</v>
      </c>
      <c r="C5" s="12" t="s">
        <v>325</v>
      </c>
      <c r="D5" s="12" t="s">
        <v>13</v>
      </c>
      <c r="E5" s="12" t="s">
        <v>14</v>
      </c>
      <c r="F5" s="12" t="s">
        <v>15</v>
      </c>
    </row>
    <row r="6" spans="1:6">
      <c r="A6" s="12"/>
      <c r="B6" s="13"/>
      <c r="C6" s="12"/>
      <c r="D6" s="12"/>
      <c r="E6" s="12"/>
      <c r="F6" s="12"/>
    </row>
    <row r="7" spans="1:6" ht="71.349999999999994">
      <c r="A7" s="7">
        <v>1</v>
      </c>
      <c r="B7" s="5" t="s">
        <v>443</v>
      </c>
      <c r="C7" s="7">
        <v>450</v>
      </c>
      <c r="D7" s="8" t="s">
        <v>327</v>
      </c>
      <c r="E7" s="7">
        <f>'E-Data 24-25'!J29</f>
        <v>102</v>
      </c>
      <c r="F7" s="7">
        <f>C7*E7</f>
        <v>45900</v>
      </c>
    </row>
    <row r="8" spans="1:6" ht="71.349999999999994">
      <c r="A8" s="7">
        <f>SUM(MAX($A$7:$A7),1)</f>
        <v>2</v>
      </c>
      <c r="B8" s="5" t="s">
        <v>423</v>
      </c>
      <c r="C8" s="7">
        <v>3400</v>
      </c>
      <c r="D8" s="8" t="s">
        <v>327</v>
      </c>
      <c r="E8" s="7">
        <f>'E-Data 24-25'!J49</f>
        <v>107</v>
      </c>
      <c r="F8" s="7">
        <f>C8*E8</f>
        <v>363800</v>
      </c>
    </row>
    <row r="9" spans="1:6" ht="14.3">
      <c r="A9" s="7"/>
      <c r="B9" s="5"/>
      <c r="C9" s="7"/>
      <c r="D9" s="8"/>
      <c r="E9" s="7"/>
      <c r="F9" s="7"/>
    </row>
    <row r="10" spans="1:6" ht="28.55">
      <c r="A10" s="7">
        <f>SUM(MAX($A$7:$A8),1)</f>
        <v>3</v>
      </c>
      <c r="B10" s="5" t="s">
        <v>44</v>
      </c>
      <c r="C10" s="7">
        <v>60</v>
      </c>
      <c r="D10" s="8" t="s">
        <v>276</v>
      </c>
      <c r="E10" s="7">
        <f>'E-Data 24-25'!J87</f>
        <v>158</v>
      </c>
      <c r="F10" s="7">
        <f>C10*E10</f>
        <v>9480</v>
      </c>
    </row>
    <row r="11" spans="1:6" ht="14.3">
      <c r="A11" s="7"/>
      <c r="B11" s="5"/>
      <c r="C11" s="7"/>
      <c r="D11" s="8"/>
      <c r="E11" s="7"/>
      <c r="F11" s="7"/>
    </row>
    <row r="12" spans="1:6" ht="14.3">
      <c r="A12" s="7"/>
      <c r="B12" s="5" t="s">
        <v>328</v>
      </c>
      <c r="C12" s="7"/>
      <c r="D12" s="8"/>
      <c r="E12" s="7"/>
      <c r="F12" s="7"/>
    </row>
    <row r="13" spans="1:6" ht="156.9">
      <c r="A13" s="7">
        <f>SUM(MAX($A$7:$A12),1)</f>
        <v>4</v>
      </c>
      <c r="B13" s="5" t="s">
        <v>871</v>
      </c>
      <c r="C13" s="7">
        <v>300</v>
      </c>
      <c r="D13" s="8" t="s">
        <v>329</v>
      </c>
      <c r="E13" s="7">
        <f>'E-Data 24-25'!J111</f>
        <v>935</v>
      </c>
      <c r="F13" s="7">
        <f>C13*E13</f>
        <v>280500</v>
      </c>
    </row>
    <row r="14" spans="1:6" ht="14.3">
      <c r="A14" s="7"/>
      <c r="B14" s="5"/>
      <c r="C14" s="7"/>
      <c r="D14" s="8"/>
      <c r="E14" s="7"/>
      <c r="F14" s="7"/>
    </row>
    <row r="15" spans="1:6" ht="14.3">
      <c r="A15" s="7"/>
      <c r="B15" s="5"/>
      <c r="C15" s="7"/>
      <c r="D15" s="8"/>
      <c r="E15" s="7"/>
      <c r="F15" s="7"/>
    </row>
    <row r="16" spans="1:6" ht="71.349999999999994">
      <c r="A16" s="7">
        <f>SUM(MAX($A$7:$A14),1)</f>
        <v>5</v>
      </c>
      <c r="B16" s="5" t="s">
        <v>444</v>
      </c>
      <c r="C16" s="7">
        <v>70</v>
      </c>
      <c r="D16" s="8" t="s">
        <v>171</v>
      </c>
      <c r="E16" s="7">
        <f>'E-Data 24-25'!J165</f>
        <v>716</v>
      </c>
      <c r="F16" s="7">
        <f>C16*E16</f>
        <v>50120</v>
      </c>
    </row>
    <row r="17" spans="1:6" ht="14.3">
      <c r="A17" s="7"/>
      <c r="B17" s="5"/>
      <c r="C17" s="7"/>
      <c r="D17" s="8"/>
      <c r="E17" s="7"/>
      <c r="F17" s="7"/>
    </row>
    <row r="18" spans="1:6" ht="71.349999999999994">
      <c r="A18" s="7">
        <f>SUM(MAX($A$7:$A16),1)</f>
        <v>6</v>
      </c>
      <c r="B18" s="5" t="s">
        <v>449</v>
      </c>
      <c r="C18" s="7"/>
      <c r="D18" s="8" t="s">
        <v>171</v>
      </c>
      <c r="E18" s="7">
        <f>'E-Data 24-25'!J182</f>
        <v>1301</v>
      </c>
      <c r="F18" s="7">
        <f>C18*E18</f>
        <v>0</v>
      </c>
    </row>
    <row r="19" spans="1:6" ht="14.3">
      <c r="A19" s="7"/>
      <c r="B19" s="5"/>
      <c r="C19" s="7"/>
      <c r="D19" s="8"/>
      <c r="E19" s="7"/>
      <c r="F19" s="7"/>
    </row>
    <row r="20" spans="1:6" ht="85.6">
      <c r="A20" s="7">
        <f>SUM(MAX($A$7:$A18),1)</f>
        <v>7</v>
      </c>
      <c r="B20" s="5" t="s">
        <v>450</v>
      </c>
      <c r="C20" s="7"/>
      <c r="D20" s="8" t="s">
        <v>171</v>
      </c>
      <c r="E20" s="7">
        <f>'E-Data 24-25'!J234</f>
        <v>846</v>
      </c>
      <c r="F20" s="7">
        <f>C20*E20</f>
        <v>0</v>
      </c>
    </row>
    <row r="21" spans="1:6" ht="14.3">
      <c r="A21" s="7"/>
      <c r="B21" s="5"/>
      <c r="C21" s="7"/>
      <c r="D21" s="8"/>
      <c r="E21" s="7"/>
      <c r="F21" s="7"/>
    </row>
    <row r="22" spans="1:6" ht="156.9">
      <c r="A22" s="7">
        <f>SUM(MAX($A$7:$A20),1)</f>
        <v>8</v>
      </c>
      <c r="B22" s="5" t="s">
        <v>445</v>
      </c>
      <c r="C22" s="7"/>
      <c r="D22" s="8" t="s">
        <v>171</v>
      </c>
      <c r="E22" s="7">
        <f>'E-Data 24-25'!J253</f>
        <v>1432</v>
      </c>
      <c r="F22" s="7">
        <f>C22*E22</f>
        <v>0</v>
      </c>
    </row>
    <row r="23" spans="1:6" ht="14.3">
      <c r="A23" s="7"/>
      <c r="B23" s="5"/>
      <c r="C23" s="7"/>
      <c r="D23" s="8"/>
      <c r="E23" s="7"/>
      <c r="F23" s="7"/>
    </row>
    <row r="24" spans="1:6" ht="156.9">
      <c r="A24" s="7">
        <f>SUM(MAX($A$7:$A22),1)</f>
        <v>9</v>
      </c>
      <c r="B24" s="5" t="s">
        <v>596</v>
      </c>
      <c r="C24" s="7"/>
      <c r="D24" s="8" t="s">
        <v>171</v>
      </c>
      <c r="E24" s="7">
        <f>'E-Data 24-25'!J272</f>
        <v>2846</v>
      </c>
      <c r="F24" s="7">
        <f>C24*E24</f>
        <v>0</v>
      </c>
    </row>
    <row r="25" spans="1:6" ht="14.3">
      <c r="A25" s="7"/>
      <c r="B25" s="5"/>
      <c r="C25" s="7"/>
      <c r="D25" s="8"/>
      <c r="E25" s="7"/>
      <c r="F25" s="7"/>
    </row>
    <row r="26" spans="1:6" ht="14.3">
      <c r="A26" s="7"/>
      <c r="B26" s="5" t="s">
        <v>330</v>
      </c>
      <c r="C26" s="7"/>
      <c r="D26" s="8"/>
      <c r="E26" s="7"/>
      <c r="F26" s="7"/>
    </row>
    <row r="27" spans="1:6" ht="85.6">
      <c r="A27" s="7">
        <f>SUM(MAX($A$7:$A26),1)</f>
        <v>10</v>
      </c>
      <c r="B27" s="5" t="s">
        <v>618</v>
      </c>
      <c r="C27" s="7">
        <v>1700</v>
      </c>
      <c r="D27" s="8" t="s">
        <v>351</v>
      </c>
      <c r="E27" s="7">
        <f>'E-Data 24-25'!J290</f>
        <v>37</v>
      </c>
      <c r="F27" s="7">
        <f>C27*E27</f>
        <v>62900</v>
      </c>
    </row>
    <row r="28" spans="1:6" ht="14.3">
      <c r="A28" s="7"/>
      <c r="B28" s="5"/>
      <c r="C28" s="7"/>
      <c r="D28" s="8"/>
      <c r="E28" s="7"/>
      <c r="F28" s="7"/>
    </row>
    <row r="29" spans="1:6" ht="99.85">
      <c r="A29" s="7">
        <f>SUM(MAX($A$7:$A27),1)</f>
        <v>11</v>
      </c>
      <c r="B29" s="5" t="s">
        <v>625</v>
      </c>
      <c r="C29" s="7">
        <v>2600</v>
      </c>
      <c r="D29" s="8" t="s">
        <v>351</v>
      </c>
      <c r="E29" s="7">
        <f>'E-Data 24-25'!J322</f>
        <v>166</v>
      </c>
      <c r="F29" s="7">
        <f>C29*E29</f>
        <v>431600</v>
      </c>
    </row>
    <row r="30" spans="1:6" ht="14.3">
      <c r="A30" s="7"/>
      <c r="B30" s="5"/>
      <c r="C30" s="7"/>
      <c r="D30" s="8"/>
      <c r="E30" s="7"/>
      <c r="F30" s="7"/>
    </row>
    <row r="31" spans="1:6" ht="85.6">
      <c r="A31" s="7">
        <f>SUM(MAX($A$7:$A29),1)</f>
        <v>12</v>
      </c>
      <c r="B31" s="5" t="s">
        <v>626</v>
      </c>
      <c r="C31" s="7">
        <v>2100</v>
      </c>
      <c r="D31" s="8" t="s">
        <v>351</v>
      </c>
      <c r="E31" s="7">
        <f>'E-Data 24-25'!J338</f>
        <v>239</v>
      </c>
      <c r="F31" s="7">
        <f>C31*E31</f>
        <v>501900</v>
      </c>
    </row>
    <row r="32" spans="1:6" ht="14.3">
      <c r="A32" s="7"/>
      <c r="B32" s="5"/>
      <c r="C32" s="7"/>
      <c r="D32" s="8"/>
      <c r="E32" s="7"/>
      <c r="F32" s="7"/>
    </row>
    <row r="33" spans="1:6" ht="85.6">
      <c r="A33" s="7">
        <f>SUM(MAX($A$7:$A31),1)</f>
        <v>13</v>
      </c>
      <c r="B33" s="5" t="s">
        <v>621</v>
      </c>
      <c r="C33" s="7">
        <v>600</v>
      </c>
      <c r="D33" s="8" t="s">
        <v>351</v>
      </c>
      <c r="E33" s="7">
        <f>'E-Data 24-25'!J354</f>
        <v>336</v>
      </c>
      <c r="F33" s="7">
        <f>C33*E33</f>
        <v>201600</v>
      </c>
    </row>
    <row r="34" spans="1:6" ht="14.3">
      <c r="A34" s="7"/>
      <c r="B34" s="5"/>
      <c r="C34" s="7"/>
      <c r="D34" s="8"/>
      <c r="E34" s="7"/>
      <c r="F34" s="7"/>
    </row>
    <row r="35" spans="1:6" ht="99.85">
      <c r="A35" s="7">
        <f>SUM(MAX($A$7:$A33),1)</f>
        <v>14</v>
      </c>
      <c r="B35" s="5" t="s">
        <v>627</v>
      </c>
      <c r="C35" s="7">
        <v>550</v>
      </c>
      <c r="D35" s="8" t="s">
        <v>351</v>
      </c>
      <c r="E35" s="7">
        <f>'E-Data 24-25'!J370</f>
        <v>568</v>
      </c>
      <c r="F35" s="7">
        <f>C35*E35</f>
        <v>312400</v>
      </c>
    </row>
    <row r="36" spans="1:6" ht="14.3">
      <c r="A36" s="7"/>
      <c r="B36" s="5"/>
      <c r="C36" s="7"/>
      <c r="D36" s="8"/>
      <c r="E36" s="7"/>
      <c r="F36" s="7"/>
    </row>
    <row r="37" spans="1:6" ht="99.85">
      <c r="A37" s="7">
        <f>SUM(MAX($A$7:$A35),1)</f>
        <v>15</v>
      </c>
      <c r="B37" s="5" t="s">
        <v>628</v>
      </c>
      <c r="C37" s="7">
        <v>550</v>
      </c>
      <c r="D37" s="8" t="s">
        <v>351</v>
      </c>
      <c r="E37" s="7">
        <f>'E-Data 24-25'!J386</f>
        <v>907</v>
      </c>
      <c r="F37" s="7">
        <f>C37*E37</f>
        <v>498850</v>
      </c>
    </row>
    <row r="38" spans="1:6" ht="14.3">
      <c r="A38" s="7"/>
      <c r="B38" s="5"/>
      <c r="C38" s="7"/>
      <c r="D38" s="8"/>
      <c r="E38" s="7"/>
      <c r="F38" s="7"/>
    </row>
    <row r="39" spans="1:6" ht="14.3">
      <c r="A39" s="7"/>
      <c r="B39" s="5" t="s">
        <v>331</v>
      </c>
      <c r="C39" s="7"/>
      <c r="D39" s="8"/>
      <c r="E39" s="7"/>
      <c r="F39" s="7"/>
    </row>
    <row r="40" spans="1:6" ht="42.8">
      <c r="A40" s="7">
        <f>SUM(MAX($A$7:$A39),1)</f>
        <v>16</v>
      </c>
      <c r="B40" s="5" t="s">
        <v>630</v>
      </c>
      <c r="C40" s="7">
        <v>10</v>
      </c>
      <c r="D40" s="8" t="s">
        <v>171</v>
      </c>
      <c r="E40" s="7">
        <f>'E-Data 24-25'!J402</f>
        <v>2669</v>
      </c>
      <c r="F40" s="7">
        <f>C40*E40</f>
        <v>26690</v>
      </c>
    </row>
    <row r="41" spans="1:6" ht="14.3">
      <c r="A41" s="7"/>
      <c r="B41" s="5"/>
      <c r="C41" s="7"/>
      <c r="D41" s="8"/>
      <c r="E41" s="7"/>
      <c r="F41" s="7"/>
    </row>
    <row r="42" spans="1:6" ht="71.349999999999994">
      <c r="A42" s="7">
        <f>SUM(MAX($A$7:$A40),1)</f>
        <v>17</v>
      </c>
      <c r="B42" s="5" t="s">
        <v>629</v>
      </c>
      <c r="C42" s="7">
        <v>10</v>
      </c>
      <c r="D42" s="8" t="s">
        <v>171</v>
      </c>
      <c r="E42" s="7">
        <f>'E-Data 24-25'!J433</f>
        <v>4896</v>
      </c>
      <c r="F42" s="7">
        <f>C42*E42</f>
        <v>48960</v>
      </c>
    </row>
    <row r="43" spans="1:6" ht="14.3">
      <c r="A43" s="7"/>
      <c r="B43" s="5"/>
      <c r="C43" s="7"/>
      <c r="D43" s="8"/>
      <c r="E43" s="7"/>
      <c r="F43" s="7"/>
    </row>
    <row r="44" spans="1:6" ht="14.3">
      <c r="A44" s="7"/>
      <c r="B44" s="5"/>
      <c r="C44" s="7"/>
      <c r="D44" s="8"/>
      <c r="E44" s="7"/>
      <c r="F44" s="7"/>
    </row>
    <row r="45" spans="1:6" ht="85.6">
      <c r="A45" s="7">
        <f>SUM(MAX($A$7:$A43),1)</f>
        <v>18</v>
      </c>
      <c r="B45" s="6" t="s">
        <v>876</v>
      </c>
      <c r="C45" s="7">
        <v>8</v>
      </c>
      <c r="D45" s="8" t="s">
        <v>171</v>
      </c>
      <c r="E45" s="7">
        <f>'E-Data 24-25'!J469</f>
        <v>14372</v>
      </c>
      <c r="F45" s="7">
        <f>C45*E45</f>
        <v>114976</v>
      </c>
    </row>
    <row r="46" spans="1:6" ht="14.3">
      <c r="A46" s="7"/>
      <c r="B46" s="5"/>
      <c r="C46" s="7"/>
      <c r="D46" s="8"/>
      <c r="E46" s="7"/>
      <c r="F46" s="7"/>
    </row>
    <row r="47" spans="1:6" ht="85.6">
      <c r="A47" s="7">
        <f>SUM(MAX($A$7:$A45),1)</f>
        <v>19</v>
      </c>
      <c r="B47" s="5" t="s">
        <v>877</v>
      </c>
      <c r="C47" s="7">
        <v>8</v>
      </c>
      <c r="D47" s="8" t="s">
        <v>171</v>
      </c>
      <c r="E47" s="7">
        <f>'E-Data 24-25'!J489</f>
        <v>15243</v>
      </c>
      <c r="F47" s="7">
        <f>C47*E47</f>
        <v>121944</v>
      </c>
    </row>
    <row r="48" spans="1:6" ht="14.3">
      <c r="A48" s="7"/>
      <c r="B48" s="5"/>
      <c r="C48" s="7"/>
      <c r="D48" s="8"/>
      <c r="E48" s="7"/>
      <c r="F48" s="7"/>
    </row>
    <row r="49" spans="1:6" ht="128.4">
      <c r="A49" s="7">
        <f>SUM(MAX($A$7:$A47),1)</f>
        <v>20</v>
      </c>
      <c r="B49" s="5" t="s">
        <v>751</v>
      </c>
      <c r="C49" s="7">
        <v>4</v>
      </c>
      <c r="D49" s="8" t="s">
        <v>171</v>
      </c>
      <c r="E49" s="7">
        <f>'E-Data 24-25'!J543</f>
        <v>62982</v>
      </c>
      <c r="F49" s="7">
        <f>C49*E49</f>
        <v>251928</v>
      </c>
    </row>
    <row r="50" spans="1:6" ht="42.8">
      <c r="A50" s="7">
        <f>SUM(MAX($A$7:$A47),1)</f>
        <v>20</v>
      </c>
      <c r="B50" s="5" t="s">
        <v>332</v>
      </c>
      <c r="C50" s="7">
        <v>20</v>
      </c>
      <c r="D50" s="8" t="s">
        <v>171</v>
      </c>
      <c r="E50" s="7">
        <f>'E-Data 24-25'!J545</f>
        <v>600</v>
      </c>
      <c r="F50" s="7">
        <f>C50*E50</f>
        <v>12000</v>
      </c>
    </row>
    <row r="51" spans="1:6" ht="99.85">
      <c r="A51" s="7">
        <f>SUM(MAX($A$7:$A50),1)</f>
        <v>21</v>
      </c>
      <c r="B51" s="5" t="s">
        <v>446</v>
      </c>
      <c r="C51" s="7">
        <v>2</v>
      </c>
      <c r="D51" s="8" t="s">
        <v>171</v>
      </c>
      <c r="E51" s="7">
        <f>'E-Data 24-25'!J567</f>
        <v>16538</v>
      </c>
      <c r="F51" s="7">
        <f>C51*E51</f>
        <v>33076</v>
      </c>
    </row>
    <row r="52" spans="1:6" ht="14.3">
      <c r="A52" s="7"/>
      <c r="B52" s="5"/>
      <c r="C52" s="7"/>
      <c r="D52" s="8"/>
      <c r="E52" s="7"/>
      <c r="F52" s="7"/>
    </row>
    <row r="53" spans="1:6" ht="99.85">
      <c r="A53" s="7">
        <f>SUM(MAX($A$7:$A51),1)</f>
        <v>22</v>
      </c>
      <c r="B53" s="5" t="s">
        <v>447</v>
      </c>
      <c r="C53" s="7">
        <v>4</v>
      </c>
      <c r="D53" s="8" t="s">
        <v>171</v>
      </c>
      <c r="E53" s="7">
        <f>'E-Data 24-25'!J588</f>
        <v>25775</v>
      </c>
      <c r="F53" s="7">
        <f>C53*E53</f>
        <v>103100</v>
      </c>
    </row>
    <row r="54" spans="1:6" ht="14.3">
      <c r="A54" s="7"/>
      <c r="B54" s="5" t="s">
        <v>126</v>
      </c>
      <c r="C54" s="7"/>
      <c r="D54" s="8"/>
      <c r="E54" s="7"/>
      <c r="F54" s="7"/>
    </row>
    <row r="55" spans="1:6" ht="99.85">
      <c r="A55" s="7">
        <f>SUM(MAX($A$7:$A54),1)</f>
        <v>23</v>
      </c>
      <c r="B55" s="5" t="s">
        <v>333</v>
      </c>
      <c r="C55" s="7">
        <v>2</v>
      </c>
      <c r="D55" s="8" t="s">
        <v>171</v>
      </c>
      <c r="E55" s="7">
        <f>'E-Data 24-25'!J642</f>
        <v>6635</v>
      </c>
      <c r="F55" s="7">
        <f>C55*E55</f>
        <v>13270</v>
      </c>
    </row>
    <row r="56" spans="1:6" ht="14.3">
      <c r="A56" s="7"/>
      <c r="B56" s="5"/>
      <c r="C56" s="7"/>
      <c r="D56" s="8"/>
      <c r="E56" s="7"/>
      <c r="F56" s="7"/>
    </row>
    <row r="57" spans="1:6" ht="128.4">
      <c r="A57" s="7">
        <f>SUM(MAX($A$7:$A55),1)</f>
        <v>24</v>
      </c>
      <c r="B57" s="5" t="s">
        <v>477</v>
      </c>
      <c r="C57" s="7">
        <v>4</v>
      </c>
      <c r="D57" s="8" t="s">
        <v>171</v>
      </c>
      <c r="E57" s="7">
        <f>'E-Data 24-25'!J648</f>
        <v>18940</v>
      </c>
      <c r="F57" s="7">
        <f>C57*E57</f>
        <v>75760</v>
      </c>
    </row>
    <row r="58" spans="1:6" ht="14.3">
      <c r="A58" s="7"/>
      <c r="B58" s="5"/>
      <c r="C58" s="7"/>
      <c r="D58" s="8"/>
      <c r="E58" s="7"/>
      <c r="F58" s="7"/>
    </row>
    <row r="59" spans="1:6" ht="28.55">
      <c r="A59" s="7">
        <f>SUM(MAX($A$7:$A57),1)</f>
        <v>25</v>
      </c>
      <c r="B59" s="5" t="s">
        <v>334</v>
      </c>
      <c r="C59" s="7">
        <v>120</v>
      </c>
      <c r="D59" s="8" t="s">
        <v>351</v>
      </c>
      <c r="E59" s="7">
        <f>'E-Data 24-25'!J664</f>
        <v>160</v>
      </c>
      <c r="F59" s="7">
        <f>C59*E59</f>
        <v>19200</v>
      </c>
    </row>
    <row r="60" spans="1:6" ht="14.3">
      <c r="A60" s="7"/>
      <c r="B60" s="5"/>
      <c r="C60" s="7"/>
      <c r="D60" s="8"/>
      <c r="E60" s="7"/>
      <c r="F60" s="7"/>
    </row>
    <row r="61" spans="1:6" ht="14.3">
      <c r="A61" s="7"/>
      <c r="B61" s="5"/>
      <c r="C61" s="7"/>
      <c r="D61" s="8"/>
      <c r="E61" s="7"/>
      <c r="F61" s="7"/>
    </row>
    <row r="62" spans="1:6" ht="28.55">
      <c r="A62" s="7">
        <f>SUM(MAX($A$7:$A60),1)</f>
        <v>26</v>
      </c>
      <c r="B62" s="5" t="s">
        <v>335</v>
      </c>
      <c r="C62" s="7">
        <v>60</v>
      </c>
      <c r="D62" s="8" t="s">
        <v>351</v>
      </c>
      <c r="E62" s="7">
        <f>'E-Data 24-25'!J696</f>
        <v>883</v>
      </c>
      <c r="F62" s="7">
        <f>C62*E62</f>
        <v>52980</v>
      </c>
    </row>
    <row r="63" spans="1:6" ht="14.3">
      <c r="A63" s="7"/>
      <c r="B63" s="5"/>
      <c r="C63" s="7"/>
      <c r="D63" s="8"/>
      <c r="E63" s="7"/>
      <c r="F63" s="7"/>
    </row>
    <row r="64" spans="1:6" ht="14.3">
      <c r="A64" s="7"/>
      <c r="B64" s="5"/>
      <c r="C64" s="7"/>
      <c r="D64" s="8"/>
      <c r="E64" s="7"/>
      <c r="F64" s="7"/>
    </row>
    <row r="65" spans="1:9" ht="14.3">
      <c r="A65" s="7"/>
      <c r="B65" s="5" t="s">
        <v>145</v>
      </c>
      <c r="C65" s="7"/>
      <c r="D65" s="8"/>
      <c r="E65" s="7"/>
      <c r="F65" s="7"/>
    </row>
    <row r="66" spans="1:9" ht="128.4">
      <c r="A66" s="7">
        <f>SUM(MAX($A$7:$A65),1)</f>
        <v>27</v>
      </c>
      <c r="B66" s="6" t="s">
        <v>636</v>
      </c>
      <c r="C66" s="7">
        <v>20</v>
      </c>
      <c r="D66" s="8" t="s">
        <v>171</v>
      </c>
      <c r="E66" s="7">
        <f>'E-Data 24-25'!J747</f>
        <v>882</v>
      </c>
      <c r="F66" s="7">
        <f>C66*E66</f>
        <v>17640</v>
      </c>
      <c r="I66">
        <v>20</v>
      </c>
    </row>
    <row r="67" spans="1:9" ht="14.3">
      <c r="A67" s="7"/>
      <c r="B67" s="5"/>
      <c r="C67" s="7"/>
      <c r="D67" s="8"/>
      <c r="E67" s="7"/>
      <c r="F67" s="7"/>
    </row>
    <row r="68" spans="1:9" ht="142.65">
      <c r="A68" s="7">
        <f>SUM(MAX($A$7:$A66),1)</f>
        <v>28</v>
      </c>
      <c r="B68" s="6" t="s">
        <v>642</v>
      </c>
      <c r="C68" s="7">
        <v>80</v>
      </c>
      <c r="D68" s="8" t="s">
        <v>171</v>
      </c>
      <c r="E68" s="7">
        <f>'E-Data 24-25'!J763</f>
        <v>3374</v>
      </c>
      <c r="F68" s="7">
        <f>C68*E68</f>
        <v>269920</v>
      </c>
      <c r="I68">
        <v>120</v>
      </c>
    </row>
    <row r="69" spans="1:9" ht="14.3">
      <c r="A69" s="7"/>
      <c r="B69" s="5"/>
      <c r="C69" s="7"/>
      <c r="D69" s="8"/>
      <c r="E69" s="7"/>
      <c r="F69" s="7"/>
    </row>
    <row r="70" spans="1:9" ht="142.65">
      <c r="A70" s="7">
        <f>SUM(MAX($A$7:$A68),1)</f>
        <v>29</v>
      </c>
      <c r="B70" s="5" t="s">
        <v>643</v>
      </c>
      <c r="C70" s="7">
        <v>80</v>
      </c>
      <c r="D70" s="8" t="s">
        <v>171</v>
      </c>
      <c r="E70" s="7">
        <f>'E-Data 24-25'!J801</f>
        <v>1848</v>
      </c>
      <c r="F70" s="7">
        <f>C70*E70</f>
        <v>147840</v>
      </c>
      <c r="I70">
        <v>40</v>
      </c>
    </row>
    <row r="71" spans="1:9" ht="14.3">
      <c r="A71" s="7"/>
      <c r="B71" s="5"/>
      <c r="C71" s="7"/>
      <c r="D71" s="8"/>
      <c r="E71" s="7"/>
      <c r="F71" s="7"/>
    </row>
    <row r="72" spans="1:9" ht="14.3">
      <c r="A72" s="7"/>
      <c r="B72" s="5"/>
      <c r="C72" s="7"/>
      <c r="D72" s="8"/>
      <c r="E72" s="7"/>
      <c r="F72" s="7"/>
    </row>
    <row r="73" spans="1:9" ht="14.3">
      <c r="A73" s="7"/>
      <c r="B73" s="5"/>
      <c r="C73" s="7"/>
      <c r="D73" s="8"/>
      <c r="E73" s="7"/>
      <c r="F73" s="7"/>
    </row>
    <row r="74" spans="1:9" ht="142.65">
      <c r="A74" s="7">
        <f>SUM(MAX($A$7:$A72),1)</f>
        <v>30</v>
      </c>
      <c r="B74" s="6" t="s">
        <v>646</v>
      </c>
      <c r="C74" s="7">
        <v>60</v>
      </c>
      <c r="D74" s="8" t="s">
        <v>171</v>
      </c>
      <c r="E74" s="7">
        <f>'E-Data 24-25'!J870</f>
        <v>3505</v>
      </c>
      <c r="F74" s="7">
        <f>C74*E74</f>
        <v>210300</v>
      </c>
      <c r="I74">
        <v>50</v>
      </c>
    </row>
    <row r="75" spans="1:9" ht="14.3">
      <c r="A75" s="7"/>
      <c r="B75" s="5"/>
      <c r="C75" s="7"/>
      <c r="D75" s="8"/>
      <c r="E75" s="7"/>
      <c r="F75" s="7"/>
    </row>
    <row r="76" spans="1:9" ht="57.1">
      <c r="A76" s="7">
        <f>SUM(MAX($A$7:$A74),1)</f>
        <v>31</v>
      </c>
      <c r="B76" s="5" t="s">
        <v>174</v>
      </c>
      <c r="C76" s="7">
        <v>60</v>
      </c>
      <c r="D76" s="8" t="s">
        <v>171</v>
      </c>
      <c r="E76" s="7">
        <f>'E-Data 24-25'!J887</f>
        <v>773</v>
      </c>
      <c r="F76" s="7">
        <f>C76*E76</f>
        <v>46380</v>
      </c>
    </row>
    <row r="77" spans="1:9" ht="14.3">
      <c r="A77" s="7"/>
      <c r="B77" s="5"/>
      <c r="C77" s="7"/>
      <c r="D77" s="8"/>
      <c r="E77" s="7"/>
      <c r="F77" s="7"/>
    </row>
    <row r="78" spans="1:9" ht="28.55">
      <c r="A78" s="7">
        <f>SUM(MAX($A$7:$A76),1)</f>
        <v>32</v>
      </c>
      <c r="B78" s="5" t="s">
        <v>337</v>
      </c>
      <c r="C78" s="7">
        <v>60</v>
      </c>
      <c r="D78" s="8" t="s">
        <v>171</v>
      </c>
      <c r="E78" s="7">
        <f>'E-Data 24-25'!J900</f>
        <v>207</v>
      </c>
      <c r="F78" s="7">
        <f>C78*E78</f>
        <v>12420</v>
      </c>
    </row>
    <row r="79" spans="1:9" ht="14.3">
      <c r="A79" s="7"/>
      <c r="B79" s="5"/>
      <c r="C79" s="7"/>
      <c r="D79" s="8"/>
      <c r="E79" s="7"/>
      <c r="F79" s="7"/>
    </row>
    <row r="80" spans="1:9" ht="28.55">
      <c r="A80" s="7">
        <f>SUM(MAX($A$7:$A78),1)</f>
        <v>33</v>
      </c>
      <c r="B80" s="5" t="s">
        <v>338</v>
      </c>
      <c r="C80" s="7">
        <v>60</v>
      </c>
      <c r="D80" s="8" t="s">
        <v>171</v>
      </c>
      <c r="E80" s="7">
        <f>'E-Data 24-25'!J913</f>
        <v>175</v>
      </c>
      <c r="F80" s="7">
        <f>C80*E80</f>
        <v>10500</v>
      </c>
    </row>
    <row r="81" spans="1:6" ht="14.3">
      <c r="A81" s="7"/>
      <c r="B81" s="5"/>
      <c r="C81" s="7"/>
      <c r="D81" s="8"/>
      <c r="E81" s="7"/>
      <c r="F81" s="7"/>
    </row>
    <row r="82" spans="1:6" ht="14.3">
      <c r="A82" s="7"/>
      <c r="B82" s="5"/>
      <c r="C82" s="7"/>
      <c r="D82" s="8"/>
      <c r="E82" s="7"/>
      <c r="F82" s="7"/>
    </row>
    <row r="83" spans="1:6" ht="42.8">
      <c r="A83" s="7">
        <f>SUM(MAX($A$7:$A81),1)</f>
        <v>34</v>
      </c>
      <c r="B83" s="5" t="s">
        <v>451</v>
      </c>
      <c r="C83" s="7">
        <v>10</v>
      </c>
      <c r="D83" s="8" t="s">
        <v>171</v>
      </c>
      <c r="E83" s="7">
        <f>'E-Data 24-25'!J928</f>
        <v>3952</v>
      </c>
      <c r="F83" s="7">
        <f>C83*E83</f>
        <v>39520</v>
      </c>
    </row>
    <row r="84" spans="1:6" ht="14.3">
      <c r="A84" s="7"/>
      <c r="B84" s="5"/>
      <c r="C84" s="7"/>
      <c r="D84" s="8"/>
      <c r="E84" s="7"/>
      <c r="F84" s="7"/>
    </row>
    <row r="85" spans="1:6" ht="28.55">
      <c r="A85" s="7">
        <f>SUM(MAX($A$7:$A83),1)</f>
        <v>35</v>
      </c>
      <c r="B85" s="5" t="s">
        <v>339</v>
      </c>
      <c r="C85" s="7">
        <v>10</v>
      </c>
      <c r="D85" s="8" t="s">
        <v>171</v>
      </c>
      <c r="E85" s="7">
        <f>'E-Data 24-25'!J943</f>
        <v>849</v>
      </c>
      <c r="F85" s="7">
        <f>C85*E85</f>
        <v>8490</v>
      </c>
    </row>
    <row r="86" spans="1:6" ht="14.3">
      <c r="A86" s="7"/>
      <c r="B86" s="5"/>
      <c r="C86" s="7"/>
      <c r="D86" s="8"/>
      <c r="E86" s="7"/>
      <c r="F86" s="7"/>
    </row>
    <row r="87" spans="1:6" ht="28.55">
      <c r="A87" s="7">
        <f>SUM(MAX($A$7:$A85),1)</f>
        <v>36</v>
      </c>
      <c r="B87" s="5" t="s">
        <v>191</v>
      </c>
      <c r="C87" s="7">
        <v>10</v>
      </c>
      <c r="D87" s="8" t="s">
        <v>171</v>
      </c>
      <c r="E87" s="7">
        <f>'E-Data 24-25'!J950</f>
        <v>205</v>
      </c>
      <c r="F87" s="7">
        <f>C87*E87</f>
        <v>2050</v>
      </c>
    </row>
    <row r="88" spans="1:6" ht="14.3">
      <c r="A88" s="7"/>
      <c r="B88" s="5"/>
      <c r="C88" s="7"/>
      <c r="D88" s="8"/>
      <c r="E88" s="7"/>
      <c r="F88" s="7"/>
    </row>
    <row r="89" spans="1:6" ht="14.3">
      <c r="A89" s="7"/>
      <c r="B89" s="5" t="s">
        <v>473</v>
      </c>
      <c r="C89" s="7"/>
      <c r="D89" s="8"/>
      <c r="E89" s="7"/>
      <c r="F89" s="7"/>
    </row>
    <row r="90" spans="1:6" ht="71.349999999999994">
      <c r="A90" s="7">
        <f>SUM(MAX($A$7:$A89),1)</f>
        <v>37</v>
      </c>
      <c r="B90" s="5" t="s">
        <v>523</v>
      </c>
      <c r="C90" s="7">
        <v>40</v>
      </c>
      <c r="D90" s="8" t="s">
        <v>171</v>
      </c>
      <c r="E90" s="7">
        <f>'E-Data 24-25'!J1304</f>
        <v>384</v>
      </c>
      <c r="F90" s="7">
        <f>C90*E90</f>
        <v>15360</v>
      </c>
    </row>
    <row r="91" spans="1:6" ht="14.3">
      <c r="A91" s="7"/>
      <c r="B91" s="5"/>
      <c r="C91" s="7"/>
      <c r="D91" s="8"/>
      <c r="E91" s="7"/>
      <c r="F91" s="7"/>
    </row>
    <row r="92" spans="1:6" ht="42.8">
      <c r="A92" s="7">
        <f>SUM(MAX($A$7:$A90),1)</f>
        <v>38</v>
      </c>
      <c r="B92" s="5" t="s">
        <v>411</v>
      </c>
      <c r="C92" s="7">
        <v>1800</v>
      </c>
      <c r="D92" s="8" t="s">
        <v>351</v>
      </c>
      <c r="E92" s="7">
        <f>'E-Data 24-25'!J1320</f>
        <v>28</v>
      </c>
      <c r="F92" s="7">
        <f>C92*E92</f>
        <v>50400</v>
      </c>
    </row>
    <row r="93" spans="1:6" ht="14.3">
      <c r="A93" s="7"/>
      <c r="B93" s="5"/>
      <c r="C93" s="7"/>
      <c r="D93" s="8"/>
      <c r="E93" s="7"/>
      <c r="F93" s="7"/>
    </row>
    <row r="94" spans="1:6" ht="42.8">
      <c r="A94" s="7">
        <f>SUM(MAX($A$7:$A92),1)</f>
        <v>39</v>
      </c>
      <c r="B94" s="6" t="s">
        <v>410</v>
      </c>
      <c r="C94" s="7">
        <v>250</v>
      </c>
      <c r="D94" s="8" t="s">
        <v>351</v>
      </c>
      <c r="E94" s="7">
        <f>'E-Data 24-25'!J1336</f>
        <v>122</v>
      </c>
      <c r="F94" s="7">
        <f>C94*E94</f>
        <v>30500</v>
      </c>
    </row>
    <row r="95" spans="1:6" ht="14.3">
      <c r="A95" s="7"/>
      <c r="B95" s="5"/>
      <c r="C95" s="7"/>
      <c r="D95" s="8"/>
      <c r="E95" s="7"/>
      <c r="F95" s="7"/>
    </row>
    <row r="96" spans="1:6" ht="14.3">
      <c r="A96" s="7"/>
      <c r="B96" s="5"/>
      <c r="C96" s="7"/>
      <c r="D96" s="8"/>
      <c r="E96" s="7"/>
      <c r="F96" s="7"/>
    </row>
    <row r="97" spans="1:6" ht="42.8">
      <c r="A97" s="7">
        <f>SUM(MAX($A$7:$A95),1)</f>
        <v>40</v>
      </c>
      <c r="B97" s="5" t="s">
        <v>527</v>
      </c>
      <c r="C97" s="7">
        <v>1</v>
      </c>
      <c r="D97" s="8" t="s">
        <v>171</v>
      </c>
      <c r="E97" s="7">
        <f>'E-Data 24-25'!J1363</f>
        <v>5507</v>
      </c>
      <c r="F97" s="7">
        <f>C97*E97</f>
        <v>5507</v>
      </c>
    </row>
    <row r="98" spans="1:6" ht="14.3">
      <c r="A98" s="7"/>
      <c r="B98" s="5"/>
      <c r="C98" s="7"/>
      <c r="D98" s="8"/>
      <c r="E98" s="7"/>
      <c r="F98" s="7"/>
    </row>
    <row r="99" spans="1:6" ht="214">
      <c r="A99" s="7">
        <f>SUM(MAX($A$7:$A97),1)</f>
        <v>41</v>
      </c>
      <c r="B99" s="5" t="s">
        <v>526</v>
      </c>
      <c r="C99" s="7"/>
      <c r="D99" s="8" t="s">
        <v>171</v>
      </c>
      <c r="E99" s="7">
        <f>'E-Data 24-25'!J1371</f>
        <v>454460</v>
      </c>
      <c r="F99" s="7">
        <f>C99*E99</f>
        <v>0</v>
      </c>
    </row>
    <row r="100" spans="1:6" ht="14.3">
      <c r="A100" s="7"/>
      <c r="B100" s="5"/>
      <c r="C100" s="7"/>
      <c r="D100" s="8"/>
      <c r="E100" s="7"/>
      <c r="F100" s="7"/>
    </row>
    <row r="101" spans="1:6" ht="14.3">
      <c r="A101" s="7"/>
      <c r="B101" s="5" t="s">
        <v>350</v>
      </c>
      <c r="C101" s="7"/>
      <c r="D101" s="8"/>
      <c r="E101" s="7"/>
      <c r="F101" s="7"/>
    </row>
    <row r="102" spans="1:6" ht="28.55">
      <c r="A102" s="7">
        <f>SUM(MAX($A$7:$A101),1)</f>
        <v>42</v>
      </c>
      <c r="B102" s="5" t="s">
        <v>413</v>
      </c>
      <c r="C102" s="7">
        <v>3400</v>
      </c>
      <c r="D102" s="8" t="s">
        <v>351</v>
      </c>
      <c r="E102" s="7">
        <f>'E-Data 24-25'!J1389</f>
        <v>50</v>
      </c>
      <c r="F102" s="7">
        <f>C102*E102</f>
        <v>170000</v>
      </c>
    </row>
    <row r="103" spans="1:6" ht="14.3">
      <c r="A103" s="7"/>
      <c r="B103" s="5"/>
      <c r="C103" s="7"/>
      <c r="D103" s="8"/>
      <c r="E103" s="7"/>
      <c r="F103" s="7"/>
    </row>
    <row r="104" spans="1:6" ht="42.8">
      <c r="A104" s="7">
        <f>SUM(MAX($A$7:$A102),1)</f>
        <v>43</v>
      </c>
      <c r="B104" s="5" t="s">
        <v>414</v>
      </c>
      <c r="C104" s="7">
        <v>70</v>
      </c>
      <c r="D104" s="8" t="s">
        <v>171</v>
      </c>
      <c r="E104" s="7">
        <f>'E-Data 24-25'!J1403</f>
        <v>593</v>
      </c>
      <c r="F104" s="7">
        <f>C104*E104</f>
        <v>41510</v>
      </c>
    </row>
    <row r="105" spans="1:6" ht="14.3">
      <c r="A105" s="7"/>
      <c r="B105" s="5"/>
      <c r="C105" s="7"/>
      <c r="D105" s="8"/>
      <c r="E105" s="7"/>
      <c r="F105" s="7"/>
    </row>
    <row r="106" spans="1:6" ht="28.55">
      <c r="A106" s="7">
        <f>SUM(MAX($A$7:$A104),1)</f>
        <v>44</v>
      </c>
      <c r="B106" s="5" t="s">
        <v>601</v>
      </c>
      <c r="C106" s="7">
        <v>4</v>
      </c>
      <c r="D106" s="8" t="s">
        <v>171</v>
      </c>
      <c r="E106" s="7">
        <f>'E-Data 24-25'!J1416</f>
        <v>10660</v>
      </c>
      <c r="F106" s="7">
        <f>C106*E106</f>
        <v>42640</v>
      </c>
    </row>
    <row r="107" spans="1:6" ht="14.3">
      <c r="A107" s="7"/>
      <c r="B107" s="5"/>
      <c r="C107" s="7"/>
      <c r="D107" s="8"/>
      <c r="E107" s="7"/>
      <c r="F107" s="7"/>
    </row>
    <row r="108" spans="1:6" ht="28.55">
      <c r="A108" s="7">
        <f>SUM(MAX($A$7:$A106),1)</f>
        <v>45</v>
      </c>
      <c r="B108" s="6" t="s">
        <v>416</v>
      </c>
      <c r="C108" s="7">
        <v>4</v>
      </c>
      <c r="D108" s="8" t="s">
        <v>171</v>
      </c>
      <c r="E108" s="7">
        <f>'E-Data 24-25'!J1431</f>
        <v>8123</v>
      </c>
      <c r="F108" s="7">
        <f>C108*E108</f>
        <v>32492</v>
      </c>
    </row>
    <row r="109" spans="1:6" ht="14.3">
      <c r="A109" s="7"/>
      <c r="B109" s="5"/>
      <c r="C109" s="7"/>
      <c r="D109" s="8"/>
      <c r="E109" s="7"/>
      <c r="F109" s="7"/>
    </row>
    <row r="110" spans="1:6" ht="28.55">
      <c r="A110" s="7">
        <f>SUM(MAX($A$7:$A108),1)</f>
        <v>46</v>
      </c>
      <c r="B110" s="5" t="s">
        <v>651</v>
      </c>
      <c r="C110" s="7">
        <v>1</v>
      </c>
      <c r="D110" s="8" t="s">
        <v>171</v>
      </c>
      <c r="E110" s="7">
        <f>'E-Data 24-25'!J1444</f>
        <v>8526</v>
      </c>
      <c r="F110" s="7">
        <f>C110*E110</f>
        <v>8526</v>
      </c>
    </row>
    <row r="111" spans="1:6" ht="14.3">
      <c r="A111" s="7"/>
      <c r="B111" s="5" t="s">
        <v>744</v>
      </c>
      <c r="C111" s="7"/>
      <c r="D111" s="8"/>
      <c r="E111" s="7"/>
      <c r="F111" s="7"/>
    </row>
    <row r="112" spans="1:6" ht="14.3">
      <c r="A112" s="7"/>
      <c r="B112" s="5"/>
      <c r="C112" s="7"/>
      <c r="D112" s="8"/>
      <c r="E112" s="7"/>
      <c r="F112" s="7"/>
    </row>
    <row r="113" spans="1:6" ht="57.1">
      <c r="A113" s="7">
        <f>SUM(MAX($A$7:$A111),1)</f>
        <v>47</v>
      </c>
      <c r="B113" s="5" t="s">
        <v>740</v>
      </c>
      <c r="C113" s="7">
        <v>50</v>
      </c>
      <c r="D113" s="8" t="s">
        <v>736</v>
      </c>
      <c r="E113" s="7">
        <f>'E-Data 24-25'!J1589</f>
        <v>886</v>
      </c>
      <c r="F113" s="7">
        <f>C113*E113</f>
        <v>44300</v>
      </c>
    </row>
    <row r="114" spans="1:6" ht="14.3">
      <c r="A114" s="7"/>
      <c r="B114" s="5"/>
      <c r="C114" s="7"/>
      <c r="D114" s="8"/>
      <c r="E114" s="7"/>
      <c r="F114" s="7"/>
    </row>
    <row r="115" spans="1:6" ht="57.1">
      <c r="A115" s="7">
        <f>SUM(MAX($A$7:$A113),1)</f>
        <v>48</v>
      </c>
      <c r="B115" s="5" t="s">
        <v>735</v>
      </c>
      <c r="C115" s="7">
        <v>100</v>
      </c>
      <c r="D115" s="8" t="s">
        <v>736</v>
      </c>
      <c r="E115" s="7">
        <f>'E-Data 24-25'!J1594</f>
        <v>1227</v>
      </c>
      <c r="F115" s="7">
        <f>C115*E115</f>
        <v>122700</v>
      </c>
    </row>
    <row r="116" spans="1:6" ht="14.3">
      <c r="A116" s="7"/>
      <c r="B116" s="5"/>
      <c r="C116" s="7"/>
      <c r="D116" s="8"/>
      <c r="E116" s="7"/>
      <c r="F116" s="7"/>
    </row>
    <row r="117" spans="1:6" ht="42.8">
      <c r="A117" s="7" t="e">
        <f>#REF!+1</f>
        <v>#REF!</v>
      </c>
      <c r="B117" s="5" t="s">
        <v>404</v>
      </c>
      <c r="C117" s="7">
        <v>150</v>
      </c>
      <c r="D117" s="8" t="s">
        <v>747</v>
      </c>
      <c r="E117" s="7">
        <f>'E-Data 24-25'!J1612</f>
        <v>142</v>
      </c>
      <c r="F117" s="7">
        <f>C117*E117</f>
        <v>21300</v>
      </c>
    </row>
    <row r="118" spans="1:6" ht="14.3">
      <c r="A118" s="7"/>
      <c r="B118" s="5"/>
      <c r="C118" s="7"/>
      <c r="D118" s="8"/>
      <c r="E118" s="7"/>
      <c r="F118" s="7"/>
    </row>
    <row r="119" spans="1:6" ht="14.3">
      <c r="A119" s="7"/>
      <c r="B119" s="5" t="s">
        <v>828</v>
      </c>
      <c r="C119" s="7"/>
      <c r="D119" s="8"/>
      <c r="E119" s="7"/>
      <c r="F119" s="7"/>
    </row>
    <row r="120" spans="1:6" ht="128.4">
      <c r="A120" s="7" t="e">
        <f>A117+1</f>
        <v>#REF!</v>
      </c>
      <c r="B120" s="5" t="s">
        <v>513</v>
      </c>
      <c r="C120" s="7">
        <v>1</v>
      </c>
      <c r="D120" s="8" t="s">
        <v>171</v>
      </c>
      <c r="E120" s="7">
        <f>'E-Data 24-25'!J1648</f>
        <v>282182</v>
      </c>
      <c r="F120" s="7">
        <f>C120*E120</f>
        <v>282182</v>
      </c>
    </row>
    <row r="121" spans="1:6" ht="71.349999999999994">
      <c r="A121" s="7"/>
      <c r="B121" s="5" t="s">
        <v>879</v>
      </c>
      <c r="C121" s="7"/>
      <c r="D121" s="8"/>
      <c r="E121" s="7"/>
      <c r="F121" s="7"/>
    </row>
    <row r="122" spans="1:6" ht="71.349999999999994">
      <c r="A122" s="7"/>
      <c r="B122" s="5" t="s">
        <v>880</v>
      </c>
      <c r="C122" s="7"/>
      <c r="D122" s="8"/>
      <c r="E122" s="7"/>
      <c r="F122" s="7"/>
    </row>
    <row r="123" spans="1:6" ht="71.349999999999994">
      <c r="A123" s="7"/>
      <c r="B123" s="5" t="s">
        <v>843</v>
      </c>
      <c r="C123" s="7"/>
      <c r="D123" s="8"/>
      <c r="E123" s="7"/>
      <c r="F123" s="7"/>
    </row>
    <row r="124" spans="1:6" ht="28.55">
      <c r="A124" s="7"/>
      <c r="B124" s="6" t="s">
        <v>478</v>
      </c>
      <c r="C124" s="7"/>
      <c r="D124" s="8"/>
      <c r="E124" s="7"/>
      <c r="F124" s="7"/>
    </row>
    <row r="125" spans="1:6" ht="42.8">
      <c r="A125" s="7"/>
      <c r="B125" s="6" t="s">
        <v>479</v>
      </c>
      <c r="C125" s="7"/>
      <c r="D125" s="8"/>
      <c r="E125" s="7"/>
      <c r="F125" s="7"/>
    </row>
    <row r="126" spans="1:6" ht="28.55">
      <c r="A126" s="7"/>
      <c r="B126" s="5" t="s">
        <v>480</v>
      </c>
      <c r="C126" s="7"/>
      <c r="D126" s="8"/>
      <c r="E126" s="7"/>
      <c r="F126" s="7"/>
    </row>
    <row r="127" spans="1:6" ht="28.55">
      <c r="A127" s="7"/>
      <c r="B127" s="5" t="s">
        <v>491</v>
      </c>
      <c r="C127" s="7"/>
      <c r="D127" s="8"/>
      <c r="E127" s="7"/>
      <c r="F127" s="7"/>
    </row>
    <row r="128" spans="1:6" ht="28.55">
      <c r="A128" s="7"/>
      <c r="B128" s="5" t="s">
        <v>844</v>
      </c>
      <c r="C128" s="7"/>
      <c r="D128" s="8"/>
      <c r="E128" s="7"/>
      <c r="F128" s="7"/>
    </row>
    <row r="129" spans="1:6" ht="28.55">
      <c r="A129" s="7"/>
      <c r="B129" s="5" t="s">
        <v>481</v>
      </c>
      <c r="C129" s="7"/>
      <c r="D129" s="8"/>
      <c r="E129" s="7"/>
      <c r="F129" s="7"/>
    </row>
    <row r="130" spans="1:6" ht="14.3">
      <c r="A130" s="7"/>
      <c r="B130" s="5" t="s">
        <v>340</v>
      </c>
      <c r="C130" s="7"/>
      <c r="D130" s="8"/>
      <c r="E130" s="7"/>
      <c r="F130" s="7"/>
    </row>
    <row r="131" spans="1:6" ht="14.3">
      <c r="A131" s="7"/>
      <c r="B131" s="5"/>
      <c r="C131" s="7"/>
      <c r="D131" s="8"/>
      <c r="E131" s="7"/>
      <c r="F131" s="7"/>
    </row>
    <row r="132" spans="1:6" ht="14.3">
      <c r="A132" s="7"/>
      <c r="B132" s="5" t="s">
        <v>845</v>
      </c>
      <c r="C132" s="7"/>
      <c r="D132" s="8"/>
      <c r="E132" s="7"/>
      <c r="F132" s="7"/>
    </row>
    <row r="133" spans="1:6" ht="128.4">
      <c r="A133" s="7" t="e">
        <f>A120+1</f>
        <v>#REF!</v>
      </c>
      <c r="B133" s="5" t="s">
        <v>513</v>
      </c>
      <c r="C133" s="7">
        <v>1</v>
      </c>
      <c r="D133" s="8" t="s">
        <v>171</v>
      </c>
      <c r="E133" s="7">
        <f>'E-Data 24-25'!J1684</f>
        <v>374911</v>
      </c>
      <c r="F133" s="7">
        <f>C133*E133</f>
        <v>374911</v>
      </c>
    </row>
    <row r="134" spans="1:6" ht="71.349999999999994">
      <c r="A134" s="7"/>
      <c r="B134" s="5" t="s">
        <v>881</v>
      </c>
      <c r="C134" s="7"/>
      <c r="D134" s="8"/>
      <c r="E134" s="7"/>
      <c r="F134" s="7"/>
    </row>
    <row r="135" spans="1:6" ht="71.349999999999994">
      <c r="A135" s="7"/>
      <c r="B135" s="5" t="s">
        <v>882</v>
      </c>
      <c r="C135" s="7"/>
      <c r="D135" s="8"/>
      <c r="E135" s="7"/>
      <c r="F135" s="7"/>
    </row>
    <row r="136" spans="1:6" ht="71.349999999999994">
      <c r="A136" s="7"/>
      <c r="B136" s="5" t="s">
        <v>848</v>
      </c>
      <c r="C136" s="7"/>
      <c r="D136" s="8"/>
      <c r="E136" s="7"/>
      <c r="F136" s="7"/>
    </row>
    <row r="137" spans="1:6" ht="57.1">
      <c r="A137" s="7"/>
      <c r="B137" s="5" t="s">
        <v>849</v>
      </c>
      <c r="C137" s="7"/>
      <c r="D137" s="8"/>
      <c r="E137" s="7"/>
      <c r="F137" s="7"/>
    </row>
    <row r="138" spans="1:6" ht="28.55">
      <c r="A138" s="7"/>
      <c r="B138" s="6" t="s">
        <v>478</v>
      </c>
      <c r="C138" s="7"/>
      <c r="D138" s="8"/>
      <c r="E138" s="7"/>
      <c r="F138" s="7"/>
    </row>
    <row r="139" spans="1:6" ht="42.8">
      <c r="A139" s="7"/>
      <c r="B139" s="6" t="s">
        <v>479</v>
      </c>
      <c r="C139" s="7"/>
      <c r="D139" s="8"/>
      <c r="E139" s="7"/>
      <c r="F139" s="7"/>
    </row>
    <row r="140" spans="1:6" ht="28.55">
      <c r="A140" s="7"/>
      <c r="B140" s="5" t="s">
        <v>480</v>
      </c>
      <c r="C140" s="7"/>
      <c r="D140" s="8"/>
      <c r="E140" s="7"/>
      <c r="F140" s="7"/>
    </row>
    <row r="141" spans="1:6" ht="28.55">
      <c r="A141" s="7"/>
      <c r="B141" s="5" t="s">
        <v>491</v>
      </c>
      <c r="C141" s="7"/>
      <c r="D141" s="8"/>
      <c r="E141" s="7"/>
      <c r="F141" s="7"/>
    </row>
    <row r="142" spans="1:6" ht="28.55">
      <c r="A142" s="7"/>
      <c r="B142" s="5" t="s">
        <v>850</v>
      </c>
      <c r="C142" s="7"/>
      <c r="D142" s="8"/>
      <c r="E142" s="7"/>
      <c r="F142" s="7"/>
    </row>
    <row r="143" spans="1:6" ht="28.55">
      <c r="A143" s="7"/>
      <c r="B143" s="6" t="s">
        <v>481</v>
      </c>
      <c r="C143" s="7"/>
      <c r="D143" s="8"/>
      <c r="E143" s="7"/>
      <c r="F143" s="7"/>
    </row>
    <row r="144" spans="1:6" ht="14.3">
      <c r="A144" s="7"/>
      <c r="B144" s="5" t="s">
        <v>340</v>
      </c>
      <c r="C144" s="7"/>
      <c r="D144" s="8"/>
      <c r="E144" s="7"/>
      <c r="F144" s="7"/>
    </row>
    <row r="145" spans="1:6" ht="14.3">
      <c r="A145" s="7"/>
      <c r="B145" s="5"/>
      <c r="C145" s="7"/>
      <c r="D145" s="8"/>
      <c r="E145" s="7"/>
      <c r="F145" s="7"/>
    </row>
    <row r="146" spans="1:6" ht="14.3">
      <c r="A146" s="7"/>
      <c r="B146" s="5" t="s">
        <v>746</v>
      </c>
      <c r="C146" s="7"/>
      <c r="D146" s="8"/>
      <c r="E146" s="7"/>
      <c r="F146" s="7"/>
    </row>
    <row r="147" spans="1:6" ht="57.1">
      <c r="A147" s="7" t="e">
        <f>SUM(MAX($A$7:$A146),1)</f>
        <v>#REF!</v>
      </c>
      <c r="B147" s="5" t="s">
        <v>662</v>
      </c>
      <c r="C147" s="7"/>
      <c r="D147" s="8"/>
      <c r="E147" s="7"/>
      <c r="F147" s="7"/>
    </row>
    <row r="148" spans="1:6" ht="28.55">
      <c r="A148" s="7" t="s">
        <v>67</v>
      </c>
      <c r="B148" s="5" t="s">
        <v>457</v>
      </c>
      <c r="C148" s="7">
        <v>125</v>
      </c>
      <c r="D148" s="8" t="s">
        <v>351</v>
      </c>
      <c r="E148" s="7">
        <f>'E-Data 24-25'!J1779</f>
        <v>648</v>
      </c>
      <c r="F148" s="7">
        <f t="shared" ref="F148:F149" si="0">C148*E148</f>
        <v>81000</v>
      </c>
    </row>
    <row r="149" spans="1:6" ht="28.55">
      <c r="A149" s="7" t="s">
        <v>42</v>
      </c>
      <c r="B149" s="5" t="s">
        <v>458</v>
      </c>
      <c r="C149" s="7">
        <v>125</v>
      </c>
      <c r="D149" s="8" t="s">
        <v>351</v>
      </c>
      <c r="E149" s="7">
        <f>'E-Data 24-25'!J1784</f>
        <v>830</v>
      </c>
      <c r="F149" s="7">
        <f t="shared" si="0"/>
        <v>103750</v>
      </c>
    </row>
    <row r="150" spans="1:6" ht="14.3">
      <c r="A150" s="7"/>
      <c r="B150" s="5"/>
      <c r="C150" s="7"/>
      <c r="D150" s="8"/>
      <c r="E150" s="7"/>
      <c r="F150" s="7"/>
    </row>
    <row r="151" spans="1:6" ht="14.3">
      <c r="A151" s="7"/>
      <c r="B151" s="5" t="s">
        <v>341</v>
      </c>
      <c r="C151" s="7"/>
      <c r="D151" s="8"/>
      <c r="E151" s="7"/>
      <c r="F151" s="7"/>
    </row>
    <row r="152" spans="1:6" ht="71.349999999999994">
      <c r="A152" s="7" t="e">
        <f>SUM(MAX($A$7:$A151),1)</f>
        <v>#REF!</v>
      </c>
      <c r="B152" s="5" t="s">
        <v>243</v>
      </c>
      <c r="C152" s="7">
        <v>10</v>
      </c>
      <c r="D152" s="8" t="s">
        <v>351</v>
      </c>
      <c r="E152" s="7">
        <f>'E-Data 24-25'!J1830</f>
        <v>378</v>
      </c>
      <c r="F152" s="7">
        <f>C152*E152</f>
        <v>3780</v>
      </c>
    </row>
    <row r="153" spans="1:6" ht="14.3">
      <c r="A153" s="7"/>
      <c r="B153" s="5"/>
      <c r="C153" s="7"/>
      <c r="D153" s="8"/>
      <c r="E153" s="7"/>
      <c r="F153" s="7"/>
    </row>
    <row r="154" spans="1:6" ht="42.8">
      <c r="A154" s="7" t="e">
        <f>SUM(MAX($A$7:$A152),1)</f>
        <v>#REF!</v>
      </c>
      <c r="B154" s="5" t="s">
        <v>343</v>
      </c>
      <c r="C154" s="7">
        <v>390</v>
      </c>
      <c r="D154" s="8" t="s">
        <v>351</v>
      </c>
      <c r="E154" s="7">
        <f>'E-Data 24-25'!J1883</f>
        <v>55</v>
      </c>
      <c r="F154" s="7">
        <f>C154*E154</f>
        <v>21450</v>
      </c>
    </row>
    <row r="155" spans="1:6" ht="14.3">
      <c r="A155" s="7"/>
      <c r="B155" s="5"/>
      <c r="C155" s="7"/>
      <c r="D155" s="8"/>
      <c r="E155" s="7"/>
      <c r="F155" s="7"/>
    </row>
    <row r="156" spans="1:6" ht="14.3">
      <c r="A156" s="7"/>
      <c r="B156" s="5" t="s">
        <v>344</v>
      </c>
      <c r="C156" s="7"/>
      <c r="D156" s="8"/>
      <c r="E156" s="7"/>
      <c r="F156" s="7"/>
    </row>
    <row r="157" spans="1:6" ht="71.349999999999994">
      <c r="A157" s="7" t="e">
        <f>SUM(MAX($A$7:$A156),1)</f>
        <v>#REF!</v>
      </c>
      <c r="B157" s="5" t="s">
        <v>448</v>
      </c>
      <c r="C157" s="7"/>
      <c r="D157" s="8"/>
      <c r="E157" s="7"/>
      <c r="F157" s="7"/>
    </row>
    <row r="158" spans="1:6" ht="14.3">
      <c r="A158" s="7" t="s">
        <v>67</v>
      </c>
      <c r="B158" s="5" t="s">
        <v>457</v>
      </c>
      <c r="C158" s="7">
        <v>4</v>
      </c>
      <c r="D158" s="8" t="s">
        <v>171</v>
      </c>
      <c r="E158" s="7">
        <f>'E-Data 24-25'!J1931</f>
        <v>1071</v>
      </c>
      <c r="F158" s="7">
        <f t="shared" ref="F158:F159" si="1">C158*E158</f>
        <v>4284</v>
      </c>
    </row>
    <row r="159" spans="1:6" ht="14.3">
      <c r="A159" s="7" t="s">
        <v>42</v>
      </c>
      <c r="B159" s="5" t="s">
        <v>458</v>
      </c>
      <c r="C159" s="7">
        <v>4</v>
      </c>
      <c r="D159" s="8" t="s">
        <v>171</v>
      </c>
      <c r="E159" s="7">
        <f>'E-Data 24-25'!J1947</f>
        <v>1542</v>
      </c>
      <c r="F159" s="7">
        <f t="shared" si="1"/>
        <v>6168</v>
      </c>
    </row>
    <row r="160" spans="1:6" ht="14.3">
      <c r="A160" s="7"/>
      <c r="B160" s="5"/>
      <c r="C160" s="7"/>
      <c r="D160" s="8"/>
      <c r="E160" s="7"/>
      <c r="F160" s="7"/>
    </row>
    <row r="161" spans="1:6" ht="14.3">
      <c r="A161" s="7"/>
      <c r="B161" s="5"/>
      <c r="C161" s="7"/>
      <c r="D161" s="8"/>
      <c r="E161" s="7"/>
      <c r="F161" s="7"/>
    </row>
    <row r="162" spans="1:6" ht="14.3">
      <c r="A162" s="4"/>
      <c r="B162" s="5" t="s">
        <v>470</v>
      </c>
      <c r="C162" s="4"/>
      <c r="D162" s="5"/>
      <c r="E162" s="4"/>
      <c r="F162" s="4">
        <f>SUM(F7:F161)</f>
        <v>5860754</v>
      </c>
    </row>
    <row r="163" spans="1:6" ht="14.3">
      <c r="A163" s="2"/>
      <c r="B163" s="3"/>
      <c r="C163" s="2"/>
      <c r="D163" s="2"/>
      <c r="E163" s="2"/>
      <c r="F163" s="2"/>
    </row>
    <row r="164" spans="1:6" ht="14.3">
      <c r="A164" s="2"/>
      <c r="B164" s="3"/>
      <c r="C164" s="2"/>
      <c r="D164" s="2"/>
      <c r="E164" s="2"/>
      <c r="F164" s="2"/>
    </row>
  </sheetData>
  <mergeCells count="9">
    <mergeCell ref="A1:F1"/>
    <mergeCell ref="A2:F2"/>
    <mergeCell ref="A5:A6"/>
    <mergeCell ref="B5:B6"/>
    <mergeCell ref="D5:D6"/>
    <mergeCell ref="E5:E6"/>
    <mergeCell ref="F5:F6"/>
    <mergeCell ref="C5:C6"/>
    <mergeCell ref="A3:F3"/>
  </mergeCells>
  <printOptions horizontalCentered="1"/>
  <pageMargins left="0.23622047244094499" right="0.23622047244094499" top="0.78740157480314998" bottom="0.78740157480314998" header="0.511811023622047" footer="0.511811023622047"/>
  <pageSetup paperSize="9" scale="90" orientation="portrait" r:id="rId1"/>
  <headerFooter>
    <oddFooter>&amp;LTSMSIDC-BANSWADA&amp;CABS-ELE&amp;R&amp;P of &amp;N</oddFooter>
  </headerFooter>
  <rowBreaks count="6" manualBreakCount="6">
    <brk id="11" max="5" man="1"/>
    <brk id="25" max="5" man="1"/>
    <brk id="53" max="5" man="1"/>
    <brk id="64" max="5" man="1"/>
    <brk id="125" max="5" man="1"/>
    <brk id="155" max="5"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tabSelected="1" view="pageBreakPreview" topLeftCell="A133" zoomScale="110" zoomScaleSheetLayoutView="110" workbookViewId="0">
      <selection activeCell="E18" sqref="E18"/>
    </sheetView>
  </sheetViews>
  <sheetFormatPr defaultRowHeight="13.6"/>
  <cols>
    <col min="1" max="1" width="5.42578125" customWidth="1"/>
    <col min="2" max="2" width="43.85546875" customWidth="1"/>
    <col min="3" max="3" width="8" bestFit="1" customWidth="1"/>
    <col min="4" max="4" width="6.7109375" customWidth="1"/>
    <col min="5" max="5" width="13" bestFit="1" customWidth="1"/>
    <col min="6" max="6" width="17.140625" bestFit="1" customWidth="1"/>
    <col min="8" max="8" width="19.28515625" customWidth="1"/>
    <col min="210" max="210" width="9" customWidth="1"/>
    <col min="211" max="211" width="57.28515625" customWidth="1"/>
    <col min="212" max="220" width="0" hidden="1" customWidth="1"/>
    <col min="221" max="221" width="12" customWidth="1"/>
    <col min="222" max="222" width="8.42578125" customWidth="1"/>
    <col min="223" max="223" width="7.85546875" customWidth="1"/>
    <col min="224" max="224" width="12.7109375" customWidth="1"/>
    <col min="225" max="225" width="17.85546875" customWidth="1"/>
  </cols>
  <sheetData>
    <row r="1" spans="1:6">
      <c r="A1" s="9" t="s">
        <v>324</v>
      </c>
      <c r="B1" s="9"/>
      <c r="C1" s="9"/>
      <c r="D1" s="9"/>
      <c r="E1" s="9"/>
      <c r="F1" s="9"/>
    </row>
    <row r="2" spans="1:6" ht="34.5" customHeight="1">
      <c r="A2" s="9" t="s">
        <v>822</v>
      </c>
      <c r="B2" s="9"/>
      <c r="C2" s="9"/>
      <c r="D2" s="9"/>
      <c r="E2" s="9"/>
      <c r="F2" s="9"/>
    </row>
    <row r="3" spans="1:6" ht="34.5" customHeight="1">
      <c r="B3" s="9" t="s">
        <v>857</v>
      </c>
      <c r="C3" s="9"/>
      <c r="D3" s="9"/>
      <c r="E3" s="9"/>
      <c r="F3" s="9"/>
    </row>
    <row r="4" spans="1:6">
      <c r="B4" s="9" t="s">
        <v>821</v>
      </c>
      <c r="C4" s="9"/>
      <c r="D4" s="9"/>
      <c r="E4" s="9"/>
      <c r="F4" s="9"/>
    </row>
    <row r="5" spans="1:6">
      <c r="A5" s="9" t="s">
        <v>520</v>
      </c>
      <c r="B5" s="9" t="s">
        <v>326</v>
      </c>
      <c r="C5" s="9" t="s">
        <v>325</v>
      </c>
      <c r="D5" s="9" t="s">
        <v>13</v>
      </c>
      <c r="E5" s="9" t="s">
        <v>519</v>
      </c>
      <c r="F5" s="9" t="s">
        <v>518</v>
      </c>
    </row>
    <row r="6" spans="1:6">
      <c r="A6" s="9"/>
      <c r="B6" s="9"/>
      <c r="C6" s="9"/>
      <c r="D6" s="9"/>
      <c r="E6" s="9"/>
      <c r="F6" s="9"/>
    </row>
    <row r="8" spans="1:6">
      <c r="A8">
        <v>1</v>
      </c>
      <c r="B8" t="s">
        <v>443</v>
      </c>
      <c r="C8">
        <f>INV!N51</f>
        <v>9677.25</v>
      </c>
      <c r="D8" t="s">
        <v>327</v>
      </c>
      <c r="E8">
        <f>'E-Data 24-25'!J29</f>
        <v>102</v>
      </c>
      <c r="F8">
        <f>C8*E8</f>
        <v>987079.5</v>
      </c>
    </row>
    <row r="10" spans="1:6">
      <c r="A10">
        <f>SUM(MAX($A$8:$A8),1)</f>
        <v>2</v>
      </c>
      <c r="B10" t="s">
        <v>423</v>
      </c>
      <c r="C10">
        <f>INV!N52</f>
        <v>6451.5</v>
      </c>
      <c r="D10" t="s">
        <v>327</v>
      </c>
      <c r="E10">
        <f>'E-Data 24-25'!J49</f>
        <v>107</v>
      </c>
      <c r="F10">
        <f>C10*E10</f>
        <v>690310.5</v>
      </c>
    </row>
    <row r="12" spans="1:6">
      <c r="A12">
        <f>SUM(MAX($A$8:$A10),1)</f>
        <v>3</v>
      </c>
      <c r="B12" t="s">
        <v>44</v>
      </c>
      <c r="C12">
        <f>INV!K4</f>
        <v>215</v>
      </c>
      <c r="D12" t="s">
        <v>276</v>
      </c>
      <c r="E12">
        <f>'E-Data 24-25'!J87</f>
        <v>158</v>
      </c>
      <c r="F12">
        <f>C12*E12</f>
        <v>33970</v>
      </c>
    </row>
    <row r="14" spans="1:6">
      <c r="B14" t="s">
        <v>328</v>
      </c>
    </row>
    <row r="15" spans="1:6">
      <c r="A15">
        <f>SUM(MAX($A$8:$A14),1)</f>
        <v>4</v>
      </c>
      <c r="B15" t="s">
        <v>871</v>
      </c>
      <c r="C15">
        <f>INV!K39</f>
        <v>805</v>
      </c>
      <c r="D15" t="s">
        <v>329</v>
      </c>
      <c r="E15">
        <f>'E-Data 24-25'!J111</f>
        <v>935</v>
      </c>
      <c r="F15">
        <f>C15*E15</f>
        <v>752675</v>
      </c>
    </row>
    <row r="17" spans="1:6">
      <c r="A17">
        <f>SUM(MAX($A$8:$A15),1)</f>
        <v>5</v>
      </c>
      <c r="B17" t="s">
        <v>624</v>
      </c>
      <c r="C17">
        <v>18</v>
      </c>
      <c r="D17" t="s">
        <v>329</v>
      </c>
      <c r="E17">
        <f>'E-Data 24-25'!J118</f>
        <v>1403</v>
      </c>
      <c r="F17">
        <f>C17*E17</f>
        <v>25254</v>
      </c>
    </row>
    <row r="19" spans="1:6">
      <c r="A19">
        <f>SUM(MAX($A$8:$A17),1)</f>
        <v>6</v>
      </c>
      <c r="B19" t="s">
        <v>444</v>
      </c>
      <c r="C19">
        <f>INV!K15</f>
        <v>110</v>
      </c>
      <c r="D19" t="s">
        <v>171</v>
      </c>
      <c r="E19">
        <f>'E-Data 24-25'!J165</f>
        <v>716</v>
      </c>
      <c r="F19">
        <f>C19*E19</f>
        <v>78760</v>
      </c>
    </row>
    <row r="21" spans="1:6">
      <c r="A21">
        <f>SUM(MAX($A$8:$A19),1)</f>
        <v>7</v>
      </c>
      <c r="B21" t="s">
        <v>449</v>
      </c>
      <c r="C21">
        <f>INV!K16</f>
        <v>15</v>
      </c>
      <c r="D21" t="s">
        <v>171</v>
      </c>
      <c r="E21">
        <f>'E-Data 24-25'!J182</f>
        <v>1301</v>
      </c>
      <c r="F21">
        <f>C21*E21</f>
        <v>19515</v>
      </c>
    </row>
    <row r="23" spans="1:6">
      <c r="A23">
        <f>SUM(MAX($A$8:$A21),1)</f>
        <v>8</v>
      </c>
      <c r="B23" t="s">
        <v>450</v>
      </c>
      <c r="C23">
        <f>INV!K17</f>
        <v>20</v>
      </c>
      <c r="D23" t="s">
        <v>171</v>
      </c>
      <c r="E23">
        <f>'E-Data 24-25'!J234</f>
        <v>846</v>
      </c>
      <c r="F23">
        <f>C23*E23</f>
        <v>16920</v>
      </c>
    </row>
    <row r="25" spans="1:6">
      <c r="A25">
        <f>SUM(MAX($A$8:$A23),1)</f>
        <v>9</v>
      </c>
      <c r="B25" t="s">
        <v>445</v>
      </c>
      <c r="C25">
        <f>INV!K26</f>
        <v>0</v>
      </c>
      <c r="D25" t="s">
        <v>171</v>
      </c>
      <c r="E25">
        <f>'E-Data 24-25'!J253</f>
        <v>1432</v>
      </c>
      <c r="F25">
        <f>C25*E25</f>
        <v>0</v>
      </c>
    </row>
    <row r="27" spans="1:6">
      <c r="A27">
        <f>SUM(MAX($A$8:$A25),1)</f>
        <v>10</v>
      </c>
      <c r="B27" t="s">
        <v>596</v>
      </c>
      <c r="C27">
        <f>INV!K27</f>
        <v>0</v>
      </c>
      <c r="D27" t="s">
        <v>171</v>
      </c>
      <c r="E27">
        <f>'E-Data 24-25'!J272</f>
        <v>2846</v>
      </c>
      <c r="F27">
        <f>C27*E27</f>
        <v>0</v>
      </c>
    </row>
    <row r="29" spans="1:6">
      <c r="B29" t="s">
        <v>330</v>
      </c>
    </row>
    <row r="30" spans="1:6">
      <c r="A30">
        <f>SUM(MAX($A$8:$A29),1)</f>
        <v>11</v>
      </c>
      <c r="B30" t="s">
        <v>618</v>
      </c>
      <c r="C30">
        <f>INV!N55</f>
        <v>780</v>
      </c>
      <c r="D30" t="s">
        <v>351</v>
      </c>
      <c r="E30">
        <f>'E-Data 24-25'!J290</f>
        <v>37</v>
      </c>
      <c r="F30">
        <f>C30*E30</f>
        <v>28860</v>
      </c>
    </row>
    <row r="32" spans="1:6">
      <c r="A32">
        <f>SUM(MAX($A$8:$A30),1)</f>
        <v>12</v>
      </c>
      <c r="B32" t="s">
        <v>625</v>
      </c>
      <c r="C32">
        <f>INV!N57</f>
        <v>5590.625</v>
      </c>
      <c r="D32" t="s">
        <v>351</v>
      </c>
      <c r="E32">
        <f>'E-Data 24-25'!J322</f>
        <v>166</v>
      </c>
      <c r="F32">
        <f>C32*E32</f>
        <v>928043.75</v>
      </c>
    </row>
    <row r="34" spans="1:6">
      <c r="A34">
        <f>SUM(MAX($A$8:$A32),1)</f>
        <v>13</v>
      </c>
      <c r="B34" t="s">
        <v>626</v>
      </c>
      <c r="C34">
        <f>INV!N58</f>
        <v>300</v>
      </c>
      <c r="D34" t="s">
        <v>351</v>
      </c>
      <c r="E34">
        <f>'E-Data 24-25'!J338</f>
        <v>239</v>
      </c>
      <c r="F34">
        <f>C34*E34</f>
        <v>71700</v>
      </c>
    </row>
    <row r="36" spans="1:6">
      <c r="A36">
        <f>SUM(MAX($A$8:$A34),1)</f>
        <v>14</v>
      </c>
      <c r="B36" t="s">
        <v>621</v>
      </c>
      <c r="C36">
        <f>INV!N59</f>
        <v>125</v>
      </c>
      <c r="D36" t="s">
        <v>351</v>
      </c>
      <c r="E36">
        <f>'E-Data 24-25'!J354</f>
        <v>336</v>
      </c>
      <c r="F36">
        <f>C36*E36</f>
        <v>42000</v>
      </c>
    </row>
    <row r="38" spans="1:6">
      <c r="A38">
        <f>SUM(MAX($A$8:$A36),1)</f>
        <v>15</v>
      </c>
      <c r="B38" t="s">
        <v>627</v>
      </c>
      <c r="C38">
        <f>INV!N60</f>
        <v>450</v>
      </c>
      <c r="D38" t="s">
        <v>351</v>
      </c>
      <c r="E38">
        <f>'E-Data 24-25'!J370</f>
        <v>568</v>
      </c>
      <c r="F38">
        <f>C38*E38</f>
        <v>255600</v>
      </c>
    </row>
    <row r="40" spans="1:6">
      <c r="A40">
        <f>SUM(MAX($A$8:$A38),1)</f>
        <v>16</v>
      </c>
      <c r="B40" t="s">
        <v>628</v>
      </c>
      <c r="C40">
        <f>INV!N61</f>
        <v>300</v>
      </c>
      <c r="D40" t="s">
        <v>351</v>
      </c>
      <c r="E40">
        <f>'E-Data 24-25'!J386</f>
        <v>907</v>
      </c>
      <c r="F40">
        <f>C40*E40</f>
        <v>272100</v>
      </c>
    </row>
    <row r="42" spans="1:6">
      <c r="B42" t="s">
        <v>331</v>
      </c>
    </row>
    <row r="43" spans="1:6">
      <c r="A43">
        <f>SUM(MAX($A$8:$A42),1)</f>
        <v>17</v>
      </c>
      <c r="B43" t="s">
        <v>630</v>
      </c>
      <c r="C43">
        <f>INV!K24</f>
        <v>5</v>
      </c>
      <c r="D43" t="s">
        <v>171</v>
      </c>
      <c r="E43">
        <f>'E-Data 24-25'!J402</f>
        <v>2669</v>
      </c>
      <c r="F43">
        <f>C43*E43</f>
        <v>13345</v>
      </c>
    </row>
    <row r="45" spans="1:6">
      <c r="A45">
        <f>SUM(MAX($A$8:$A43),1)</f>
        <v>18</v>
      </c>
      <c r="B45" t="s">
        <v>629</v>
      </c>
      <c r="C45">
        <f>INV!K24</f>
        <v>5</v>
      </c>
      <c r="D45" t="s">
        <v>171</v>
      </c>
      <c r="E45">
        <f>'E-Data 24-25'!J433</f>
        <v>4896</v>
      </c>
      <c r="F45">
        <f>C45*E45</f>
        <v>24480</v>
      </c>
    </row>
    <row r="47" spans="1:6">
      <c r="A47">
        <f>SUM(MAX($A$8:$A45),1)</f>
        <v>19</v>
      </c>
      <c r="B47" t="s">
        <v>631</v>
      </c>
      <c r="C47">
        <v>3</v>
      </c>
      <c r="D47" t="s">
        <v>171</v>
      </c>
      <c r="E47">
        <f>'E-Data 24-25'!J450</f>
        <v>8487</v>
      </c>
      <c r="F47">
        <f>C47*E47</f>
        <v>25461</v>
      </c>
    </row>
    <row r="49" spans="1:6">
      <c r="A49">
        <f>SUM(MAX($A$8:$A47),1)</f>
        <v>20</v>
      </c>
      <c r="B49" t="s">
        <v>632</v>
      </c>
      <c r="C49">
        <f>INV!K34</f>
        <v>10</v>
      </c>
      <c r="D49" t="s">
        <v>171</v>
      </c>
      <c r="E49">
        <f>'E-Data 24-25'!J469</f>
        <v>14372</v>
      </c>
      <c r="F49">
        <f>C49*E49</f>
        <v>143720</v>
      </c>
    </row>
    <row r="51" spans="1:6">
      <c r="A51">
        <f>SUM(MAX($A$8:$A49),1)</f>
        <v>21</v>
      </c>
      <c r="B51" t="s">
        <v>633</v>
      </c>
      <c r="C51">
        <f>INV!K36</f>
        <v>10</v>
      </c>
      <c r="D51" t="s">
        <v>171</v>
      </c>
      <c r="E51">
        <f>'E-Data 24-25'!J489</f>
        <v>15243</v>
      </c>
      <c r="F51">
        <f>C51*E51</f>
        <v>152430</v>
      </c>
    </row>
    <row r="53" spans="1:6">
      <c r="A53">
        <f>SUM(MAX($A$8:$A51),1)</f>
        <v>22</v>
      </c>
      <c r="B53" t="s">
        <v>734</v>
      </c>
      <c r="C53">
        <v>8</v>
      </c>
      <c r="D53" t="s">
        <v>171</v>
      </c>
      <c r="E53">
        <f>'E-Data 24-25'!J507</f>
        <v>47564</v>
      </c>
      <c r="F53">
        <f>C53*E53</f>
        <v>380512</v>
      </c>
    </row>
    <row r="55" spans="1:6">
      <c r="A55">
        <f>SUM(MAX($A$8:$A53),1)</f>
        <v>23</v>
      </c>
      <c r="B55" t="s">
        <v>751</v>
      </c>
      <c r="C55">
        <v>2</v>
      </c>
      <c r="D55" t="s">
        <v>171</v>
      </c>
      <c r="E55">
        <f>'E-Data 24-25'!J543</f>
        <v>62982</v>
      </c>
      <c r="F55">
        <f>C55*E55</f>
        <v>125964</v>
      </c>
    </row>
    <row r="56" spans="1:6">
      <c r="A56">
        <f>SUM(MAX($A$8:$A53),1)</f>
        <v>23</v>
      </c>
      <c r="B56" t="s">
        <v>332</v>
      </c>
      <c r="C56">
        <f>C47+C49+C51+C53</f>
        <v>31</v>
      </c>
      <c r="D56" t="s">
        <v>171</v>
      </c>
      <c r="E56">
        <f>'E-Data 24-25'!J545</f>
        <v>600</v>
      </c>
      <c r="F56">
        <f>C56*E56</f>
        <v>18600</v>
      </c>
    </row>
    <row r="58" spans="1:6">
      <c r="A58">
        <f>SUM(MAX($A$8:$A56),1)</f>
        <v>24</v>
      </c>
      <c r="B58" t="s">
        <v>446</v>
      </c>
      <c r="C58">
        <v>0</v>
      </c>
      <c r="D58" t="s">
        <v>171</v>
      </c>
      <c r="E58">
        <f>'E-Data 24-25'!J567</f>
        <v>16538</v>
      </c>
      <c r="F58">
        <f>C58*E58</f>
        <v>0</v>
      </c>
    </row>
    <row r="60" spans="1:6">
      <c r="A60">
        <f>SUM(MAX($A$8:$A58),1)</f>
        <v>25</v>
      </c>
      <c r="B60" t="s">
        <v>447</v>
      </c>
      <c r="C60">
        <f>INV!K33</f>
        <v>0</v>
      </c>
      <c r="D60" t="s">
        <v>171</v>
      </c>
      <c r="E60">
        <f>'E-Data 24-25'!J588</f>
        <v>25775</v>
      </c>
      <c r="F60">
        <f>C60*E60</f>
        <v>0</v>
      </c>
    </row>
    <row r="62" spans="1:6">
      <c r="A62">
        <f>SUM(MAX($A$8:$A60),1)</f>
        <v>26</v>
      </c>
      <c r="B62" t="s">
        <v>522</v>
      </c>
      <c r="C62">
        <v>0</v>
      </c>
      <c r="D62" t="s">
        <v>171</v>
      </c>
      <c r="E62">
        <f>'E-Data 24-25'!J608</f>
        <v>52546</v>
      </c>
      <c r="F62">
        <f>C62*E62</f>
        <v>0</v>
      </c>
    </row>
    <row r="64" spans="1:6">
      <c r="B64" t="s">
        <v>126</v>
      </c>
    </row>
    <row r="65" spans="1:6">
      <c r="A65">
        <f>SUM(MAX($A$8:$A64),1)</f>
        <v>27</v>
      </c>
      <c r="B65" t="s">
        <v>333</v>
      </c>
      <c r="C65">
        <v>4</v>
      </c>
      <c r="D65" t="s">
        <v>171</v>
      </c>
      <c r="E65">
        <f>'E-Data 24-25'!J642</f>
        <v>6635</v>
      </c>
      <c r="F65">
        <f>C65*E65</f>
        <v>26540</v>
      </c>
    </row>
    <row r="67" spans="1:6">
      <c r="A67">
        <f>SUM(MAX($A$8:$A65),1)</f>
        <v>28</v>
      </c>
      <c r="B67" t="s">
        <v>477</v>
      </c>
      <c r="C67">
        <v>4</v>
      </c>
      <c r="D67" t="s">
        <v>171</v>
      </c>
      <c r="E67">
        <f>'E-Data 24-25'!J648</f>
        <v>18940</v>
      </c>
      <c r="F67">
        <f>C67*E67</f>
        <v>75760</v>
      </c>
    </row>
    <row r="69" spans="1:6">
      <c r="A69">
        <f>SUM(MAX($A$8:$A68),1)</f>
        <v>29</v>
      </c>
      <c r="B69" t="s">
        <v>334</v>
      </c>
      <c r="C69">
        <v>150</v>
      </c>
      <c r="D69" t="s">
        <v>351</v>
      </c>
      <c r="E69">
        <f>'E-Data 24-25'!J664</f>
        <v>160</v>
      </c>
      <c r="F69">
        <f>C69*E69</f>
        <v>24000</v>
      </c>
    </row>
    <row r="71" spans="1:6">
      <c r="A71">
        <f>SUM(MAX($A$8:$A69),1)</f>
        <v>30</v>
      </c>
      <c r="B71" t="s">
        <v>521</v>
      </c>
      <c r="C71">
        <v>150</v>
      </c>
      <c r="D71" t="s">
        <v>351</v>
      </c>
      <c r="E71">
        <f>'E-Data 24-25'!J680</f>
        <v>322</v>
      </c>
      <c r="F71">
        <f>C71*E71</f>
        <v>48300</v>
      </c>
    </row>
    <row r="73" spans="1:6">
      <c r="A73">
        <f>SUM(MAX($A$8:$A71),1)</f>
        <v>31</v>
      </c>
      <c r="B73" t="s">
        <v>335</v>
      </c>
      <c r="C73">
        <v>150</v>
      </c>
      <c r="D73" t="s">
        <v>351</v>
      </c>
      <c r="E73">
        <f>'E-Data 24-25'!J696</f>
        <v>883</v>
      </c>
      <c r="F73">
        <f>C73*E73</f>
        <v>132450</v>
      </c>
    </row>
    <row r="75" spans="1:6">
      <c r="A75">
        <f>SUM(MAX($A$8:$A73),1)</f>
        <v>32</v>
      </c>
      <c r="B75" t="s">
        <v>336</v>
      </c>
      <c r="C75">
        <v>250</v>
      </c>
      <c r="D75" t="s">
        <v>351</v>
      </c>
      <c r="E75">
        <f>'E-Data 24-25'!J728</f>
        <v>27</v>
      </c>
      <c r="F75">
        <f>C75*E75</f>
        <v>6750</v>
      </c>
    </row>
    <row r="77" spans="1:6">
      <c r="B77" t="s">
        <v>145</v>
      </c>
    </row>
    <row r="78" spans="1:6">
      <c r="A78">
        <f>SUM(MAX($A$8:$A77),1)</f>
        <v>33</v>
      </c>
      <c r="B78" t="s">
        <v>636</v>
      </c>
      <c r="C78">
        <f>INV!K3</f>
        <v>410</v>
      </c>
      <c r="D78" t="s">
        <v>171</v>
      </c>
      <c r="E78">
        <f>'E-Data 24-25'!J747</f>
        <v>882</v>
      </c>
      <c r="F78">
        <f>C78*E78</f>
        <v>361620</v>
      </c>
    </row>
    <row r="80" spans="1:6">
      <c r="A80">
        <f>SUM(MAX($A$8:$A78),1)</f>
        <v>34</v>
      </c>
      <c r="B80" t="s">
        <v>642</v>
      </c>
      <c r="C80">
        <f>INV!K10</f>
        <v>0</v>
      </c>
      <c r="D80" t="s">
        <v>171</v>
      </c>
      <c r="E80">
        <f>'E-Data 24-25'!J763</f>
        <v>3374</v>
      </c>
      <c r="F80">
        <f>C80*E80</f>
        <v>0</v>
      </c>
    </row>
    <row r="82" spans="1:6">
      <c r="A82">
        <f>SUM(MAX($A$8:$A80),1)</f>
        <v>35</v>
      </c>
      <c r="B82" t="s">
        <v>643</v>
      </c>
      <c r="C82">
        <f>INV!K12</f>
        <v>0</v>
      </c>
      <c r="D82" t="s">
        <v>171</v>
      </c>
      <c r="E82">
        <f>'E-Data 24-25'!J801</f>
        <v>1848</v>
      </c>
      <c r="F82">
        <f>C82*E82</f>
        <v>0</v>
      </c>
    </row>
    <row r="84" spans="1:6">
      <c r="A84">
        <f>SUM(MAX($A$8:$A82),1)</f>
        <v>36</v>
      </c>
      <c r="B84" t="s">
        <v>637</v>
      </c>
      <c r="C84">
        <v>10</v>
      </c>
      <c r="D84" t="s">
        <v>171</v>
      </c>
      <c r="E84">
        <f>'E-Data 24-25'!J817</f>
        <v>8712</v>
      </c>
      <c r="F84">
        <f>C84*E84</f>
        <v>87120</v>
      </c>
    </row>
    <row r="86" spans="1:6">
      <c r="A86">
        <f>SUM(MAX($A$8:$A84),1)</f>
        <v>37</v>
      </c>
      <c r="B86" t="s">
        <v>647</v>
      </c>
      <c r="C86">
        <f>INV!K5</f>
        <v>100</v>
      </c>
      <c r="D86" t="s">
        <v>171</v>
      </c>
      <c r="E86">
        <f>'E-Data 24-25'!J833</f>
        <v>150</v>
      </c>
      <c r="F86">
        <f>C86*E86</f>
        <v>15000</v>
      </c>
    </row>
    <row r="88" spans="1:6">
      <c r="A88">
        <f>SUM(MAX($A$8:$A86),1)</f>
        <v>38</v>
      </c>
      <c r="B88" t="s">
        <v>646</v>
      </c>
      <c r="C88">
        <f>INV!K4</f>
        <v>215</v>
      </c>
      <c r="D88" t="s">
        <v>171</v>
      </c>
      <c r="E88">
        <f>'E-Data 24-25'!J870</f>
        <v>3505</v>
      </c>
      <c r="F88">
        <f>C88*E88</f>
        <v>753575</v>
      </c>
    </row>
    <row r="90" spans="1:6">
      <c r="A90">
        <f>SUM(MAX($A$8:$A88),1)</f>
        <v>39</v>
      </c>
      <c r="B90" t="s">
        <v>174</v>
      </c>
      <c r="C90">
        <f>C88</f>
        <v>215</v>
      </c>
      <c r="D90" t="s">
        <v>171</v>
      </c>
      <c r="E90">
        <f>'E-Data 24-25'!J887</f>
        <v>773</v>
      </c>
      <c r="F90">
        <f>C90*E90</f>
        <v>166195</v>
      </c>
    </row>
    <row r="92" spans="1:6">
      <c r="A92">
        <f>SUM(MAX($A$8:$A90),1)</f>
        <v>40</v>
      </c>
      <c r="B92" t="s">
        <v>337</v>
      </c>
      <c r="C92">
        <f>C90</f>
        <v>215</v>
      </c>
      <c r="D92" t="s">
        <v>171</v>
      </c>
      <c r="E92">
        <f>'E-Data 24-25'!J900</f>
        <v>207</v>
      </c>
      <c r="F92">
        <f>C92*E92</f>
        <v>44505</v>
      </c>
    </row>
    <row r="94" spans="1:6">
      <c r="A94">
        <f>SUM(MAX($A$8:$A92),1)</f>
        <v>41</v>
      </c>
      <c r="B94" t="s">
        <v>338</v>
      </c>
      <c r="C94">
        <f>C92</f>
        <v>215</v>
      </c>
      <c r="D94" t="s">
        <v>171</v>
      </c>
      <c r="E94">
        <f>'E-Data 24-25'!J913</f>
        <v>175</v>
      </c>
      <c r="F94">
        <f>C94*E94</f>
        <v>37625</v>
      </c>
    </row>
    <row r="96" spans="1:6">
      <c r="A96">
        <f>SUM(MAX($A$8:$A94),1)</f>
        <v>42</v>
      </c>
      <c r="B96" t="s">
        <v>648</v>
      </c>
      <c r="C96">
        <f>INV!K8</f>
        <v>20</v>
      </c>
      <c r="D96" t="s">
        <v>171</v>
      </c>
      <c r="E96">
        <f>'E-Data 24-25'!J920</f>
        <v>2005</v>
      </c>
      <c r="F96">
        <f>C96*E96</f>
        <v>40100</v>
      </c>
    </row>
    <row r="98" spans="1:6">
      <c r="A98">
        <f>SUM(MAX($A$8:$A96),1)</f>
        <v>43</v>
      </c>
      <c r="B98" t="s">
        <v>451</v>
      </c>
      <c r="C98">
        <f>INV!K9</f>
        <v>25</v>
      </c>
      <c r="D98" t="s">
        <v>171</v>
      </c>
      <c r="E98">
        <f>'E-Data 24-25'!J928</f>
        <v>3952</v>
      </c>
      <c r="F98">
        <f>C98*E98</f>
        <v>98800</v>
      </c>
    </row>
    <row r="100" spans="1:6">
      <c r="A100">
        <f>SUM(MAX($A$8:$A98),1)</f>
        <v>44</v>
      </c>
      <c r="B100" t="s">
        <v>339</v>
      </c>
      <c r="C100">
        <f>C96+C98</f>
        <v>45</v>
      </c>
      <c r="D100" t="s">
        <v>171</v>
      </c>
      <c r="E100">
        <f>'E-Data 24-25'!J943</f>
        <v>849</v>
      </c>
      <c r="F100">
        <f>C100*E100</f>
        <v>38205</v>
      </c>
    </row>
    <row r="102" spans="1:6">
      <c r="A102">
        <f>SUM(MAX($A$8:$A100),1)</f>
        <v>45</v>
      </c>
      <c r="B102" t="s">
        <v>191</v>
      </c>
      <c r="C102">
        <f>C100</f>
        <v>45</v>
      </c>
      <c r="D102" t="s">
        <v>171</v>
      </c>
      <c r="E102">
        <f>'E-Data 24-25'!J950</f>
        <v>205</v>
      </c>
      <c r="F102">
        <f>C102*E102</f>
        <v>9225</v>
      </c>
    </row>
    <row r="104" spans="1:6">
      <c r="B104" t="s">
        <v>473</v>
      </c>
    </row>
    <row r="105" spans="1:6">
      <c r="A105">
        <f>SUM(MAX($A$8:$A104),1)</f>
        <v>46</v>
      </c>
      <c r="B105" t="s">
        <v>523</v>
      </c>
      <c r="C105">
        <f>INV!K21</f>
        <v>2</v>
      </c>
      <c r="D105" t="s">
        <v>171</v>
      </c>
      <c r="E105">
        <f>'E-Data 24-25'!J1304</f>
        <v>384</v>
      </c>
      <c r="F105">
        <f>C105*E105</f>
        <v>768</v>
      </c>
    </row>
    <row r="107" spans="1:6">
      <c r="A107">
        <f>SUM(MAX($A$8:$A105),1)</f>
        <v>47</v>
      </c>
      <c r="B107" t="s">
        <v>411</v>
      </c>
      <c r="C107">
        <f>C105*35</f>
        <v>70</v>
      </c>
      <c r="D107" t="s">
        <v>351</v>
      </c>
      <c r="E107">
        <f>'E-Data 24-25'!J1320</f>
        <v>28</v>
      </c>
      <c r="F107">
        <f>C107*E107</f>
        <v>1960</v>
      </c>
    </row>
    <row r="109" spans="1:6">
      <c r="A109">
        <f>SUM(MAX($A$8:$A107),1)</f>
        <v>48</v>
      </c>
      <c r="B109" t="s">
        <v>410</v>
      </c>
      <c r="C109">
        <f>C111*35</f>
        <v>35</v>
      </c>
      <c r="D109" t="s">
        <v>351</v>
      </c>
      <c r="E109">
        <f>'E-Data 24-25'!J1336</f>
        <v>122</v>
      </c>
      <c r="F109">
        <f>C109*E109</f>
        <v>4270</v>
      </c>
    </row>
    <row r="111" spans="1:6">
      <c r="A111">
        <f>SUM(MAX($A$8:$A109),1)</f>
        <v>49</v>
      </c>
      <c r="B111" t="s">
        <v>298</v>
      </c>
      <c r="C111">
        <v>1</v>
      </c>
      <c r="D111" t="s">
        <v>171</v>
      </c>
      <c r="E111">
        <f>'E-Data 24-25'!J1349</f>
        <v>1566</v>
      </c>
      <c r="F111">
        <f>C111*E111</f>
        <v>1566</v>
      </c>
    </row>
    <row r="113" spans="1:6">
      <c r="A113">
        <f>SUM(MAX($A$8:$A111),1)</f>
        <v>50</v>
      </c>
      <c r="B113" t="s">
        <v>527</v>
      </c>
      <c r="C113">
        <v>0</v>
      </c>
      <c r="D113" t="s">
        <v>171</v>
      </c>
      <c r="E113">
        <f>'E-Data 24-25'!J1363</f>
        <v>5507</v>
      </c>
      <c r="F113">
        <f>C113*E113</f>
        <v>0</v>
      </c>
    </row>
    <row r="115" spans="1:6">
      <c r="A115">
        <f>SUM(MAX($A$8:$A113),1)</f>
        <v>51</v>
      </c>
      <c r="B115" t="s">
        <v>526</v>
      </c>
      <c r="C115">
        <v>0</v>
      </c>
      <c r="D115" t="s">
        <v>171</v>
      </c>
      <c r="E115">
        <f>'E-Data 24-25'!J1371</f>
        <v>454460</v>
      </c>
      <c r="F115">
        <f>C115*E115</f>
        <v>0</v>
      </c>
    </row>
    <row r="117" spans="1:6">
      <c r="B117" t="s">
        <v>350</v>
      </c>
    </row>
    <row r="118" spans="1:6">
      <c r="A118">
        <f>SUM(MAX($A$8:$A117),1)</f>
        <v>52</v>
      </c>
      <c r="B118" t="s">
        <v>413</v>
      </c>
      <c r="C118">
        <f>C120*35</f>
        <v>70</v>
      </c>
      <c r="D118" t="s">
        <v>351</v>
      </c>
      <c r="E118">
        <f>'E-Data 24-25'!J1389</f>
        <v>50</v>
      </c>
      <c r="F118">
        <f>C118*E118</f>
        <v>3500</v>
      </c>
    </row>
    <row r="120" spans="1:6">
      <c r="A120">
        <f>SUM(MAX($A$8:$A118),1)</f>
        <v>53</v>
      </c>
      <c r="B120" t="s">
        <v>414</v>
      </c>
      <c r="C120">
        <f>INV!K23</f>
        <v>2</v>
      </c>
      <c r="D120" t="s">
        <v>171</v>
      </c>
      <c r="E120">
        <f>'E-Data 24-25'!J1403</f>
        <v>593</v>
      </c>
      <c r="F120">
        <f>C120*E120</f>
        <v>1186</v>
      </c>
    </row>
    <row r="122" spans="1:6">
      <c r="A122">
        <f>SUM(MAX($A$8:$A120),1)</f>
        <v>54</v>
      </c>
      <c r="B122" t="s">
        <v>601</v>
      </c>
      <c r="C122">
        <v>1</v>
      </c>
      <c r="D122" t="s">
        <v>171</v>
      </c>
      <c r="E122">
        <f>'E-Data 24-25'!J1416</f>
        <v>10660</v>
      </c>
      <c r="F122">
        <f>C122*E122</f>
        <v>10660</v>
      </c>
    </row>
    <row r="124" spans="1:6">
      <c r="A124">
        <f>SUM(MAX($A$8:$A122),1)</f>
        <v>55</v>
      </c>
      <c r="B124" t="s">
        <v>416</v>
      </c>
      <c r="C124">
        <v>1</v>
      </c>
      <c r="D124" t="s">
        <v>171</v>
      </c>
      <c r="E124">
        <f>'E-Data 24-25'!J1431</f>
        <v>8123</v>
      </c>
      <c r="F124">
        <f>C124*E124</f>
        <v>8123</v>
      </c>
    </row>
    <row r="126" spans="1:6">
      <c r="A126">
        <f>SUM(MAX($A$8:$A124),1)</f>
        <v>56</v>
      </c>
      <c r="B126" t="s">
        <v>651</v>
      </c>
      <c r="C126">
        <v>1</v>
      </c>
      <c r="D126" t="s">
        <v>171</v>
      </c>
      <c r="E126">
        <f>'E-Data 24-25'!J1444</f>
        <v>8526</v>
      </c>
      <c r="F126">
        <f>C126*E126</f>
        <v>8526</v>
      </c>
    </row>
    <row r="128" spans="1:6">
      <c r="B128" t="s">
        <v>352</v>
      </c>
    </row>
    <row r="129" spans="1:6" ht="184.6" customHeight="1">
      <c r="A129">
        <f>SUM(MAX($A$8:$A128),1)</f>
        <v>57</v>
      </c>
      <c r="B129" t="s">
        <v>461</v>
      </c>
    </row>
    <row r="130" spans="1:6">
      <c r="A130" t="s">
        <v>213</v>
      </c>
      <c r="B130" t="s">
        <v>353</v>
      </c>
      <c r="C130">
        <v>2</v>
      </c>
      <c r="D130" t="s">
        <v>171</v>
      </c>
      <c r="E130">
        <f>'E-Data 24-25'!J1457</f>
        <v>44878</v>
      </c>
      <c r="F130">
        <f>C130*E130</f>
        <v>89756</v>
      </c>
    </row>
    <row r="131" spans="1:6">
      <c r="A131" t="s">
        <v>216</v>
      </c>
      <c r="B131" t="s">
        <v>663</v>
      </c>
      <c r="C131">
        <v>2</v>
      </c>
      <c r="D131" t="s">
        <v>171</v>
      </c>
      <c r="E131">
        <f>'E-Data 24-25'!J1468</f>
        <v>55308</v>
      </c>
      <c r="F131">
        <f>C131*E131</f>
        <v>110616</v>
      </c>
    </row>
    <row r="133" spans="1:6">
      <c r="A133">
        <f>SUM(MAX($A$8:$A132),1)</f>
        <v>58</v>
      </c>
      <c r="B133" t="s">
        <v>664</v>
      </c>
      <c r="C133">
        <f>C130</f>
        <v>2</v>
      </c>
      <c r="D133" t="s">
        <v>171</v>
      </c>
      <c r="E133">
        <f>'E-Data 24-25'!J1481</f>
        <v>3665</v>
      </c>
      <c r="F133">
        <f>C133*E133</f>
        <v>7330</v>
      </c>
    </row>
    <row r="135" spans="1:6" ht="171" customHeight="1">
      <c r="A135">
        <f>SUM(MAX($A$8:$A133),1)</f>
        <v>59</v>
      </c>
      <c r="B135" t="s">
        <v>665</v>
      </c>
      <c r="C135">
        <f>C131</f>
        <v>2</v>
      </c>
      <c r="D135" t="s">
        <v>171</v>
      </c>
      <c r="E135">
        <f>'E-Data 24-25'!J1493</f>
        <v>4372</v>
      </c>
      <c r="F135">
        <f>C135*E135</f>
        <v>8744</v>
      </c>
    </row>
    <row r="137" spans="1:6">
      <c r="B137" t="s">
        <v>744</v>
      </c>
    </row>
    <row r="138" spans="1:6">
      <c r="A138">
        <f>SUM(MAX($A$8:$A135),1)</f>
        <v>60</v>
      </c>
      <c r="B138" t="s">
        <v>738</v>
      </c>
      <c r="C138">
        <v>0</v>
      </c>
      <c r="D138" t="s">
        <v>736</v>
      </c>
      <c r="E138">
        <f>'E-Data 24-25'!J1583</f>
        <v>517</v>
      </c>
      <c r="F138">
        <f>C138*E138</f>
        <v>0</v>
      </c>
    </row>
    <row r="140" spans="1:6">
      <c r="A140">
        <f>SUM(MAX($A$8:$A138),1)</f>
        <v>61</v>
      </c>
      <c r="B140" t="s">
        <v>740</v>
      </c>
      <c r="C140">
        <v>50</v>
      </c>
      <c r="D140" t="s">
        <v>736</v>
      </c>
      <c r="E140">
        <f>'E-Data 24-25'!J1589</f>
        <v>886</v>
      </c>
      <c r="F140">
        <f>C140*E140</f>
        <v>44300</v>
      </c>
    </row>
    <row r="142" spans="1:6">
      <c r="A142">
        <f>SUM(MAX($A$8:$A140),1)</f>
        <v>62</v>
      </c>
      <c r="B142" t="s">
        <v>735</v>
      </c>
      <c r="C142">
        <v>100</v>
      </c>
      <c r="D142" t="s">
        <v>736</v>
      </c>
      <c r="E142">
        <f>'E-Data 24-25'!J1594</f>
        <v>1227</v>
      </c>
      <c r="F142">
        <f>C142*E142</f>
        <v>122700</v>
      </c>
    </row>
    <row r="144" spans="1:6">
      <c r="A144">
        <f>SUM(MAX($A$8:$A142),1)</f>
        <v>63</v>
      </c>
      <c r="B144" t="s">
        <v>741</v>
      </c>
      <c r="C144">
        <v>0</v>
      </c>
      <c r="D144" t="s">
        <v>736</v>
      </c>
      <c r="E144">
        <f>'E-Data 24-25'!J1599</f>
        <v>1454</v>
      </c>
      <c r="F144">
        <f>C144*E144</f>
        <v>0</v>
      </c>
    </row>
    <row r="146" spans="1:6">
      <c r="A146">
        <f>SUM(MAX($A$8:$A144),1)</f>
        <v>64</v>
      </c>
      <c r="B146" t="s">
        <v>745</v>
      </c>
      <c r="C146">
        <v>0</v>
      </c>
      <c r="D146" t="s">
        <v>736</v>
      </c>
      <c r="E146">
        <f>'E-Data 24-25'!J1604</f>
        <v>2227</v>
      </c>
      <c r="F146">
        <f>C146*E146</f>
        <v>0</v>
      </c>
    </row>
    <row r="148" spans="1:6">
      <c r="A148">
        <f>A146+1</f>
        <v>65</v>
      </c>
      <c r="B148" t="s">
        <v>404</v>
      </c>
      <c r="C148">
        <v>200</v>
      </c>
      <c r="D148" t="s">
        <v>747</v>
      </c>
      <c r="E148">
        <f>'E-Data 24-25'!J1612</f>
        <v>142</v>
      </c>
      <c r="F148">
        <f>C148*E148</f>
        <v>28400</v>
      </c>
    </row>
    <row r="150" spans="1:6">
      <c r="B150" t="s">
        <v>828</v>
      </c>
    </row>
    <row r="151" spans="1:6" ht="246.1" customHeight="1">
      <c r="A151">
        <f>A148+1</f>
        <v>66</v>
      </c>
      <c r="B151" t="s">
        <v>513</v>
      </c>
      <c r="C151">
        <v>1</v>
      </c>
      <c r="D151" t="s">
        <v>171</v>
      </c>
      <c r="E151">
        <f>'E-Data 24-25'!J1648</f>
        <v>282182</v>
      </c>
      <c r="F151">
        <f>C151*E151</f>
        <v>282182</v>
      </c>
    </row>
    <row r="152" spans="1:6" ht="109.55" customHeight="1">
      <c r="B152" t="s">
        <v>851</v>
      </c>
    </row>
    <row r="153" spans="1:6" ht="121.6" customHeight="1">
      <c r="B153" t="s">
        <v>842</v>
      </c>
    </row>
    <row r="154" spans="1:6" ht="105.8" customHeight="1">
      <c r="B154" t="s">
        <v>843</v>
      </c>
    </row>
    <row r="155" spans="1:6">
      <c r="B155" t="s">
        <v>478</v>
      </c>
    </row>
    <row r="156" spans="1:6">
      <c r="B156" t="s">
        <v>479</v>
      </c>
    </row>
    <row r="157" spans="1:6">
      <c r="B157" t="s">
        <v>480</v>
      </c>
    </row>
    <row r="158" spans="1:6">
      <c r="B158" t="s">
        <v>491</v>
      </c>
    </row>
    <row r="159" spans="1:6" ht="39.1" customHeight="1">
      <c r="B159" t="s">
        <v>844</v>
      </c>
    </row>
    <row r="160" spans="1:6">
      <c r="B160" t="s">
        <v>481</v>
      </c>
    </row>
    <row r="161" spans="1:6">
      <c r="B161" t="s">
        <v>340</v>
      </c>
    </row>
    <row r="163" spans="1:6">
      <c r="B163" t="s">
        <v>845</v>
      </c>
    </row>
    <row r="164" spans="1:6" ht="239.95" customHeight="1">
      <c r="A164">
        <f>A151+1</f>
        <v>67</v>
      </c>
      <c r="B164" t="s">
        <v>513</v>
      </c>
      <c r="C164">
        <v>1</v>
      </c>
      <c r="D164" t="s">
        <v>171</v>
      </c>
      <c r="E164">
        <f>'E-Data 24-25'!J1684</f>
        <v>374911</v>
      </c>
      <c r="F164">
        <f>C164*E164</f>
        <v>374911</v>
      </c>
    </row>
    <row r="165" spans="1:6" ht="129.75" customHeight="1">
      <c r="B165" t="s">
        <v>846</v>
      </c>
    </row>
    <row r="166" spans="1:6" ht="129.75" customHeight="1">
      <c r="B166" t="s">
        <v>847</v>
      </c>
    </row>
    <row r="167" spans="1:6" ht="110.25" customHeight="1">
      <c r="B167" t="s">
        <v>848</v>
      </c>
    </row>
    <row r="168" spans="1:6">
      <c r="B168" t="s">
        <v>849</v>
      </c>
    </row>
    <row r="169" spans="1:6">
      <c r="B169" t="s">
        <v>478</v>
      </c>
    </row>
    <row r="170" spans="1:6">
      <c r="B170" t="s">
        <v>479</v>
      </c>
    </row>
    <row r="171" spans="1:6">
      <c r="B171" t="s">
        <v>480</v>
      </c>
    </row>
    <row r="172" spans="1:6">
      <c r="B172" t="s">
        <v>491</v>
      </c>
    </row>
    <row r="173" spans="1:6" ht="39.75" customHeight="1">
      <c r="B173" t="s">
        <v>850</v>
      </c>
    </row>
    <row r="174" spans="1:6">
      <c r="B174" t="s">
        <v>481</v>
      </c>
    </row>
    <row r="175" spans="1:6">
      <c r="B175" t="s">
        <v>340</v>
      </c>
    </row>
    <row r="177" spans="1:6">
      <c r="B177" t="s">
        <v>746</v>
      </c>
    </row>
    <row r="178" spans="1:6">
      <c r="A178">
        <f>SUM(MAX($A$8:$A177),1)</f>
        <v>68</v>
      </c>
      <c r="B178" t="s">
        <v>662</v>
      </c>
    </row>
    <row r="179" spans="1:6">
      <c r="A179" t="s">
        <v>58</v>
      </c>
      <c r="B179" t="s">
        <v>498</v>
      </c>
      <c r="C179">
        <v>50</v>
      </c>
      <c r="D179" t="s">
        <v>351</v>
      </c>
      <c r="E179">
        <f>'E-Data 24-25'!J1769</f>
        <v>319</v>
      </c>
      <c r="F179">
        <f t="shared" ref="F179:F187" si="0">C179*E179</f>
        <v>15950</v>
      </c>
    </row>
    <row r="180" spans="1:6">
      <c r="A180" t="s">
        <v>18</v>
      </c>
      <c r="B180" t="s">
        <v>456</v>
      </c>
      <c r="C180">
        <v>100</v>
      </c>
      <c r="D180" t="s">
        <v>351</v>
      </c>
      <c r="E180">
        <f>'E-Data 24-25'!J1774</f>
        <v>489</v>
      </c>
      <c r="F180">
        <f t="shared" si="0"/>
        <v>48900</v>
      </c>
    </row>
    <row r="181" spans="1:6">
      <c r="A181" t="s">
        <v>67</v>
      </c>
      <c r="B181" t="s">
        <v>457</v>
      </c>
      <c r="C181">
        <v>100</v>
      </c>
      <c r="D181" t="s">
        <v>351</v>
      </c>
      <c r="E181">
        <f>'E-Data 24-25'!J1779</f>
        <v>648</v>
      </c>
      <c r="F181">
        <f t="shared" si="0"/>
        <v>64800</v>
      </c>
    </row>
    <row r="182" spans="1:6">
      <c r="A182" t="s">
        <v>42</v>
      </c>
      <c r="B182" t="s">
        <v>458</v>
      </c>
      <c r="C182">
        <v>80</v>
      </c>
      <c r="D182" t="s">
        <v>351</v>
      </c>
      <c r="E182">
        <f>'E-Data 24-25'!J1784</f>
        <v>830</v>
      </c>
      <c r="F182">
        <f t="shared" si="0"/>
        <v>66400</v>
      </c>
    </row>
    <row r="183" spans="1:6">
      <c r="A183" t="s">
        <v>76</v>
      </c>
      <c r="B183" t="s">
        <v>501</v>
      </c>
      <c r="C183">
        <v>0</v>
      </c>
      <c r="D183" t="s">
        <v>351</v>
      </c>
      <c r="E183">
        <f>'E-Data 24-25'!J1789</f>
        <v>1080</v>
      </c>
      <c r="F183">
        <f t="shared" si="0"/>
        <v>0</v>
      </c>
    </row>
    <row r="184" spans="1:6">
      <c r="A184" t="s">
        <v>105</v>
      </c>
      <c r="B184" t="s">
        <v>459</v>
      </c>
      <c r="C184">
        <v>0</v>
      </c>
      <c r="D184" t="s">
        <v>351</v>
      </c>
      <c r="E184">
        <f>'E-Data 24-25'!J1794</f>
        <v>1330</v>
      </c>
      <c r="F184">
        <f t="shared" si="0"/>
        <v>0</v>
      </c>
    </row>
    <row r="185" spans="1:6">
      <c r="A185" t="s">
        <v>109</v>
      </c>
      <c r="B185" t="s">
        <v>499</v>
      </c>
      <c r="C185">
        <v>0</v>
      </c>
      <c r="D185" t="s">
        <v>351</v>
      </c>
      <c r="E185">
        <f>'E-Data 24-25'!J1799</f>
        <v>1841</v>
      </c>
      <c r="F185">
        <f t="shared" si="0"/>
        <v>0</v>
      </c>
    </row>
    <row r="186" spans="1:6">
      <c r="A186" t="s">
        <v>79</v>
      </c>
      <c r="B186" t="s">
        <v>476</v>
      </c>
      <c r="C186">
        <v>0</v>
      </c>
      <c r="D186" t="s">
        <v>351</v>
      </c>
      <c r="E186">
        <f>'E-Data 24-25'!J1804</f>
        <v>2341</v>
      </c>
      <c r="F186">
        <f t="shared" si="0"/>
        <v>0</v>
      </c>
    </row>
    <row r="187" spans="1:6">
      <c r="A187" t="s">
        <v>210</v>
      </c>
      <c r="B187" t="s">
        <v>483</v>
      </c>
      <c r="C187">
        <v>0</v>
      </c>
      <c r="D187" t="s">
        <v>351</v>
      </c>
      <c r="E187">
        <f>'E-Data 24-25'!J1809</f>
        <v>2852</v>
      </c>
      <c r="F187">
        <f t="shared" si="0"/>
        <v>0</v>
      </c>
    </row>
    <row r="189" spans="1:6">
      <c r="B189" t="s">
        <v>341</v>
      </c>
    </row>
    <row r="190" spans="1:6">
      <c r="A190">
        <f>SUM(MAX($A$8:$A189),1)</f>
        <v>69</v>
      </c>
      <c r="B190" t="s">
        <v>243</v>
      </c>
      <c r="C190">
        <v>50</v>
      </c>
      <c r="D190" t="s">
        <v>351</v>
      </c>
      <c r="E190">
        <f>'E-Data 24-25'!J1830</f>
        <v>378</v>
      </c>
      <c r="F190">
        <f>C190*E190</f>
        <v>18900</v>
      </c>
    </row>
    <row r="192" spans="1:6">
      <c r="A192">
        <f>SUM(MAX($A$8:$A190),1)</f>
        <v>70</v>
      </c>
      <c r="B192" t="s">
        <v>255</v>
      </c>
      <c r="C192">
        <v>50</v>
      </c>
      <c r="D192" t="s">
        <v>351</v>
      </c>
      <c r="E192">
        <f>'E-Data 24-25'!J1851</f>
        <v>365</v>
      </c>
      <c r="F192">
        <f>C192*E192</f>
        <v>18250</v>
      </c>
    </row>
    <row r="194" spans="1:6">
      <c r="A194">
        <f>SUM(MAX($A$8:$A192),1)</f>
        <v>71</v>
      </c>
      <c r="B194" t="s">
        <v>342</v>
      </c>
      <c r="C194">
        <v>50</v>
      </c>
      <c r="D194" t="s">
        <v>351</v>
      </c>
      <c r="E194">
        <f>'E-Data 24-25'!J1867</f>
        <v>66</v>
      </c>
      <c r="F194">
        <f>C194*E194</f>
        <v>3300</v>
      </c>
    </row>
    <row r="196" spans="1:6">
      <c r="A196">
        <f>SUM(MAX($A$8:$A194),1)</f>
        <v>72</v>
      </c>
      <c r="B196" t="s">
        <v>343</v>
      </c>
      <c r="C196">
        <v>50</v>
      </c>
      <c r="D196" t="s">
        <v>351</v>
      </c>
      <c r="E196">
        <f>'E-Data 24-25'!J1883</f>
        <v>55</v>
      </c>
      <c r="F196">
        <f>C196*E196</f>
        <v>2750</v>
      </c>
    </row>
    <row r="198" spans="1:6">
      <c r="B198" t="s">
        <v>344</v>
      </c>
    </row>
    <row r="199" spans="1:6">
      <c r="A199">
        <f>SUM(MAX($A$8:$A198),1)</f>
        <v>73</v>
      </c>
      <c r="B199" t="s">
        <v>448</v>
      </c>
    </row>
    <row r="200" spans="1:6">
      <c r="A200" t="s">
        <v>58</v>
      </c>
      <c r="B200" t="s">
        <v>498</v>
      </c>
      <c r="C200">
        <v>12</v>
      </c>
      <c r="D200" t="s">
        <v>171</v>
      </c>
      <c r="E200">
        <f>'E-Data 24-25'!J1899</f>
        <v>692</v>
      </c>
      <c r="F200">
        <f t="shared" ref="F200:F208" si="1">C200*E200</f>
        <v>8304</v>
      </c>
    </row>
    <row r="201" spans="1:6">
      <c r="A201" t="s">
        <v>18</v>
      </c>
      <c r="B201" t="s">
        <v>456</v>
      </c>
      <c r="C201">
        <v>12</v>
      </c>
      <c r="D201" t="s">
        <v>171</v>
      </c>
      <c r="E201">
        <f>'E-Data 24-25'!J1915</f>
        <v>861</v>
      </c>
      <c r="F201">
        <f t="shared" si="1"/>
        <v>10332</v>
      </c>
    </row>
    <row r="202" spans="1:6">
      <c r="A202" t="s">
        <v>67</v>
      </c>
      <c r="B202" t="s">
        <v>457</v>
      </c>
      <c r="C202">
        <v>12</v>
      </c>
      <c r="D202" t="s">
        <v>171</v>
      </c>
      <c r="E202">
        <f>'E-Data 24-25'!J1931</f>
        <v>1071</v>
      </c>
      <c r="F202">
        <f t="shared" si="1"/>
        <v>12852</v>
      </c>
    </row>
    <row r="203" spans="1:6">
      <c r="A203" t="s">
        <v>42</v>
      </c>
      <c r="B203" t="s">
        <v>458</v>
      </c>
      <c r="C203">
        <v>10</v>
      </c>
      <c r="D203" t="s">
        <v>171</v>
      </c>
      <c r="E203">
        <f>'E-Data 24-25'!J1947</f>
        <v>1542</v>
      </c>
      <c r="F203">
        <f t="shared" si="1"/>
        <v>15420</v>
      </c>
    </row>
    <row r="204" spans="1:6">
      <c r="A204" t="s">
        <v>76</v>
      </c>
      <c r="B204" t="s">
        <v>502</v>
      </c>
      <c r="C204">
        <v>0</v>
      </c>
      <c r="D204" t="s">
        <v>171</v>
      </c>
      <c r="E204">
        <f>'E-Data 24-25'!J1963</f>
        <v>1637</v>
      </c>
      <c r="F204">
        <f t="shared" si="1"/>
        <v>0</v>
      </c>
    </row>
    <row r="205" spans="1:6">
      <c r="A205" t="s">
        <v>105</v>
      </c>
      <c r="B205" t="s">
        <v>459</v>
      </c>
      <c r="C205">
        <v>0</v>
      </c>
      <c r="D205" t="s">
        <v>171</v>
      </c>
      <c r="E205">
        <f>'E-Data 24-25'!J1979</f>
        <v>2164</v>
      </c>
      <c r="F205">
        <f t="shared" si="1"/>
        <v>0</v>
      </c>
    </row>
    <row r="206" spans="1:6">
      <c r="A206" t="s">
        <v>109</v>
      </c>
      <c r="B206" t="s">
        <v>503</v>
      </c>
      <c r="C206">
        <v>0</v>
      </c>
      <c r="D206" t="s">
        <v>171</v>
      </c>
      <c r="E206">
        <f>'E-Data 24-25'!J1995</f>
        <v>2889</v>
      </c>
      <c r="F206">
        <f t="shared" si="1"/>
        <v>0</v>
      </c>
    </row>
    <row r="207" spans="1:6">
      <c r="A207" t="s">
        <v>79</v>
      </c>
      <c r="B207" t="s">
        <v>460</v>
      </c>
      <c r="C207">
        <v>0</v>
      </c>
      <c r="D207" t="s">
        <v>171</v>
      </c>
      <c r="E207">
        <f>'E-Data 24-25'!J2011</f>
        <v>3616</v>
      </c>
      <c r="F207">
        <f t="shared" si="1"/>
        <v>0</v>
      </c>
    </row>
    <row r="208" spans="1:6">
      <c r="A208" t="s">
        <v>210</v>
      </c>
      <c r="B208" t="s">
        <v>485</v>
      </c>
      <c r="C208">
        <v>0</v>
      </c>
      <c r="D208" t="s">
        <v>171</v>
      </c>
      <c r="E208">
        <f>'E-Data 24-25'!J2027</f>
        <v>4287</v>
      </c>
      <c r="F208">
        <f t="shared" si="1"/>
        <v>0</v>
      </c>
    </row>
    <row r="210" spans="1:6">
      <c r="B210" t="s">
        <v>345</v>
      </c>
    </row>
    <row r="211" spans="1:6">
      <c r="A211">
        <f>SUM(MAX($A$8:$A210),1)</f>
        <v>74</v>
      </c>
      <c r="B211" t="s">
        <v>280</v>
      </c>
      <c r="C211">
        <v>4</v>
      </c>
      <c r="D211" t="s">
        <v>469</v>
      </c>
      <c r="E211">
        <f>'E-Data 24-25'!J2032</f>
        <v>2272</v>
      </c>
      <c r="F211">
        <f>C211*E211</f>
        <v>9088</v>
      </c>
    </row>
    <row r="213" spans="1:6">
      <c r="A213">
        <f>SUM(MAX($A$8:$A211),1)</f>
        <v>75</v>
      </c>
      <c r="B213" t="s">
        <v>346</v>
      </c>
      <c r="C213">
        <v>0</v>
      </c>
      <c r="D213" t="s">
        <v>468</v>
      </c>
      <c r="E213">
        <f>'E-Data 24-25'!J2037</f>
        <v>5643</v>
      </c>
      <c r="F213">
        <f>C213*E213</f>
        <v>0</v>
      </c>
    </row>
    <row r="215" spans="1:6">
      <c r="A215">
        <f>SUM(MAX($A$8:$A213),1)</f>
        <v>76</v>
      </c>
      <c r="B215" t="s">
        <v>347</v>
      </c>
      <c r="C215">
        <v>0</v>
      </c>
      <c r="D215" t="s">
        <v>171</v>
      </c>
      <c r="E215">
        <f>'E-Data 24-25'!J2042</f>
        <v>654</v>
      </c>
      <c r="F215">
        <f>C215*E215</f>
        <v>0</v>
      </c>
    </row>
    <row r="217" spans="1:6">
      <c r="A217">
        <f>SUM(MAX($A$8:$A215),1)</f>
        <v>77</v>
      </c>
      <c r="B217" t="s">
        <v>283</v>
      </c>
      <c r="C217">
        <v>0</v>
      </c>
      <c r="D217" t="s">
        <v>171</v>
      </c>
      <c r="E217">
        <f>'E-Data 24-25'!J2047</f>
        <v>325</v>
      </c>
      <c r="F217">
        <f>C217*E217</f>
        <v>0</v>
      </c>
    </row>
    <row r="219" spans="1:6">
      <c r="A219">
        <f>SUM(MAX($A$8:$A217),1)</f>
        <v>78</v>
      </c>
      <c r="B219" t="s">
        <v>348</v>
      </c>
      <c r="C219">
        <v>0</v>
      </c>
      <c r="D219" t="s">
        <v>171</v>
      </c>
      <c r="E219">
        <f>'E-Data 24-25'!J2052</f>
        <v>1593</v>
      </c>
      <c r="F219">
        <f>C219*E219</f>
        <v>0</v>
      </c>
    </row>
    <row r="221" spans="1:6">
      <c r="A221">
        <f>SUM(MAX($A$8:$A219),1)</f>
        <v>79</v>
      </c>
      <c r="B221" t="s">
        <v>349</v>
      </c>
      <c r="C221">
        <v>2</v>
      </c>
      <c r="D221" t="s">
        <v>171</v>
      </c>
      <c r="E221">
        <f>'E-Data 24-25'!J2057</f>
        <v>391</v>
      </c>
      <c r="F221">
        <f>C221*E221</f>
        <v>782</v>
      </c>
    </row>
    <row r="223" spans="1:6">
      <c r="A223">
        <f>SUM(MAX($A$8:$A221),1)</f>
        <v>80</v>
      </c>
      <c r="B223" t="s">
        <v>286</v>
      </c>
      <c r="C223">
        <v>0</v>
      </c>
      <c r="D223" t="s">
        <v>171</v>
      </c>
      <c r="E223">
        <f>'E-Data 24-25'!J2062</f>
        <v>1718</v>
      </c>
      <c r="F223">
        <f>C223*E223</f>
        <v>0</v>
      </c>
    </row>
    <row r="225" spans="1:6">
      <c r="A225">
        <f>SUM(MAX($A$8:$A223),1)</f>
        <v>81</v>
      </c>
      <c r="B225" t="s">
        <v>462</v>
      </c>
      <c r="C225">
        <v>0</v>
      </c>
      <c r="D225" t="s">
        <v>171</v>
      </c>
      <c r="E225">
        <f>'E-Data 24-25'!J2065</f>
        <v>40000</v>
      </c>
      <c r="F225">
        <f>C225*E225</f>
        <v>0</v>
      </c>
    </row>
    <row r="227" spans="1:6" ht="194.3" customHeight="1">
      <c r="A227">
        <f>A225+1</f>
        <v>82</v>
      </c>
      <c r="B227" t="s">
        <v>852</v>
      </c>
      <c r="C227">
        <v>1</v>
      </c>
      <c r="D227" t="s">
        <v>171</v>
      </c>
      <c r="E227">
        <f>'E-Data 24-25'!J2080</f>
        <v>1831133</v>
      </c>
      <c r="F227">
        <f>C227*E227</f>
        <v>1831133</v>
      </c>
    </row>
    <row r="228" spans="1:6" ht="144" customHeight="1">
      <c r="B228" t="s">
        <v>853</v>
      </c>
    </row>
    <row r="229" spans="1:6" ht="59.95" customHeight="1">
      <c r="B229" t="s">
        <v>865</v>
      </c>
    </row>
    <row r="230" spans="1:6" ht="240.8" customHeight="1">
      <c r="B230" t="s">
        <v>864</v>
      </c>
    </row>
    <row r="231" spans="1:6" ht="146.25" customHeight="1">
      <c r="B231" t="s">
        <v>854</v>
      </c>
    </row>
    <row r="232" spans="1:6" ht="194.3" customHeight="1">
      <c r="B232" t="s">
        <v>855</v>
      </c>
    </row>
    <row r="233" spans="1:6">
      <c r="B233" t="s">
        <v>470</v>
      </c>
      <c r="F233">
        <f>SUM(F8:F232)</f>
        <v>10289728.75</v>
      </c>
    </row>
  </sheetData>
  <mergeCells count="10">
    <mergeCell ref="A1:F1"/>
    <mergeCell ref="A2:F2"/>
    <mergeCell ref="B4:F4"/>
    <mergeCell ref="A5:A6"/>
    <mergeCell ref="B5:B6"/>
    <mergeCell ref="C5:C6"/>
    <mergeCell ref="D5:D6"/>
    <mergeCell ref="E5:E6"/>
    <mergeCell ref="F5:F6"/>
    <mergeCell ref="B3:F3"/>
  </mergeCells>
  <pageMargins left="0.7" right="0.7" top="0.75" bottom="0.75" header="0.3" footer="0.3"/>
  <pageSetup paperSize="9" scale="98" orientation="portrait" r:id="rId1"/>
  <rowBreaks count="5" manualBreakCount="5">
    <brk id="127" max="5" man="1"/>
    <brk id="136" max="5" man="1"/>
    <brk id="149" max="5" man="1"/>
    <brk id="188" max="5" man="1"/>
    <brk id="208"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
  <sheetViews>
    <sheetView view="pageBreakPreview" topLeftCell="A179" zoomScaleSheetLayoutView="100" workbookViewId="0">
      <selection activeCell="E224" sqref="E224"/>
    </sheetView>
  </sheetViews>
  <sheetFormatPr defaultRowHeight="13.6"/>
  <cols>
    <col min="1" max="1" width="5.42578125" customWidth="1"/>
    <col min="2" max="2" width="43.85546875" customWidth="1"/>
    <col min="3" max="3" width="10" customWidth="1"/>
    <col min="4" max="4" width="6.7109375" customWidth="1"/>
    <col min="5" max="5" width="13" bestFit="1" customWidth="1"/>
    <col min="6" max="6" width="17.140625" bestFit="1" customWidth="1"/>
    <col min="8" max="8" width="19.28515625" customWidth="1"/>
    <col min="210" max="210" width="9" customWidth="1"/>
    <col min="211" max="211" width="57.28515625" customWidth="1"/>
    <col min="212" max="220" width="0" hidden="1" customWidth="1"/>
    <col min="221" max="221" width="12" customWidth="1"/>
    <col min="222" max="222" width="8.42578125" customWidth="1"/>
    <col min="223" max="223" width="7.85546875" customWidth="1"/>
    <col min="224" max="224" width="12.7109375" customWidth="1"/>
    <col min="225" max="225" width="17.85546875" customWidth="1"/>
  </cols>
  <sheetData>
    <row r="1" spans="1:6" ht="12.75" customHeight="1">
      <c r="A1" s="9" t="s">
        <v>324</v>
      </c>
      <c r="B1" s="9"/>
      <c r="C1" s="9"/>
      <c r="D1" s="9"/>
      <c r="E1" s="9"/>
      <c r="F1" s="9"/>
    </row>
    <row r="2" spans="1:6" ht="41.95" customHeight="1">
      <c r="A2" s="9" t="s">
        <v>826</v>
      </c>
      <c r="B2" s="9"/>
      <c r="C2" s="9"/>
      <c r="D2" s="9"/>
      <c r="E2" s="9"/>
      <c r="F2" s="9"/>
    </row>
    <row r="3" spans="1:6">
      <c r="A3" s="9" t="s">
        <v>827</v>
      </c>
      <c r="B3" s="9"/>
      <c r="C3" s="9"/>
      <c r="D3" s="9"/>
      <c r="E3" s="9"/>
      <c r="F3" s="9"/>
    </row>
    <row r="4" spans="1:6">
      <c r="B4" s="9" t="s">
        <v>821</v>
      </c>
      <c r="C4" s="9"/>
      <c r="D4" s="9"/>
      <c r="E4" s="9"/>
      <c r="F4" s="9"/>
    </row>
    <row r="5" spans="1:6" ht="12.75" customHeight="1">
      <c r="A5" s="9" t="s">
        <v>520</v>
      </c>
      <c r="B5" s="9" t="s">
        <v>326</v>
      </c>
      <c r="C5" s="9" t="s">
        <v>325</v>
      </c>
      <c r="D5" s="9" t="s">
        <v>13</v>
      </c>
      <c r="E5" s="9" t="s">
        <v>519</v>
      </c>
      <c r="F5" s="9" t="s">
        <v>518</v>
      </c>
    </row>
    <row r="6" spans="1:6">
      <c r="A6" s="9"/>
      <c r="B6" s="9"/>
      <c r="C6" s="9"/>
      <c r="D6" s="9"/>
      <c r="E6" s="9"/>
      <c r="F6" s="9"/>
    </row>
    <row r="8" spans="1:6">
      <c r="A8">
        <v>1</v>
      </c>
      <c r="B8" t="s">
        <v>443</v>
      </c>
      <c r="C8">
        <f>INV!V51</f>
        <v>5933.25</v>
      </c>
      <c r="D8" t="s">
        <v>327</v>
      </c>
      <c r="E8">
        <f>'E-Data 24-25'!J29</f>
        <v>102</v>
      </c>
      <c r="F8">
        <f>C8*E8</f>
        <v>605191.5</v>
      </c>
    </row>
    <row r="10" spans="1:6">
      <c r="A10">
        <f>SUM(MAX($A$8:$A8),1)</f>
        <v>2</v>
      </c>
      <c r="B10" t="s">
        <v>423</v>
      </c>
      <c r="C10">
        <f>INV!V52</f>
        <v>3955.5</v>
      </c>
      <c r="D10" t="s">
        <v>327</v>
      </c>
      <c r="E10">
        <f>'E-Data 24-25'!J49</f>
        <v>107</v>
      </c>
      <c r="F10">
        <f>C10*E10</f>
        <v>423238.5</v>
      </c>
    </row>
    <row r="12" spans="1:6">
      <c r="A12">
        <f>SUM(MAX($A$8:$A10),1)</f>
        <v>3</v>
      </c>
      <c r="B12" t="s">
        <v>44</v>
      </c>
      <c r="C12">
        <f>INV!S4</f>
        <v>90</v>
      </c>
      <c r="D12" t="s">
        <v>276</v>
      </c>
      <c r="E12">
        <f>'E-Data 24-25'!J87</f>
        <v>158</v>
      </c>
      <c r="F12">
        <f>C12*E12</f>
        <v>14220</v>
      </c>
    </row>
    <row r="14" spans="1:6">
      <c r="B14" t="s">
        <v>328</v>
      </c>
    </row>
    <row r="15" spans="1:6">
      <c r="A15">
        <f>SUM(MAX($A$8:$A14),1)</f>
        <v>4</v>
      </c>
      <c r="B15" t="s">
        <v>871</v>
      </c>
      <c r="C15">
        <f>INV!S39</f>
        <v>605</v>
      </c>
      <c r="D15" t="s">
        <v>329</v>
      </c>
      <c r="E15">
        <f>'E-Data 24-25'!J111</f>
        <v>935</v>
      </c>
      <c r="F15">
        <f>C15*E15</f>
        <v>565675</v>
      </c>
    </row>
    <row r="17" spans="1:6">
      <c r="A17">
        <f>SUM(MAX($A$8:$A15),1)</f>
        <v>5</v>
      </c>
      <c r="B17" t="s">
        <v>872</v>
      </c>
      <c r="C17">
        <v>18</v>
      </c>
      <c r="D17" t="s">
        <v>329</v>
      </c>
      <c r="E17">
        <f>'E-Data 24-25'!J118</f>
        <v>1403</v>
      </c>
      <c r="F17">
        <f>C17*E17</f>
        <v>25254</v>
      </c>
    </row>
    <row r="19" spans="1:6">
      <c r="A19">
        <f>SUM(MAX($A$8:$A17),1)</f>
        <v>6</v>
      </c>
      <c r="B19" t="s">
        <v>444</v>
      </c>
      <c r="C19">
        <f>INV!S15</f>
        <v>100</v>
      </c>
      <c r="D19" t="s">
        <v>171</v>
      </c>
      <c r="E19">
        <f>'E-Data 24-25'!J165</f>
        <v>716</v>
      </c>
      <c r="F19">
        <f>C19*E19</f>
        <v>71600</v>
      </c>
    </row>
    <row r="21" spans="1:6">
      <c r="A21">
        <f>SUM(MAX($A$8:$A19),1)</f>
        <v>7</v>
      </c>
      <c r="B21" t="s">
        <v>449</v>
      </c>
      <c r="C21">
        <f>INV!S16</f>
        <v>5</v>
      </c>
      <c r="D21" t="s">
        <v>171</v>
      </c>
      <c r="E21">
        <f>'E-Data 24-25'!J182</f>
        <v>1301</v>
      </c>
      <c r="F21">
        <f>C21*E21</f>
        <v>6505</v>
      </c>
    </row>
    <row r="23" spans="1:6">
      <c r="A23">
        <f>SUM(MAX($A$8:$A21),1)</f>
        <v>8</v>
      </c>
      <c r="B23" t="s">
        <v>450</v>
      </c>
      <c r="C23">
        <f>INV!S17</f>
        <v>5</v>
      </c>
      <c r="D23" t="s">
        <v>171</v>
      </c>
      <c r="E23">
        <f>'E-Data 24-25'!J234</f>
        <v>846</v>
      </c>
      <c r="F23">
        <f>C23*E23</f>
        <v>4230</v>
      </c>
    </row>
    <row r="25" spans="1:6">
      <c r="A25">
        <f>SUM(MAX($A$8:$A23),1)</f>
        <v>9</v>
      </c>
      <c r="B25" t="s">
        <v>445</v>
      </c>
      <c r="C25">
        <f>INV!S26</f>
        <v>0</v>
      </c>
      <c r="D25" t="s">
        <v>171</v>
      </c>
      <c r="E25">
        <f>'E-Data 24-25'!J253</f>
        <v>1432</v>
      </c>
      <c r="F25">
        <f>C25*E25</f>
        <v>0</v>
      </c>
    </row>
    <row r="27" spans="1:6">
      <c r="A27">
        <f>SUM(MAX($A$8:$A25),1)</f>
        <v>10</v>
      </c>
      <c r="B27" t="s">
        <v>596</v>
      </c>
      <c r="C27">
        <f>INV!S27</f>
        <v>0</v>
      </c>
      <c r="D27" t="s">
        <v>171</v>
      </c>
      <c r="E27">
        <f>'E-Data 24-25'!J272</f>
        <v>2846</v>
      </c>
      <c r="F27">
        <f>C27*E27</f>
        <v>0</v>
      </c>
    </row>
    <row r="29" spans="1:6">
      <c r="B29" t="s">
        <v>330</v>
      </c>
    </row>
    <row r="30" spans="1:6">
      <c r="A30">
        <f>SUM(MAX($A$8:$A29),1)</f>
        <v>11</v>
      </c>
      <c r="B30" t="s">
        <v>618</v>
      </c>
      <c r="C30">
        <f>INV!V55</f>
        <v>540</v>
      </c>
      <c r="D30" t="s">
        <v>351</v>
      </c>
      <c r="E30">
        <f>'E-Data 24-25'!J290</f>
        <v>37</v>
      </c>
      <c r="F30">
        <f>C30*E30</f>
        <v>19980</v>
      </c>
    </row>
    <row r="32" spans="1:6">
      <c r="A32">
        <f>SUM(MAX($A$8:$A30),1)</f>
        <v>12</v>
      </c>
      <c r="B32" t="s">
        <v>625</v>
      </c>
      <c r="C32">
        <f>INV!V57</f>
        <v>3120.625</v>
      </c>
      <c r="D32" t="s">
        <v>351</v>
      </c>
      <c r="E32">
        <f>'E-Data 24-25'!J322</f>
        <v>166</v>
      </c>
      <c r="F32">
        <f>C32*E32</f>
        <v>518023.75</v>
      </c>
    </row>
    <row r="34" spans="1:6">
      <c r="A34">
        <f>SUM(MAX($A$8:$A32),1)</f>
        <v>13</v>
      </c>
      <c r="B34" t="s">
        <v>626</v>
      </c>
      <c r="C34">
        <f>INV!V58</f>
        <v>75</v>
      </c>
      <c r="D34" t="s">
        <v>351</v>
      </c>
      <c r="E34">
        <f>'E-Data 24-25'!J338</f>
        <v>239</v>
      </c>
      <c r="F34">
        <f>C34*E34</f>
        <v>17925</v>
      </c>
    </row>
    <row r="36" spans="1:6">
      <c r="A36">
        <f>SUM(MAX($A$8:$A34),1)</f>
        <v>14</v>
      </c>
      <c r="B36" t="s">
        <v>621</v>
      </c>
      <c r="C36">
        <f>INV!V59</f>
        <v>0</v>
      </c>
      <c r="D36" t="s">
        <v>351</v>
      </c>
      <c r="E36">
        <f>'E-Data 24-25'!J354</f>
        <v>336</v>
      </c>
      <c r="F36">
        <f>C36*E36</f>
        <v>0</v>
      </c>
    </row>
    <row r="38" spans="1:6">
      <c r="A38">
        <f>SUM(MAX($A$8:$A36),1)</f>
        <v>15</v>
      </c>
      <c r="B38" t="s">
        <v>627</v>
      </c>
      <c r="C38">
        <f>INV!V60</f>
        <v>330</v>
      </c>
      <c r="D38" t="s">
        <v>351</v>
      </c>
      <c r="E38">
        <f>'E-Data 24-25'!J370</f>
        <v>568</v>
      </c>
      <c r="F38">
        <f>C38*E38</f>
        <v>187440</v>
      </c>
    </row>
    <row r="40" spans="1:6">
      <c r="A40">
        <f>SUM(MAX($A$8:$A38),1)</f>
        <v>16</v>
      </c>
      <c r="B40" t="s">
        <v>628</v>
      </c>
      <c r="C40">
        <f>INV!V61</f>
        <v>300</v>
      </c>
      <c r="D40" t="s">
        <v>351</v>
      </c>
      <c r="E40">
        <f>'E-Data 24-25'!J386</f>
        <v>907</v>
      </c>
      <c r="F40">
        <f>C40*E40</f>
        <v>272100</v>
      </c>
    </row>
    <row r="42" spans="1:6">
      <c r="B42" t="s">
        <v>331</v>
      </c>
    </row>
    <row r="43" spans="1:6">
      <c r="A43">
        <f>SUM(MAX($A$8:$A42),1)</f>
        <v>17</v>
      </c>
      <c r="B43" t="s">
        <v>630</v>
      </c>
      <c r="C43">
        <f>INV!S24</f>
        <v>0</v>
      </c>
      <c r="D43" t="s">
        <v>171</v>
      </c>
      <c r="E43">
        <f>'E-Data 24-25'!J402</f>
        <v>2669</v>
      </c>
      <c r="F43">
        <f>C43*E43</f>
        <v>0</v>
      </c>
    </row>
    <row r="45" spans="1:6">
      <c r="A45">
        <f>SUM(MAX($A$8:$A43),1)</f>
        <v>18</v>
      </c>
      <c r="B45" t="s">
        <v>629</v>
      </c>
      <c r="C45">
        <f>INV!S24</f>
        <v>0</v>
      </c>
      <c r="D45" t="s">
        <v>171</v>
      </c>
      <c r="E45">
        <f>'E-Data 24-25'!J433</f>
        <v>4896</v>
      </c>
      <c r="F45">
        <f>C45*E45</f>
        <v>0</v>
      </c>
    </row>
    <row r="47" spans="1:6">
      <c r="A47">
        <f>SUM(MAX($A$8:$A45),1)</f>
        <v>19</v>
      </c>
      <c r="B47" t="s">
        <v>631</v>
      </c>
      <c r="C47">
        <v>0</v>
      </c>
      <c r="D47" t="s">
        <v>171</v>
      </c>
      <c r="E47">
        <f>'E-Data 24-25'!J450</f>
        <v>8487</v>
      </c>
      <c r="F47">
        <f>C47*E47</f>
        <v>0</v>
      </c>
    </row>
    <row r="49" spans="1:6">
      <c r="A49">
        <f>SUM(MAX($A$8:$A47),1)</f>
        <v>20</v>
      </c>
      <c r="B49" t="s">
        <v>632</v>
      </c>
      <c r="C49">
        <f>INV!S34</f>
        <v>10</v>
      </c>
      <c r="D49" t="s">
        <v>171</v>
      </c>
      <c r="E49">
        <f>'E-Data 24-25'!J469</f>
        <v>14372</v>
      </c>
      <c r="F49">
        <f>C49*E49</f>
        <v>143720</v>
      </c>
    </row>
    <row r="51" spans="1:6">
      <c r="A51">
        <f>SUM(MAX($A$8:$A49),1)</f>
        <v>21</v>
      </c>
      <c r="B51" t="s">
        <v>633</v>
      </c>
      <c r="C51">
        <f>INV!S36</f>
        <v>10</v>
      </c>
      <c r="D51" t="s">
        <v>171</v>
      </c>
      <c r="E51">
        <f>'E-Data 24-25'!J489</f>
        <v>15243</v>
      </c>
      <c r="F51">
        <f>C51*E51</f>
        <v>152430</v>
      </c>
    </row>
    <row r="53" spans="1:6">
      <c r="A53">
        <f>SUM(MAX($A$8:$A51),1)</f>
        <v>22</v>
      </c>
      <c r="B53" t="s">
        <v>734</v>
      </c>
      <c r="C53">
        <v>1</v>
      </c>
      <c r="D53" t="s">
        <v>171</v>
      </c>
      <c r="E53">
        <f>'E-Data 24-25'!J507</f>
        <v>47564</v>
      </c>
      <c r="F53">
        <f>C53*E53</f>
        <v>47564</v>
      </c>
    </row>
    <row r="55" spans="1:6">
      <c r="A55">
        <f>SUM(MAX($A$8:$A53),1)</f>
        <v>23</v>
      </c>
      <c r="B55" t="s">
        <v>751</v>
      </c>
      <c r="C55">
        <v>2</v>
      </c>
      <c r="D55" t="s">
        <v>171</v>
      </c>
      <c r="E55">
        <f>'E-Data 24-25'!J543</f>
        <v>62982</v>
      </c>
      <c r="F55">
        <f>C55*E55</f>
        <v>125964</v>
      </c>
    </row>
    <row r="56" spans="1:6">
      <c r="A56">
        <f>SUM(MAX($A$8:$A53),1)</f>
        <v>23</v>
      </c>
      <c r="B56" t="s">
        <v>332</v>
      </c>
      <c r="C56">
        <f>C47+C49+C51+C53</f>
        <v>21</v>
      </c>
      <c r="D56" t="s">
        <v>171</v>
      </c>
      <c r="E56">
        <f>'E-Data 24-25'!J545</f>
        <v>600</v>
      </c>
      <c r="F56">
        <f>C56*E56</f>
        <v>12600</v>
      </c>
    </row>
    <row r="58" spans="1:6">
      <c r="A58">
        <f>SUM(MAX($A$8:$A56),1)</f>
        <v>24</v>
      </c>
      <c r="B58" t="s">
        <v>446</v>
      </c>
      <c r="C58">
        <v>0</v>
      </c>
      <c r="D58" t="s">
        <v>171</v>
      </c>
      <c r="E58">
        <f>'E-Data 24-25'!J567</f>
        <v>16538</v>
      </c>
      <c r="F58">
        <f>C58*E58</f>
        <v>0</v>
      </c>
    </row>
    <row r="60" spans="1:6">
      <c r="A60">
        <f>SUM(MAX($A$8:$A58),1)</f>
        <v>25</v>
      </c>
      <c r="B60" t="s">
        <v>447</v>
      </c>
      <c r="C60">
        <f>INV!S33</f>
        <v>0</v>
      </c>
      <c r="D60" t="s">
        <v>171</v>
      </c>
      <c r="E60">
        <f>'E-Data 24-25'!J588</f>
        <v>25775</v>
      </c>
      <c r="F60">
        <f>C60*E60</f>
        <v>0</v>
      </c>
    </row>
    <row r="62" spans="1:6">
      <c r="A62">
        <f>SUM(MAX($A$8:$A60),1)</f>
        <v>26</v>
      </c>
      <c r="B62" t="s">
        <v>522</v>
      </c>
      <c r="C62">
        <v>0</v>
      </c>
      <c r="D62" t="s">
        <v>171</v>
      </c>
      <c r="E62">
        <f>'E-Data 24-25'!J608</f>
        <v>52546</v>
      </c>
      <c r="F62">
        <f>C62*E62</f>
        <v>0</v>
      </c>
    </row>
    <row r="64" spans="1:6">
      <c r="B64" t="s">
        <v>126</v>
      </c>
    </row>
    <row r="65" spans="1:6">
      <c r="A65">
        <f>SUM(MAX($A$8:$A64),1)</f>
        <v>27</v>
      </c>
      <c r="B65" t="s">
        <v>333</v>
      </c>
      <c r="C65">
        <v>6</v>
      </c>
      <c r="D65" t="s">
        <v>171</v>
      </c>
      <c r="E65">
        <f>'E-Data 24-25'!J642</f>
        <v>6635</v>
      </c>
      <c r="F65">
        <f>C65*E65</f>
        <v>39810</v>
      </c>
    </row>
    <row r="67" spans="1:6">
      <c r="A67">
        <f>SUM(MAX($A$8:$A65),1)</f>
        <v>28</v>
      </c>
      <c r="B67" t="s">
        <v>477</v>
      </c>
      <c r="C67">
        <v>6</v>
      </c>
      <c r="D67" t="s">
        <v>171</v>
      </c>
      <c r="E67">
        <f>'E-Data 24-25'!J648</f>
        <v>18940</v>
      </c>
      <c r="F67">
        <f>C67*E67</f>
        <v>113640</v>
      </c>
    </row>
    <row r="70" spans="1:6">
      <c r="A70">
        <f>SUM(MAX($A$8:$A68),1)</f>
        <v>29</v>
      </c>
      <c r="B70" t="s">
        <v>334</v>
      </c>
      <c r="C70">
        <v>100</v>
      </c>
      <c r="D70" t="s">
        <v>351</v>
      </c>
      <c r="E70">
        <f>'E-Data 24-25'!J664</f>
        <v>160</v>
      </c>
      <c r="F70">
        <f>C70*E70</f>
        <v>16000</v>
      </c>
    </row>
    <row r="72" spans="1:6">
      <c r="A72">
        <f>SUM(MAX($A$8:$A70),1)</f>
        <v>30</v>
      </c>
      <c r="B72" t="s">
        <v>521</v>
      </c>
      <c r="C72">
        <v>100</v>
      </c>
      <c r="D72" t="s">
        <v>351</v>
      </c>
      <c r="E72">
        <f>'E-Data 24-25'!J680</f>
        <v>322</v>
      </c>
      <c r="F72">
        <f>C72*E72</f>
        <v>32200</v>
      </c>
    </row>
    <row r="74" spans="1:6">
      <c r="A74">
        <f>SUM(MAX($A$8:$A72),1)</f>
        <v>31</v>
      </c>
      <c r="B74" t="s">
        <v>335</v>
      </c>
      <c r="C74">
        <v>100</v>
      </c>
      <c r="D74" t="s">
        <v>351</v>
      </c>
      <c r="E74">
        <f>'E-Data 24-25'!J696</f>
        <v>883</v>
      </c>
      <c r="F74">
        <f>C74*E74</f>
        <v>88300</v>
      </c>
    </row>
    <row r="76" spans="1:6">
      <c r="A76">
        <f>SUM(MAX($A$8:$A74),1)</f>
        <v>32</v>
      </c>
      <c r="B76" t="s">
        <v>336</v>
      </c>
      <c r="C76">
        <v>150</v>
      </c>
      <c r="D76" t="s">
        <v>351</v>
      </c>
      <c r="E76">
        <f>'E-Data 24-25'!J728</f>
        <v>27</v>
      </c>
      <c r="F76">
        <f>C76*E76</f>
        <v>4050</v>
      </c>
    </row>
    <row r="78" spans="1:6">
      <c r="B78" t="s">
        <v>145</v>
      </c>
    </row>
    <row r="79" spans="1:6">
      <c r="A79">
        <f>SUM(MAX($A$8:$A78),1)</f>
        <v>33</v>
      </c>
      <c r="B79" t="s">
        <v>636</v>
      </c>
      <c r="C79">
        <f>INV!S3</f>
        <v>200</v>
      </c>
      <c r="D79" t="s">
        <v>171</v>
      </c>
      <c r="E79">
        <f>'E-Data 24-25'!J747</f>
        <v>882</v>
      </c>
      <c r="F79">
        <f>C79*E79</f>
        <v>176400</v>
      </c>
    </row>
    <row r="81" spans="1:6">
      <c r="A81">
        <f>SUM(MAX($A$8:$A79),1)</f>
        <v>34</v>
      </c>
      <c r="B81" t="s">
        <v>642</v>
      </c>
      <c r="C81">
        <f>INV!S10</f>
        <v>0</v>
      </c>
      <c r="D81" t="s">
        <v>171</v>
      </c>
      <c r="E81">
        <f>'E-Data 24-25'!J763</f>
        <v>3374</v>
      </c>
      <c r="F81">
        <f>C81*E81</f>
        <v>0</v>
      </c>
    </row>
    <row r="83" spans="1:6">
      <c r="A83">
        <f>SUM(MAX($A$8:$A81),1)</f>
        <v>35</v>
      </c>
      <c r="B83" t="s">
        <v>643</v>
      </c>
      <c r="C83">
        <f>INV!S12</f>
        <v>0</v>
      </c>
      <c r="D83" t="s">
        <v>171</v>
      </c>
      <c r="E83">
        <f>'E-Data 24-25'!J801</f>
        <v>1848</v>
      </c>
      <c r="F83">
        <f>C83*E83</f>
        <v>0</v>
      </c>
    </row>
    <row r="85" spans="1:6">
      <c r="A85">
        <f>SUM(MAX($A$8:$A83),1)</f>
        <v>36</v>
      </c>
      <c r="B85" t="s">
        <v>637</v>
      </c>
      <c r="C85">
        <v>4</v>
      </c>
      <c r="D85" t="s">
        <v>171</v>
      </c>
      <c r="E85">
        <f>'E-Data 24-25'!J817</f>
        <v>8712</v>
      </c>
      <c r="F85">
        <f>C85*E85</f>
        <v>34848</v>
      </c>
    </row>
    <row r="87" spans="1:6">
      <c r="A87">
        <f>SUM(MAX($A$8:$A85),1)</f>
        <v>37</v>
      </c>
      <c r="B87" t="s">
        <v>647</v>
      </c>
      <c r="C87">
        <f>INV!S5</f>
        <v>200</v>
      </c>
      <c r="D87" t="s">
        <v>171</v>
      </c>
      <c r="E87">
        <f>'E-Data 24-25'!J833</f>
        <v>150</v>
      </c>
      <c r="F87">
        <f>C87*E87</f>
        <v>30000</v>
      </c>
    </row>
    <row r="89" spans="1:6">
      <c r="A89">
        <f>SUM(MAX($A$8:$A87),1)</f>
        <v>38</v>
      </c>
      <c r="B89" t="s">
        <v>646</v>
      </c>
      <c r="C89">
        <f>INV!S4</f>
        <v>90</v>
      </c>
      <c r="D89" t="s">
        <v>171</v>
      </c>
      <c r="E89">
        <f>'E-Data 24-25'!J870</f>
        <v>3505</v>
      </c>
      <c r="F89">
        <f>C89*E89</f>
        <v>315450</v>
      </c>
    </row>
    <row r="91" spans="1:6">
      <c r="A91">
        <f>SUM(MAX($A$8:$A89),1)</f>
        <v>39</v>
      </c>
      <c r="B91" t="s">
        <v>174</v>
      </c>
      <c r="C91">
        <f>C89</f>
        <v>90</v>
      </c>
      <c r="D91" t="s">
        <v>171</v>
      </c>
      <c r="E91">
        <f>'E-Data 24-25'!J887</f>
        <v>773</v>
      </c>
      <c r="F91">
        <f>C91*E91</f>
        <v>69570</v>
      </c>
    </row>
    <row r="93" spans="1:6">
      <c r="A93">
        <f>SUM(MAX($A$8:$A91),1)</f>
        <v>40</v>
      </c>
      <c r="B93" t="s">
        <v>337</v>
      </c>
      <c r="C93">
        <f>C91</f>
        <v>90</v>
      </c>
      <c r="D93" t="s">
        <v>171</v>
      </c>
      <c r="E93">
        <f>'E-Data 24-25'!J900</f>
        <v>207</v>
      </c>
      <c r="F93">
        <f>C93*E93</f>
        <v>18630</v>
      </c>
    </row>
    <row r="95" spans="1:6">
      <c r="A95">
        <f>SUM(MAX($A$8:$A93),1)</f>
        <v>41</v>
      </c>
      <c r="B95" t="s">
        <v>338</v>
      </c>
      <c r="C95">
        <f>C93</f>
        <v>90</v>
      </c>
      <c r="D95" t="s">
        <v>171</v>
      </c>
      <c r="E95">
        <f>'E-Data 24-25'!J913</f>
        <v>175</v>
      </c>
      <c r="F95">
        <f>C95*E95</f>
        <v>15750</v>
      </c>
    </row>
    <row r="97" spans="1:6">
      <c r="A97">
        <f>SUM(MAX($A$8:$A95),1)</f>
        <v>42</v>
      </c>
      <c r="B97" t="s">
        <v>648</v>
      </c>
      <c r="C97">
        <f>INV!S8</f>
        <v>90</v>
      </c>
      <c r="D97" t="s">
        <v>171</v>
      </c>
      <c r="E97">
        <f>'E-Data 24-25'!J920</f>
        <v>2005</v>
      </c>
      <c r="F97">
        <f>C97*E97</f>
        <v>180450</v>
      </c>
    </row>
    <row r="99" spans="1:6">
      <c r="A99">
        <f>SUM(MAX($A$8:$A97),1)</f>
        <v>43</v>
      </c>
      <c r="B99" t="s">
        <v>451</v>
      </c>
      <c r="C99">
        <f>INV!S9</f>
        <v>0</v>
      </c>
      <c r="D99" t="s">
        <v>171</v>
      </c>
      <c r="E99">
        <f>'E-Data 24-25'!J928</f>
        <v>3952</v>
      </c>
      <c r="F99">
        <f>C99*E99</f>
        <v>0</v>
      </c>
    </row>
    <row r="101" spans="1:6">
      <c r="A101">
        <f>SUM(MAX($A$8:$A99),1)</f>
        <v>44</v>
      </c>
      <c r="B101" t="s">
        <v>339</v>
      </c>
      <c r="C101">
        <f>C97+C99</f>
        <v>90</v>
      </c>
      <c r="D101" t="s">
        <v>171</v>
      </c>
      <c r="E101">
        <f>'E-Data 24-25'!J943</f>
        <v>849</v>
      </c>
      <c r="F101">
        <f>C101*E101</f>
        <v>76410</v>
      </c>
    </row>
    <row r="103" spans="1:6">
      <c r="A103">
        <f>SUM(MAX($A$8:$A101),1)</f>
        <v>45</v>
      </c>
      <c r="B103" t="s">
        <v>191</v>
      </c>
      <c r="C103">
        <f>C101</f>
        <v>90</v>
      </c>
      <c r="D103" t="s">
        <v>171</v>
      </c>
      <c r="E103">
        <f>'E-Data 24-25'!J950</f>
        <v>205</v>
      </c>
      <c r="F103">
        <f>C103*E103</f>
        <v>18450</v>
      </c>
    </row>
    <row r="105" spans="1:6">
      <c r="B105" t="s">
        <v>473</v>
      </c>
    </row>
    <row r="106" spans="1:6">
      <c r="A106">
        <f>SUM(MAX($A$8:$A105),1)</f>
        <v>46</v>
      </c>
      <c r="B106" t="s">
        <v>523</v>
      </c>
      <c r="C106">
        <f>INV!S21</f>
        <v>1</v>
      </c>
      <c r="D106" t="s">
        <v>171</v>
      </c>
      <c r="E106">
        <f>'E-Data 24-25'!J1304</f>
        <v>384</v>
      </c>
      <c r="F106">
        <f>C106*E106</f>
        <v>384</v>
      </c>
    </row>
    <row r="108" spans="1:6">
      <c r="A108">
        <f>SUM(MAX($A$8:$A106),1)</f>
        <v>47</v>
      </c>
      <c r="B108" t="s">
        <v>411</v>
      </c>
      <c r="C108">
        <f>C106*35</f>
        <v>35</v>
      </c>
      <c r="D108" t="s">
        <v>351</v>
      </c>
      <c r="E108">
        <f>'E-Data 24-25'!J1320</f>
        <v>28</v>
      </c>
      <c r="F108">
        <f>C108*E108</f>
        <v>980</v>
      </c>
    </row>
    <row r="110" spans="1:6">
      <c r="A110">
        <f>SUM(MAX($A$8:$A108),1)</f>
        <v>48</v>
      </c>
      <c r="B110" t="s">
        <v>410</v>
      </c>
      <c r="C110">
        <f>C112*35</f>
        <v>0</v>
      </c>
      <c r="D110" t="s">
        <v>351</v>
      </c>
      <c r="E110">
        <f>'E-Data 24-25'!J1336</f>
        <v>122</v>
      </c>
      <c r="F110">
        <f>C110*E110</f>
        <v>0</v>
      </c>
    </row>
    <row r="112" spans="1:6">
      <c r="A112">
        <f>SUM(MAX($A$8:$A110),1)</f>
        <v>49</v>
      </c>
      <c r="B112" t="s">
        <v>298</v>
      </c>
      <c r="C112">
        <v>0</v>
      </c>
      <c r="D112" t="s">
        <v>171</v>
      </c>
      <c r="E112">
        <f>'E-Data 24-25'!J1349</f>
        <v>1566</v>
      </c>
      <c r="F112">
        <f>C112*E112</f>
        <v>0</v>
      </c>
    </row>
    <row r="114" spans="1:6">
      <c r="A114">
        <f>SUM(MAX($A$8:$A112),1)</f>
        <v>50</v>
      </c>
      <c r="B114" t="s">
        <v>527</v>
      </c>
      <c r="C114">
        <v>0</v>
      </c>
      <c r="D114" t="s">
        <v>171</v>
      </c>
      <c r="E114">
        <f>'E-Data 24-25'!J1363</f>
        <v>5507</v>
      </c>
      <c r="F114">
        <f>C114*E114</f>
        <v>0</v>
      </c>
    </row>
    <row r="116" spans="1:6">
      <c r="A116">
        <f>SUM(MAX($A$8:$A114),1)</f>
        <v>51</v>
      </c>
      <c r="B116" t="s">
        <v>526</v>
      </c>
      <c r="C116">
        <v>0</v>
      </c>
      <c r="D116" t="s">
        <v>171</v>
      </c>
      <c r="E116">
        <f>'E-Data 24-25'!J1371</f>
        <v>454460</v>
      </c>
      <c r="F116">
        <f>C116*E116</f>
        <v>0</v>
      </c>
    </row>
    <row r="118" spans="1:6">
      <c r="B118" t="s">
        <v>350</v>
      </c>
    </row>
    <row r="119" spans="1:6">
      <c r="A119">
        <f>SUM(MAX($A$8:$A118),1)</f>
        <v>52</v>
      </c>
      <c r="B119" t="s">
        <v>413</v>
      </c>
      <c r="C119">
        <f>C121*35</f>
        <v>35</v>
      </c>
      <c r="D119" t="s">
        <v>351</v>
      </c>
      <c r="E119">
        <f>'E-Data 24-25'!J1389</f>
        <v>50</v>
      </c>
      <c r="F119">
        <f>C119*E119</f>
        <v>1750</v>
      </c>
    </row>
    <row r="121" spans="1:6">
      <c r="A121">
        <f>SUM(MAX($A$8:$A119),1)</f>
        <v>53</v>
      </c>
      <c r="B121" t="s">
        <v>414</v>
      </c>
      <c r="C121">
        <f>INV!S23</f>
        <v>1</v>
      </c>
      <c r="D121" t="s">
        <v>171</v>
      </c>
      <c r="E121">
        <f>'E-Data 24-25'!J1403</f>
        <v>593</v>
      </c>
      <c r="F121">
        <f>C121*E121</f>
        <v>593</v>
      </c>
    </row>
    <row r="123" spans="1:6">
      <c r="A123">
        <f>SUM(MAX($A$8:$A121),1)</f>
        <v>54</v>
      </c>
      <c r="B123" t="s">
        <v>601</v>
      </c>
      <c r="C123">
        <v>0</v>
      </c>
      <c r="D123" t="s">
        <v>171</v>
      </c>
      <c r="E123">
        <f>'E-Data 24-25'!J1416</f>
        <v>10660</v>
      </c>
      <c r="F123">
        <f>C123*E123</f>
        <v>0</v>
      </c>
    </row>
    <row r="125" spans="1:6">
      <c r="A125">
        <f>SUM(MAX($A$8:$A123),1)</f>
        <v>55</v>
      </c>
      <c r="B125" t="s">
        <v>416</v>
      </c>
      <c r="C125">
        <v>0</v>
      </c>
      <c r="D125" t="s">
        <v>171</v>
      </c>
      <c r="E125">
        <f>'E-Data 24-25'!J1431</f>
        <v>8123</v>
      </c>
      <c r="F125">
        <f>C125*E125</f>
        <v>0</v>
      </c>
    </row>
    <row r="127" spans="1:6">
      <c r="A127">
        <f>SUM(MAX($A$8:$A125),1)</f>
        <v>56</v>
      </c>
      <c r="B127" t="s">
        <v>651</v>
      </c>
      <c r="C127">
        <v>0</v>
      </c>
      <c r="D127" t="s">
        <v>171</v>
      </c>
      <c r="E127">
        <f>'E-Data 24-25'!J1444</f>
        <v>8526</v>
      </c>
      <c r="F127">
        <f>C127*E127</f>
        <v>0</v>
      </c>
    </row>
    <row r="129" spans="1:6">
      <c r="B129" t="s">
        <v>352</v>
      </c>
    </row>
    <row r="130" spans="1:6">
      <c r="A130">
        <f>SUM(MAX($A$8:$A129),1)</f>
        <v>57</v>
      </c>
      <c r="B130" t="s">
        <v>461</v>
      </c>
    </row>
    <row r="131" spans="1:6">
      <c r="A131" t="s">
        <v>213</v>
      </c>
      <c r="B131" t="s">
        <v>353</v>
      </c>
      <c r="C131">
        <v>0</v>
      </c>
      <c r="D131" t="s">
        <v>171</v>
      </c>
      <c r="E131">
        <f>'E-Data 24-25'!J1457</f>
        <v>44878</v>
      </c>
      <c r="F131">
        <f>C131*E131</f>
        <v>0</v>
      </c>
    </row>
    <row r="132" spans="1:6">
      <c r="A132" t="s">
        <v>216</v>
      </c>
      <c r="B132" t="s">
        <v>663</v>
      </c>
      <c r="C132">
        <v>0</v>
      </c>
      <c r="D132" t="s">
        <v>171</v>
      </c>
      <c r="E132">
        <f>'E-Data 24-25'!J1468</f>
        <v>55308</v>
      </c>
      <c r="F132">
        <f>C132*E132</f>
        <v>0</v>
      </c>
    </row>
    <row r="134" spans="1:6">
      <c r="A134">
        <f>SUM(MAX($A$8:$A133),1)</f>
        <v>58</v>
      </c>
      <c r="B134" t="s">
        <v>664</v>
      </c>
      <c r="C134">
        <f>C131</f>
        <v>0</v>
      </c>
      <c r="D134" t="s">
        <v>171</v>
      </c>
      <c r="E134">
        <f>'E-Data 24-25'!J1481</f>
        <v>3665</v>
      </c>
      <c r="F134">
        <f>C134*E134</f>
        <v>0</v>
      </c>
    </row>
    <row r="136" spans="1:6">
      <c r="A136">
        <f>SUM(MAX($A$8:$A134),1)</f>
        <v>59</v>
      </c>
      <c r="B136" t="s">
        <v>665</v>
      </c>
      <c r="C136">
        <f>C132</f>
        <v>0</v>
      </c>
      <c r="D136" t="s">
        <v>171</v>
      </c>
      <c r="E136">
        <f>'E-Data 24-25'!J1493</f>
        <v>4372</v>
      </c>
      <c r="F136">
        <f>C136*E136</f>
        <v>0</v>
      </c>
    </row>
    <row r="138" spans="1:6">
      <c r="B138" t="s">
        <v>744</v>
      </c>
    </row>
    <row r="139" spans="1:6">
      <c r="A139">
        <f>SUM(MAX($A$8:$A136),1)</f>
        <v>60</v>
      </c>
      <c r="B139" t="s">
        <v>738</v>
      </c>
      <c r="C139">
        <v>0</v>
      </c>
      <c r="D139" t="s">
        <v>736</v>
      </c>
      <c r="E139">
        <f>'E-Data 24-25'!J1583</f>
        <v>517</v>
      </c>
      <c r="F139">
        <f>C139*E139</f>
        <v>0</v>
      </c>
    </row>
    <row r="141" spans="1:6">
      <c r="A141">
        <f>SUM(MAX($A$8:$A139),1)</f>
        <v>61</v>
      </c>
      <c r="B141" t="s">
        <v>740</v>
      </c>
      <c r="C141">
        <v>100</v>
      </c>
      <c r="D141" t="s">
        <v>736</v>
      </c>
      <c r="E141">
        <f>'E-Data 24-25'!J1589</f>
        <v>886</v>
      </c>
      <c r="F141">
        <f>C141*E141</f>
        <v>88600</v>
      </c>
    </row>
    <row r="143" spans="1:6">
      <c r="A143">
        <f>SUM(MAX($A$8:$A141),1)</f>
        <v>62</v>
      </c>
      <c r="B143" t="s">
        <v>735</v>
      </c>
      <c r="C143">
        <v>50</v>
      </c>
      <c r="D143" t="s">
        <v>736</v>
      </c>
      <c r="E143">
        <f>'E-Data 24-25'!J1594</f>
        <v>1227</v>
      </c>
      <c r="F143">
        <f>C143*E143</f>
        <v>61350</v>
      </c>
    </row>
    <row r="145" spans="1:6">
      <c r="A145">
        <f>SUM(MAX($A$8:$A143),1)</f>
        <v>63</v>
      </c>
      <c r="B145" t="s">
        <v>741</v>
      </c>
      <c r="C145">
        <v>0</v>
      </c>
      <c r="D145" t="s">
        <v>736</v>
      </c>
      <c r="E145">
        <f>'E-Data 24-25'!J1599</f>
        <v>1454</v>
      </c>
      <c r="F145">
        <f>C145*E145</f>
        <v>0</v>
      </c>
    </row>
    <row r="147" spans="1:6">
      <c r="A147">
        <f>SUM(MAX($A$8:$A145),1)</f>
        <v>64</v>
      </c>
      <c r="B147" t="s">
        <v>745</v>
      </c>
      <c r="C147">
        <v>0</v>
      </c>
      <c r="D147" t="s">
        <v>736</v>
      </c>
      <c r="E147">
        <f>'E-Data 24-25'!J1604</f>
        <v>2227</v>
      </c>
      <c r="F147">
        <f>C147*E147</f>
        <v>0</v>
      </c>
    </row>
    <row r="149" spans="1:6">
      <c r="A149">
        <f>A147+1</f>
        <v>65</v>
      </c>
      <c r="B149" t="s">
        <v>404</v>
      </c>
      <c r="C149">
        <v>100</v>
      </c>
      <c r="D149" t="s">
        <v>747</v>
      </c>
      <c r="E149">
        <f>'E-Data 24-25'!J1612</f>
        <v>142</v>
      </c>
      <c r="F149">
        <f>C149*E149</f>
        <v>14200</v>
      </c>
    </row>
    <row r="151" spans="1:6">
      <c r="B151" t="s">
        <v>816</v>
      </c>
    </row>
    <row r="152" spans="1:6">
      <c r="A152">
        <f>A149+1</f>
        <v>66</v>
      </c>
      <c r="B152" t="s">
        <v>513</v>
      </c>
      <c r="C152">
        <v>0</v>
      </c>
      <c r="D152" t="s">
        <v>171</v>
      </c>
      <c r="E152">
        <f>'E-Data 24-25'!J1648</f>
        <v>282182</v>
      </c>
      <c r="F152">
        <f>C152*E152</f>
        <v>0</v>
      </c>
    </row>
    <row r="153" spans="1:6">
      <c r="B153" t="s">
        <v>820</v>
      </c>
    </row>
    <row r="154" spans="1:6">
      <c r="B154" t="s">
        <v>752</v>
      </c>
    </row>
    <row r="155" spans="1:6">
      <c r="B155" t="s">
        <v>753</v>
      </c>
    </row>
    <row r="156" spans="1:6">
      <c r="B156" t="s">
        <v>478</v>
      </c>
    </row>
    <row r="157" spans="1:6">
      <c r="B157" t="s">
        <v>479</v>
      </c>
    </row>
    <row r="158" spans="1:6">
      <c r="B158" t="s">
        <v>480</v>
      </c>
    </row>
    <row r="159" spans="1:6">
      <c r="B159" t="s">
        <v>491</v>
      </c>
    </row>
    <row r="160" spans="1:6">
      <c r="B160" t="s">
        <v>481</v>
      </c>
    </row>
    <row r="161" spans="1:6">
      <c r="B161" t="s">
        <v>340</v>
      </c>
    </row>
    <row r="163" spans="1:6">
      <c r="B163" t="s">
        <v>817</v>
      </c>
    </row>
    <row r="164" spans="1:6">
      <c r="A164">
        <f>A152+1</f>
        <v>67</v>
      </c>
      <c r="B164" t="s">
        <v>513</v>
      </c>
      <c r="C164">
        <v>0</v>
      </c>
      <c r="D164" t="s">
        <v>171</v>
      </c>
      <c r="E164">
        <f>'E-Data 24-25'!J1684</f>
        <v>374911</v>
      </c>
      <c r="F164">
        <f>C164*E164</f>
        <v>0</v>
      </c>
    </row>
    <row r="165" spans="1:6">
      <c r="B165" t="s">
        <v>818</v>
      </c>
    </row>
    <row r="166" spans="1:6">
      <c r="B166" t="s">
        <v>819</v>
      </c>
    </row>
    <row r="167" spans="1:6">
      <c r="B167" t="s">
        <v>478</v>
      </c>
    </row>
    <row r="168" spans="1:6">
      <c r="B168" t="s">
        <v>479</v>
      </c>
    </row>
    <row r="169" spans="1:6">
      <c r="B169" t="s">
        <v>480</v>
      </c>
    </row>
    <row r="170" spans="1:6">
      <c r="B170" t="s">
        <v>491</v>
      </c>
    </row>
    <row r="171" spans="1:6">
      <c r="B171" t="s">
        <v>481</v>
      </c>
    </row>
    <row r="172" spans="1:6">
      <c r="B172" t="s">
        <v>340</v>
      </c>
    </row>
    <row r="174" spans="1:6">
      <c r="B174" t="s">
        <v>746</v>
      </c>
    </row>
    <row r="175" spans="1:6">
      <c r="A175">
        <f>SUM(MAX($A$8:$A174),1)</f>
        <v>68</v>
      </c>
      <c r="B175" t="s">
        <v>662</v>
      </c>
    </row>
    <row r="176" spans="1:6">
      <c r="A176" t="s">
        <v>58</v>
      </c>
      <c r="B176" t="s">
        <v>498</v>
      </c>
      <c r="C176">
        <v>50</v>
      </c>
      <c r="D176" t="s">
        <v>351</v>
      </c>
      <c r="E176">
        <f>'E-Data 24-25'!J1769</f>
        <v>319</v>
      </c>
      <c r="F176">
        <f t="shared" ref="F176:F184" si="0">C176*E176</f>
        <v>15950</v>
      </c>
    </row>
    <row r="177" spans="1:6">
      <c r="A177" t="s">
        <v>18</v>
      </c>
      <c r="B177" t="s">
        <v>456</v>
      </c>
      <c r="C177">
        <v>50</v>
      </c>
      <c r="D177" t="s">
        <v>351</v>
      </c>
      <c r="E177">
        <f>'E-Data 24-25'!J1774</f>
        <v>489</v>
      </c>
      <c r="F177">
        <f t="shared" si="0"/>
        <v>24450</v>
      </c>
    </row>
    <row r="178" spans="1:6">
      <c r="A178" t="s">
        <v>67</v>
      </c>
      <c r="B178" t="s">
        <v>457</v>
      </c>
      <c r="C178">
        <v>100</v>
      </c>
      <c r="D178" t="s">
        <v>351</v>
      </c>
      <c r="E178">
        <f>'E-Data 24-25'!J1779</f>
        <v>648</v>
      </c>
      <c r="F178">
        <f t="shared" si="0"/>
        <v>64800</v>
      </c>
    </row>
    <row r="179" spans="1:6">
      <c r="A179" t="s">
        <v>42</v>
      </c>
      <c r="B179" t="s">
        <v>458</v>
      </c>
      <c r="C179">
        <v>100</v>
      </c>
      <c r="D179" t="s">
        <v>351</v>
      </c>
      <c r="E179">
        <f>'E-Data 24-25'!J1784</f>
        <v>830</v>
      </c>
      <c r="F179">
        <f t="shared" si="0"/>
        <v>83000</v>
      </c>
    </row>
    <row r="180" spans="1:6">
      <c r="A180" t="s">
        <v>76</v>
      </c>
      <c r="B180" t="s">
        <v>501</v>
      </c>
      <c r="C180">
        <v>50</v>
      </c>
      <c r="D180" t="s">
        <v>351</v>
      </c>
      <c r="E180">
        <f>'E-Data 24-25'!J1789</f>
        <v>1080</v>
      </c>
      <c r="F180">
        <f t="shared" si="0"/>
        <v>54000</v>
      </c>
    </row>
    <row r="181" spans="1:6">
      <c r="A181" t="s">
        <v>105</v>
      </c>
      <c r="B181" t="s">
        <v>459</v>
      </c>
      <c r="C181">
        <v>0</v>
      </c>
      <c r="D181" t="s">
        <v>351</v>
      </c>
      <c r="E181">
        <f>'E-Data 24-25'!J1794</f>
        <v>1330</v>
      </c>
      <c r="F181">
        <f t="shared" si="0"/>
        <v>0</v>
      </c>
    </row>
    <row r="182" spans="1:6">
      <c r="A182" t="s">
        <v>109</v>
      </c>
      <c r="B182" t="s">
        <v>499</v>
      </c>
      <c r="C182">
        <v>0</v>
      </c>
      <c r="D182" t="s">
        <v>351</v>
      </c>
      <c r="E182">
        <f>'E-Data 24-25'!J1799</f>
        <v>1841</v>
      </c>
      <c r="F182">
        <f t="shared" si="0"/>
        <v>0</v>
      </c>
    </row>
    <row r="183" spans="1:6">
      <c r="A183" t="s">
        <v>79</v>
      </c>
      <c r="B183" t="s">
        <v>476</v>
      </c>
      <c r="C183">
        <v>0</v>
      </c>
      <c r="D183" t="s">
        <v>351</v>
      </c>
      <c r="E183">
        <f>'E-Data 24-25'!J1804</f>
        <v>2341</v>
      </c>
      <c r="F183">
        <f t="shared" si="0"/>
        <v>0</v>
      </c>
    </row>
    <row r="184" spans="1:6">
      <c r="A184" t="s">
        <v>210</v>
      </c>
      <c r="B184" t="s">
        <v>483</v>
      </c>
      <c r="C184">
        <v>0</v>
      </c>
      <c r="D184" t="s">
        <v>351</v>
      </c>
      <c r="E184">
        <f>'E-Data 24-25'!J1809</f>
        <v>2852</v>
      </c>
      <c r="F184">
        <f t="shared" si="0"/>
        <v>0</v>
      </c>
    </row>
    <row r="186" spans="1:6">
      <c r="B186" t="s">
        <v>341</v>
      </c>
    </row>
    <row r="187" spans="1:6">
      <c r="A187">
        <f>SUM(MAX($A$8:$A186),1)</f>
        <v>69</v>
      </c>
      <c r="B187" t="s">
        <v>243</v>
      </c>
      <c r="C187">
        <v>100</v>
      </c>
      <c r="D187" t="s">
        <v>351</v>
      </c>
      <c r="E187">
        <f>'E-Data 24-25'!J1830</f>
        <v>378</v>
      </c>
      <c r="F187">
        <f>C187*E187</f>
        <v>37800</v>
      </c>
    </row>
    <row r="189" spans="1:6">
      <c r="A189">
        <f>SUM(MAX($A$8:$A187),1)</f>
        <v>70</v>
      </c>
      <c r="B189" t="s">
        <v>255</v>
      </c>
      <c r="C189">
        <v>100</v>
      </c>
      <c r="D189" t="s">
        <v>351</v>
      </c>
      <c r="E189">
        <f>'E-Data 24-25'!J1851</f>
        <v>365</v>
      </c>
      <c r="F189">
        <f>C189*E189</f>
        <v>36500</v>
      </c>
    </row>
    <row r="191" spans="1:6">
      <c r="A191">
        <f>SUM(MAX($A$8:$A189),1)</f>
        <v>71</v>
      </c>
      <c r="B191" t="s">
        <v>342</v>
      </c>
      <c r="C191">
        <v>150</v>
      </c>
      <c r="D191" t="s">
        <v>351</v>
      </c>
      <c r="E191">
        <f>'E-Data 24-25'!J1867</f>
        <v>66</v>
      </c>
      <c r="F191">
        <f>C191*E191</f>
        <v>9900</v>
      </c>
    </row>
    <row r="193" spans="1:6">
      <c r="A193">
        <f>SUM(MAX($A$8:$A191),1)</f>
        <v>72</v>
      </c>
      <c r="B193" t="s">
        <v>343</v>
      </c>
      <c r="C193">
        <v>150</v>
      </c>
      <c r="D193" t="s">
        <v>351</v>
      </c>
      <c r="E193">
        <f>'E-Data 24-25'!J1883</f>
        <v>55</v>
      </c>
      <c r="F193">
        <f>C193*E193</f>
        <v>8250</v>
      </c>
    </row>
    <row r="195" spans="1:6">
      <c r="B195" t="s">
        <v>344</v>
      </c>
    </row>
    <row r="196" spans="1:6">
      <c r="A196">
        <f>SUM(MAX($A$8:$A195),1)</f>
        <v>73</v>
      </c>
      <c r="B196" t="s">
        <v>448</v>
      </c>
    </row>
    <row r="197" spans="1:6">
      <c r="A197" t="s">
        <v>58</v>
      </c>
      <c r="B197" t="s">
        <v>498</v>
      </c>
      <c r="C197">
        <v>8</v>
      </c>
      <c r="D197" t="s">
        <v>171</v>
      </c>
      <c r="E197">
        <f>'E-Data 24-25'!J1899</f>
        <v>692</v>
      </c>
      <c r="F197">
        <f t="shared" ref="F197:F205" si="1">C197*E197</f>
        <v>5536</v>
      </c>
    </row>
    <row r="198" spans="1:6">
      <c r="A198" t="s">
        <v>18</v>
      </c>
      <c r="B198" t="s">
        <v>456</v>
      </c>
      <c r="C198">
        <v>8</v>
      </c>
      <c r="D198" t="s">
        <v>171</v>
      </c>
      <c r="E198">
        <f>'E-Data 24-25'!J1915</f>
        <v>861</v>
      </c>
      <c r="F198">
        <f t="shared" si="1"/>
        <v>6888</v>
      </c>
    </row>
    <row r="199" spans="1:6">
      <c r="A199" t="s">
        <v>67</v>
      </c>
      <c r="B199" t="s">
        <v>457</v>
      </c>
      <c r="C199">
        <v>8</v>
      </c>
      <c r="D199" t="s">
        <v>171</v>
      </c>
      <c r="E199">
        <f>'E-Data 24-25'!J1931</f>
        <v>1071</v>
      </c>
      <c r="F199">
        <f t="shared" si="1"/>
        <v>8568</v>
      </c>
    </row>
    <row r="200" spans="1:6">
      <c r="A200" t="s">
        <v>42</v>
      </c>
      <c r="B200" t="s">
        <v>458</v>
      </c>
      <c r="C200">
        <v>8</v>
      </c>
      <c r="D200" t="s">
        <v>171</v>
      </c>
      <c r="E200">
        <f>'E-Data 24-25'!J1947</f>
        <v>1542</v>
      </c>
      <c r="F200">
        <f t="shared" si="1"/>
        <v>12336</v>
      </c>
    </row>
    <row r="201" spans="1:6">
      <c r="A201" t="s">
        <v>76</v>
      </c>
      <c r="B201" t="s">
        <v>502</v>
      </c>
      <c r="C201">
        <v>0</v>
      </c>
      <c r="D201" t="s">
        <v>171</v>
      </c>
      <c r="E201">
        <f>'E-Data 24-25'!J1963</f>
        <v>1637</v>
      </c>
      <c r="F201">
        <f t="shared" si="1"/>
        <v>0</v>
      </c>
    </row>
    <row r="202" spans="1:6">
      <c r="A202" t="s">
        <v>105</v>
      </c>
      <c r="B202" t="s">
        <v>459</v>
      </c>
      <c r="C202">
        <v>0</v>
      </c>
      <c r="D202" t="s">
        <v>171</v>
      </c>
      <c r="E202">
        <f>'E-Data 24-25'!J1979</f>
        <v>2164</v>
      </c>
      <c r="F202">
        <f t="shared" si="1"/>
        <v>0</v>
      </c>
    </row>
    <row r="203" spans="1:6">
      <c r="A203" t="s">
        <v>109</v>
      </c>
      <c r="B203" t="s">
        <v>503</v>
      </c>
      <c r="C203">
        <v>0</v>
      </c>
      <c r="D203" t="s">
        <v>171</v>
      </c>
      <c r="E203">
        <f>'E-Data 24-25'!J1995</f>
        <v>2889</v>
      </c>
      <c r="F203">
        <f t="shared" si="1"/>
        <v>0</v>
      </c>
    </row>
    <row r="204" spans="1:6">
      <c r="A204" t="s">
        <v>79</v>
      </c>
      <c r="B204" t="s">
        <v>460</v>
      </c>
      <c r="C204">
        <v>0</v>
      </c>
      <c r="D204" t="s">
        <v>171</v>
      </c>
      <c r="E204">
        <f>'E-Data 24-25'!J2011</f>
        <v>3616</v>
      </c>
      <c r="F204">
        <f t="shared" si="1"/>
        <v>0</v>
      </c>
    </row>
    <row r="205" spans="1:6">
      <c r="A205" t="s">
        <v>210</v>
      </c>
      <c r="B205" t="s">
        <v>485</v>
      </c>
      <c r="C205">
        <v>0</v>
      </c>
      <c r="D205" t="s">
        <v>171</v>
      </c>
      <c r="E205">
        <f>'E-Data 24-25'!J2027</f>
        <v>4287</v>
      </c>
      <c r="F205">
        <f t="shared" si="1"/>
        <v>0</v>
      </c>
    </row>
    <row r="207" spans="1:6">
      <c r="B207" t="s">
        <v>345</v>
      </c>
    </row>
    <row r="208" spans="1:6">
      <c r="A208">
        <f>SUM(MAX($A$8:$A207),1)</f>
        <v>74</v>
      </c>
      <c r="B208" t="s">
        <v>280</v>
      </c>
      <c r="C208">
        <v>0</v>
      </c>
      <c r="D208" t="s">
        <v>469</v>
      </c>
      <c r="E208">
        <f>'E-Data 24-25'!J2032</f>
        <v>2272</v>
      </c>
      <c r="F208">
        <f>C208*E208</f>
        <v>0</v>
      </c>
    </row>
    <row r="210" spans="1:6">
      <c r="A210">
        <f>SUM(MAX($A$8:$A208),1)</f>
        <v>75</v>
      </c>
      <c r="B210" t="s">
        <v>346</v>
      </c>
      <c r="C210">
        <v>0</v>
      </c>
      <c r="D210" t="s">
        <v>468</v>
      </c>
      <c r="E210">
        <f>'E-Data 24-25'!J2037</f>
        <v>5643</v>
      </c>
      <c r="F210">
        <f>C210*E210</f>
        <v>0</v>
      </c>
    </row>
    <row r="212" spans="1:6">
      <c r="A212">
        <f>SUM(MAX($A$8:$A210),1)</f>
        <v>76</v>
      </c>
      <c r="B212" t="s">
        <v>347</v>
      </c>
      <c r="C212">
        <v>0</v>
      </c>
      <c r="D212" t="s">
        <v>171</v>
      </c>
      <c r="E212">
        <f>'E-Data 24-25'!J2042</f>
        <v>654</v>
      </c>
      <c r="F212">
        <f>C212*E212</f>
        <v>0</v>
      </c>
    </row>
    <row r="214" spans="1:6">
      <c r="A214">
        <f>SUM(MAX($A$8:$A212),1)</f>
        <v>77</v>
      </c>
      <c r="B214" t="s">
        <v>283</v>
      </c>
      <c r="C214">
        <v>0</v>
      </c>
      <c r="D214" t="s">
        <v>171</v>
      </c>
      <c r="E214">
        <f>'E-Data 24-25'!J2047</f>
        <v>325</v>
      </c>
      <c r="F214">
        <f>C214*E214</f>
        <v>0</v>
      </c>
    </row>
    <row r="216" spans="1:6">
      <c r="A216">
        <f>SUM(MAX($A$8:$A214),1)</f>
        <v>78</v>
      </c>
      <c r="B216" t="s">
        <v>348</v>
      </c>
      <c r="C216">
        <v>0</v>
      </c>
      <c r="D216" t="s">
        <v>171</v>
      </c>
      <c r="E216">
        <f>'E-Data 24-25'!J2052</f>
        <v>1593</v>
      </c>
      <c r="F216">
        <f>C216*E216</f>
        <v>0</v>
      </c>
    </row>
    <row r="218" spans="1:6">
      <c r="A218">
        <f>SUM(MAX($A$8:$A216),1)</f>
        <v>79</v>
      </c>
      <c r="B218" t="s">
        <v>349</v>
      </c>
      <c r="C218">
        <v>0</v>
      </c>
      <c r="D218" t="s">
        <v>171</v>
      </c>
      <c r="E218">
        <f>'E-Data 24-25'!J2057</f>
        <v>391</v>
      </c>
      <c r="F218">
        <f>C218*E218</f>
        <v>0</v>
      </c>
    </row>
    <row r="220" spans="1:6">
      <c r="A220">
        <f>SUM(MAX($A$8:$A218),1)</f>
        <v>80</v>
      </c>
      <c r="B220" t="s">
        <v>286</v>
      </c>
      <c r="C220">
        <v>0</v>
      </c>
      <c r="D220" t="s">
        <v>171</v>
      </c>
      <c r="E220">
        <f>'E-Data 24-25'!J2062</f>
        <v>1718</v>
      </c>
      <c r="F220">
        <f>C220*E220</f>
        <v>0</v>
      </c>
    </row>
    <row r="222" spans="1:6">
      <c r="A222">
        <f>SUM(MAX($A$8:$A220),1)</f>
        <v>81</v>
      </c>
      <c r="B222" t="s">
        <v>462</v>
      </c>
      <c r="C222">
        <v>0</v>
      </c>
      <c r="D222" t="s">
        <v>171</v>
      </c>
      <c r="E222">
        <f>'E-Data 24-25'!J2065</f>
        <v>40000</v>
      </c>
      <c r="F222">
        <f>C222*E222</f>
        <v>0</v>
      </c>
    </row>
    <row r="224" spans="1:6" ht="161.35" customHeight="1">
      <c r="A224">
        <f>A222+1</f>
        <v>82</v>
      </c>
      <c r="B224" t="s">
        <v>852</v>
      </c>
      <c r="C224">
        <v>1</v>
      </c>
      <c r="D224" t="s">
        <v>171</v>
      </c>
      <c r="E224">
        <f>'E-Data 24-25'!J2087</f>
        <v>2537932</v>
      </c>
      <c r="F224">
        <f>C224*E224</f>
        <v>2537932</v>
      </c>
    </row>
    <row r="225" spans="2:6" ht="133.5" customHeight="1">
      <c r="B225" t="s">
        <v>853</v>
      </c>
    </row>
    <row r="226" spans="2:6" ht="57.75" customHeight="1">
      <c r="B226" t="s">
        <v>867</v>
      </c>
    </row>
    <row r="227" spans="2:6" ht="210.75" customHeight="1">
      <c r="B227" t="s">
        <v>868</v>
      </c>
    </row>
    <row r="228" spans="2:6">
      <c r="B228" t="s">
        <v>854</v>
      </c>
    </row>
    <row r="229" spans="2:6" ht="161.35" customHeight="1">
      <c r="B229" t="s">
        <v>855</v>
      </c>
    </row>
    <row r="230" spans="2:6">
      <c r="B230" t="s">
        <v>470</v>
      </c>
      <c r="F230">
        <f>SUM(F8:F229)</f>
        <v>7517385.75</v>
      </c>
    </row>
  </sheetData>
  <mergeCells count="10">
    <mergeCell ref="A1:F1"/>
    <mergeCell ref="A2:F2"/>
    <mergeCell ref="B4:F4"/>
    <mergeCell ref="A5:A6"/>
    <mergeCell ref="B5:B6"/>
    <mergeCell ref="C5:C6"/>
    <mergeCell ref="D5:D6"/>
    <mergeCell ref="E5:E6"/>
    <mergeCell ref="F5:F6"/>
    <mergeCell ref="A3:F3"/>
  </mergeCells>
  <pageMargins left="0.7" right="0.7" top="0.75" bottom="0.75" header="0.3" footer="0.3"/>
  <pageSetup paperSize="9" orientation="portrait" r:id="rId1"/>
  <rowBreaks count="1" manualBreakCount="1">
    <brk id="15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K2087"/>
  <sheetViews>
    <sheetView view="pageBreakPreview" topLeftCell="A2069" zoomScaleSheetLayoutView="100" workbookViewId="0">
      <selection activeCell="D2066" sqref="D2066:J2066"/>
    </sheetView>
  </sheetViews>
  <sheetFormatPr defaultColWidth="9" defaultRowHeight="13.6"/>
  <cols>
    <col min="1" max="1" width="7.140625" style="14" bestFit="1" customWidth="1"/>
    <col min="2" max="2" width="10.7109375" style="14" customWidth="1"/>
    <col min="3" max="3" width="6.7109375" style="14" customWidth="1"/>
    <col min="4" max="4" width="37.140625" style="14" customWidth="1"/>
    <col min="5" max="5" width="11.140625" style="14" customWidth="1"/>
    <col min="6" max="6" width="8.140625" style="14" bestFit="1" customWidth="1"/>
    <col min="7" max="7" width="7.42578125" style="14" bestFit="1" customWidth="1"/>
    <col min="8" max="8" width="7.28515625" style="14" bestFit="1" customWidth="1"/>
    <col min="9" max="9" width="13" style="14" bestFit="1" customWidth="1"/>
    <col min="10" max="10" width="13.42578125" style="14" customWidth="1"/>
    <col min="11" max="11" width="9" style="14" customWidth="1"/>
    <col min="12" max="12" width="22.28515625" style="14" customWidth="1"/>
    <col min="13" max="14" width="9" style="14"/>
    <col min="15" max="15" width="12.7109375" style="14" customWidth="1"/>
    <col min="16" max="16384" width="9" style="14"/>
  </cols>
  <sheetData>
    <row r="1" spans="1:10" ht="33.799999999999997" customHeight="1"/>
    <row r="2" spans="1:10">
      <c r="B2" s="14">
        <v>1</v>
      </c>
      <c r="D2" s="14" t="s">
        <v>0</v>
      </c>
      <c r="G2" s="14">
        <v>735</v>
      </c>
    </row>
    <row r="3" spans="1:10">
      <c r="B3" s="14">
        <v>2</v>
      </c>
      <c r="D3" s="14" t="s">
        <v>1</v>
      </c>
      <c r="G3" s="14">
        <v>615</v>
      </c>
    </row>
    <row r="4" spans="1:10">
      <c r="B4" s="14">
        <v>3</v>
      </c>
      <c r="D4" s="14" t="s">
        <v>2</v>
      </c>
      <c r="G4" s="14">
        <v>615</v>
      </c>
    </row>
    <row r="5" spans="1:10">
      <c r="B5" s="14">
        <v>4</v>
      </c>
      <c r="D5" s="14" t="s">
        <v>3</v>
      </c>
      <c r="G5" s="14">
        <v>645</v>
      </c>
    </row>
    <row r="6" spans="1:10">
      <c r="B6" s="14">
        <v>5</v>
      </c>
      <c r="D6" s="14" t="s">
        <v>4</v>
      </c>
      <c r="G6" s="14">
        <v>575</v>
      </c>
    </row>
    <row r="7" spans="1:10">
      <c r="B7" s="14">
        <v>7</v>
      </c>
      <c r="D7" s="14" t="s">
        <v>5</v>
      </c>
      <c r="E7" s="14">
        <v>0.13614999999999999</v>
      </c>
    </row>
    <row r="8" spans="1:10" ht="47.25" customHeight="1">
      <c r="A8" s="15" t="s">
        <v>6</v>
      </c>
      <c r="B8" s="15"/>
      <c r="C8" s="15"/>
      <c r="D8" s="15"/>
      <c r="E8" s="15"/>
      <c r="F8" s="15"/>
      <c r="G8" s="15"/>
      <c r="H8" s="15"/>
      <c r="I8" s="15"/>
      <c r="J8" s="15"/>
    </row>
    <row r="9" spans="1:10" ht="0.7" customHeight="1">
      <c r="A9" s="15" t="s">
        <v>7</v>
      </c>
      <c r="B9" s="15"/>
      <c r="C9" s="15"/>
      <c r="D9" s="15"/>
      <c r="E9" s="15"/>
      <c r="F9" s="15"/>
      <c r="G9" s="15"/>
      <c r="H9" s="15"/>
      <c r="I9" s="15"/>
      <c r="J9" s="15"/>
    </row>
    <row r="10" spans="1:10" ht="28.55" customHeight="1">
      <c r="A10" s="15" t="s">
        <v>761</v>
      </c>
      <c r="B10" s="15"/>
      <c r="C10" s="15"/>
      <c r="D10" s="15"/>
      <c r="E10" s="15"/>
      <c r="F10" s="15"/>
      <c r="G10" s="15"/>
      <c r="H10" s="15"/>
      <c r="I10" s="15"/>
      <c r="J10" s="15"/>
    </row>
    <row r="11" spans="1:10" ht="31.1" customHeight="1">
      <c r="A11" s="14" t="s">
        <v>8</v>
      </c>
      <c r="B11" s="14" t="s">
        <v>9</v>
      </c>
      <c r="C11" s="14" t="s">
        <v>10</v>
      </c>
      <c r="D11" s="14" t="s">
        <v>11</v>
      </c>
      <c r="E11" s="14" t="s">
        <v>12</v>
      </c>
      <c r="G11" s="14" t="s">
        <v>13</v>
      </c>
      <c r="I11" s="14" t="s">
        <v>14</v>
      </c>
      <c r="J11" s="14" t="s">
        <v>15</v>
      </c>
    </row>
    <row r="12" spans="1:10">
      <c r="A12" s="14" t="s">
        <v>16</v>
      </c>
      <c r="D12" s="15" t="s">
        <v>17</v>
      </c>
      <c r="E12" s="15"/>
      <c r="F12" s="15"/>
      <c r="G12" s="15"/>
      <c r="H12" s="15"/>
      <c r="I12" s="15"/>
      <c r="J12" s="15"/>
    </row>
    <row r="13" spans="1:10" ht="67.599999999999994" customHeight="1">
      <c r="A13" s="14">
        <f>SUM(MAX($A$7:$A12),1)</f>
        <v>1</v>
      </c>
      <c r="D13" s="15" t="s">
        <v>594</v>
      </c>
      <c r="E13" s="15"/>
      <c r="F13" s="15"/>
      <c r="G13" s="15"/>
      <c r="H13" s="15"/>
      <c r="I13" s="15"/>
      <c r="J13" s="15"/>
    </row>
    <row r="14" spans="1:10">
      <c r="D14" s="14" t="s">
        <v>19</v>
      </c>
      <c r="E14" s="15"/>
      <c r="F14" s="15"/>
      <c r="G14" s="15"/>
      <c r="H14" s="15"/>
    </row>
    <row r="15" spans="1:10">
      <c r="B15" s="14">
        <v>1</v>
      </c>
      <c r="D15" s="14" t="s">
        <v>0</v>
      </c>
      <c r="E15" s="14">
        <v>2</v>
      </c>
      <c r="F15" s="14" t="s">
        <v>20</v>
      </c>
      <c r="G15" s="14">
        <v>1</v>
      </c>
      <c r="H15" s="14" t="s">
        <v>20</v>
      </c>
      <c r="I15" s="14">
        <f>$G$2</f>
        <v>735</v>
      </c>
      <c r="J15" s="14">
        <f>SUM(E15*I15/G15)</f>
        <v>1470</v>
      </c>
    </row>
    <row r="16" spans="1:10">
      <c r="B16" s="14">
        <v>2</v>
      </c>
      <c r="D16" s="14" t="s">
        <v>1</v>
      </c>
      <c r="E16" s="14">
        <v>2</v>
      </c>
      <c r="F16" s="14" t="s">
        <v>20</v>
      </c>
      <c r="G16" s="14">
        <v>1</v>
      </c>
      <c r="H16" s="14" t="s">
        <v>20</v>
      </c>
      <c r="I16" s="14">
        <f>$G$3</f>
        <v>615</v>
      </c>
      <c r="J16" s="14">
        <f>SUM(E16*I16/G16)</f>
        <v>1230</v>
      </c>
    </row>
    <row r="17" spans="1:10">
      <c r="B17" s="14">
        <v>3</v>
      </c>
      <c r="D17" s="14" t="s">
        <v>2</v>
      </c>
      <c r="E17" s="14">
        <v>2</v>
      </c>
      <c r="F17" s="14" t="s">
        <v>20</v>
      </c>
      <c r="G17" s="14">
        <v>1</v>
      </c>
      <c r="H17" s="14" t="s">
        <v>20</v>
      </c>
      <c r="I17" s="14">
        <f>$G$4</f>
        <v>615</v>
      </c>
      <c r="J17" s="14">
        <f>SUM(E17*I17/G17)</f>
        <v>1230</v>
      </c>
    </row>
    <row r="18" spans="1:10">
      <c r="D18" s="14" t="s">
        <v>21</v>
      </c>
      <c r="J18" s="14">
        <f>SUM(J15:J17)</f>
        <v>3930</v>
      </c>
    </row>
    <row r="19" spans="1:10">
      <c r="D19" s="14" t="s">
        <v>22</v>
      </c>
      <c r="J19" s="14">
        <f>SUM(J18/100)</f>
        <v>39.299999999999997</v>
      </c>
    </row>
    <row r="20" spans="1:10">
      <c r="D20" s="14" t="s">
        <v>23</v>
      </c>
    </row>
    <row r="21" spans="1:10">
      <c r="B21" s="14" t="s">
        <v>464</v>
      </c>
      <c r="C21" s="14" t="s">
        <v>18</v>
      </c>
      <c r="D21" s="14" t="s">
        <v>24</v>
      </c>
      <c r="E21" s="14">
        <v>12</v>
      </c>
      <c r="F21" s="14" t="s">
        <v>25</v>
      </c>
      <c r="G21" s="14">
        <v>1</v>
      </c>
      <c r="H21" s="14" t="s">
        <v>25</v>
      </c>
      <c r="I21" s="14">
        <v>35</v>
      </c>
      <c r="J21" s="14">
        <f>SUM(E21*I21/G21)</f>
        <v>420</v>
      </c>
    </row>
    <row r="22" spans="1:10">
      <c r="B22" s="14" t="s">
        <v>43</v>
      </c>
      <c r="C22" s="14" t="s">
        <v>18</v>
      </c>
      <c r="D22" s="14" t="s">
        <v>26</v>
      </c>
      <c r="E22" s="14">
        <v>12</v>
      </c>
      <c r="F22" s="14" t="s">
        <v>25</v>
      </c>
      <c r="G22" s="14">
        <v>1</v>
      </c>
      <c r="H22" s="14" t="s">
        <v>25</v>
      </c>
      <c r="I22" s="14">
        <v>12</v>
      </c>
      <c r="J22" s="14">
        <f>SUM(E22*I22/G22)</f>
        <v>144</v>
      </c>
    </row>
    <row r="23" spans="1:10">
      <c r="B23" s="14" t="s">
        <v>465</v>
      </c>
      <c r="C23" s="14" t="s">
        <v>18</v>
      </c>
      <c r="D23" s="14" t="s">
        <v>27</v>
      </c>
      <c r="E23" s="14">
        <v>100</v>
      </c>
      <c r="F23" s="14" t="s">
        <v>28</v>
      </c>
      <c r="G23" s="14">
        <v>1</v>
      </c>
      <c r="H23" s="14" t="s">
        <v>28</v>
      </c>
      <c r="I23" s="14">
        <v>45</v>
      </c>
      <c r="J23" s="14">
        <f>SUM(E23*I23/G23)</f>
        <v>4500</v>
      </c>
    </row>
    <row r="24" spans="1:10">
      <c r="D24" s="14" t="s">
        <v>29</v>
      </c>
      <c r="J24" s="14">
        <f>SUM(J21:J23)</f>
        <v>5064</v>
      </c>
    </row>
    <row r="25" spans="1:10">
      <c r="D25" s="14" t="s">
        <v>30</v>
      </c>
      <c r="J25" s="14">
        <f>SUM(J24/100)</f>
        <v>50.64</v>
      </c>
    </row>
    <row r="26" spans="1:10">
      <c r="D26" s="14" t="s">
        <v>31</v>
      </c>
      <c r="J26" s="14">
        <f>ROUNDDOWN(J19+J25,1)</f>
        <v>89.9</v>
      </c>
    </row>
    <row r="27" spans="1:10">
      <c r="D27" s="14" t="s">
        <v>32</v>
      </c>
      <c r="E27" s="14">
        <f>$E$7</f>
        <v>0.13614999999999999</v>
      </c>
      <c r="J27" s="14">
        <f>J26*E27</f>
        <v>12.239885000000001</v>
      </c>
    </row>
    <row r="28" spans="1:10">
      <c r="J28" s="14">
        <f>SUM(J26:J27)</f>
        <v>102.13988500000001</v>
      </c>
    </row>
    <row r="29" spans="1:10">
      <c r="D29" s="14" t="s">
        <v>33</v>
      </c>
      <c r="J29" s="14">
        <f>ROUND(J28,0)</f>
        <v>102</v>
      </c>
    </row>
    <row r="31" spans="1:10" ht="63" customHeight="1">
      <c r="A31" s="14">
        <f>SUM(MAX($A$7:$A30),1)</f>
        <v>2</v>
      </c>
      <c r="D31" s="15" t="s">
        <v>423</v>
      </c>
      <c r="E31" s="15"/>
      <c r="F31" s="15"/>
      <c r="G31" s="15"/>
      <c r="H31" s="15"/>
      <c r="I31" s="15"/>
      <c r="J31" s="15"/>
    </row>
    <row r="32" spans="1:10">
      <c r="D32" s="14" t="s">
        <v>19</v>
      </c>
      <c r="E32" s="15"/>
      <c r="F32" s="15"/>
      <c r="G32" s="15"/>
      <c r="H32" s="15"/>
    </row>
    <row r="33" spans="2:10">
      <c r="B33" s="14">
        <v>1</v>
      </c>
      <c r="D33" s="14" t="s">
        <v>0</v>
      </c>
      <c r="E33" s="14">
        <v>2</v>
      </c>
      <c r="F33" s="14" t="s">
        <v>20</v>
      </c>
      <c r="G33" s="14">
        <v>1</v>
      </c>
      <c r="H33" s="14" t="s">
        <v>20</v>
      </c>
      <c r="I33" s="14">
        <f>$G$2</f>
        <v>735</v>
      </c>
      <c r="J33" s="14">
        <f>SUM(E33*I33/G33)</f>
        <v>1470</v>
      </c>
    </row>
    <row r="34" spans="2:10">
      <c r="B34" s="14">
        <v>2</v>
      </c>
      <c r="D34" s="14" t="s">
        <v>1</v>
      </c>
      <c r="E34" s="14">
        <v>2</v>
      </c>
      <c r="F34" s="14" t="s">
        <v>20</v>
      </c>
      <c r="G34" s="14">
        <v>1</v>
      </c>
      <c r="H34" s="14" t="s">
        <v>20</v>
      </c>
      <c r="I34" s="14">
        <f>$G$3</f>
        <v>615</v>
      </c>
      <c r="J34" s="14">
        <f>SUM(E34*I34/G34)</f>
        <v>1230</v>
      </c>
    </row>
    <row r="35" spans="2:10">
      <c r="B35" s="14">
        <v>3</v>
      </c>
      <c r="D35" s="14" t="s">
        <v>2</v>
      </c>
      <c r="E35" s="14">
        <v>2</v>
      </c>
      <c r="F35" s="14" t="s">
        <v>20</v>
      </c>
      <c r="G35" s="14">
        <v>1</v>
      </c>
      <c r="H35" s="14" t="s">
        <v>20</v>
      </c>
      <c r="I35" s="14">
        <f>$G$4</f>
        <v>615</v>
      </c>
      <c r="J35" s="14">
        <f>SUM(E35*I35/G35)</f>
        <v>1230</v>
      </c>
    </row>
    <row r="36" spans="2:10">
      <c r="D36" s="14" t="s">
        <v>21</v>
      </c>
      <c r="J36" s="14">
        <f>SUM(J33:J35)</f>
        <v>3930</v>
      </c>
    </row>
    <row r="37" spans="2:10">
      <c r="D37" s="14" t="s">
        <v>22</v>
      </c>
      <c r="J37" s="14">
        <f>SUM(J36/100)</f>
        <v>39.299999999999997</v>
      </c>
    </row>
    <row r="38" spans="2:10">
      <c r="D38" s="14" t="s">
        <v>23</v>
      </c>
    </row>
    <row r="39" spans="2:10">
      <c r="B39" s="14" t="s">
        <v>762</v>
      </c>
      <c r="D39" s="14" t="s">
        <v>34</v>
      </c>
      <c r="E39" s="14">
        <v>50</v>
      </c>
      <c r="F39" s="14" t="s">
        <v>35</v>
      </c>
      <c r="G39" s="14">
        <v>1</v>
      </c>
      <c r="H39" s="14" t="s">
        <v>36</v>
      </c>
      <c r="I39" s="14">
        <v>9</v>
      </c>
      <c r="J39" s="14">
        <f>SUM(E39*I39/G39)</f>
        <v>450</v>
      </c>
    </row>
    <row r="40" spans="2:10">
      <c r="B40" s="14" t="s">
        <v>763</v>
      </c>
      <c r="D40" s="14" t="s">
        <v>37</v>
      </c>
      <c r="E40" s="14">
        <v>200</v>
      </c>
      <c r="F40" s="14" t="s">
        <v>25</v>
      </c>
      <c r="G40" s="14">
        <v>100</v>
      </c>
      <c r="H40" s="14" t="s">
        <v>25</v>
      </c>
      <c r="I40" s="14">
        <v>44</v>
      </c>
      <c r="J40" s="14">
        <f>SUM(E40*I40/G40)</f>
        <v>88</v>
      </c>
    </row>
    <row r="41" spans="2:10">
      <c r="B41" s="14" t="s">
        <v>466</v>
      </c>
      <c r="C41" s="14" t="s">
        <v>18</v>
      </c>
      <c r="D41" s="14" t="s">
        <v>38</v>
      </c>
      <c r="E41" s="14">
        <v>12</v>
      </c>
      <c r="F41" s="14" t="s">
        <v>25</v>
      </c>
      <c r="G41" s="14">
        <v>1</v>
      </c>
      <c r="H41" s="14" t="s">
        <v>25</v>
      </c>
      <c r="I41" s="14">
        <v>28</v>
      </c>
      <c r="J41" s="14">
        <f>SUM(E41*I41/G41)</f>
        <v>336</v>
      </c>
    </row>
    <row r="42" spans="2:10">
      <c r="B42" s="14" t="s">
        <v>43</v>
      </c>
      <c r="C42" s="14" t="s">
        <v>18</v>
      </c>
      <c r="D42" s="14" t="s">
        <v>26</v>
      </c>
      <c r="E42" s="14">
        <v>12</v>
      </c>
      <c r="F42" s="14" t="s">
        <v>25</v>
      </c>
      <c r="G42" s="14">
        <v>1</v>
      </c>
      <c r="H42" s="14" t="s">
        <v>25</v>
      </c>
      <c r="I42" s="14">
        <f>$I$22</f>
        <v>12</v>
      </c>
      <c r="J42" s="14">
        <f>SUM(E42*I42/G42)</f>
        <v>144</v>
      </c>
    </row>
    <row r="43" spans="2:10" ht="34.15" customHeight="1">
      <c r="B43" s="14" t="s">
        <v>467</v>
      </c>
      <c r="C43" s="14" t="s">
        <v>18</v>
      </c>
      <c r="D43" s="14" t="s">
        <v>39</v>
      </c>
      <c r="E43" s="14">
        <v>100</v>
      </c>
      <c r="F43" s="14" t="s">
        <v>28</v>
      </c>
      <c r="G43" s="14">
        <v>1</v>
      </c>
      <c r="H43" s="14" t="s">
        <v>28</v>
      </c>
      <c r="I43" s="14">
        <f>$I$23</f>
        <v>45</v>
      </c>
      <c r="J43" s="14">
        <f>SUM(E43*I43/G43)</f>
        <v>4500</v>
      </c>
    </row>
    <row r="44" spans="2:10">
      <c r="D44" s="14" t="s">
        <v>29</v>
      </c>
      <c r="J44" s="14">
        <f>SUM(J39:J43)</f>
        <v>5518</v>
      </c>
    </row>
    <row r="45" spans="2:10">
      <c r="D45" s="14" t="s">
        <v>30</v>
      </c>
      <c r="J45" s="14">
        <f>SUM(J44/100)</f>
        <v>55.18</v>
      </c>
    </row>
    <row r="46" spans="2:10">
      <c r="D46" s="14" t="s">
        <v>31</v>
      </c>
      <c r="J46" s="14">
        <f>ROUNDDOWN(J37+J45,1)</f>
        <v>94.4</v>
      </c>
    </row>
    <row r="47" spans="2:10">
      <c r="D47" s="14" t="s">
        <v>32</v>
      </c>
      <c r="E47" s="14">
        <f>$E$7</f>
        <v>0.13614999999999999</v>
      </c>
      <c r="J47" s="14">
        <f>J46*E47</f>
        <v>12.85256</v>
      </c>
    </row>
    <row r="48" spans="2:10">
      <c r="J48" s="14">
        <f>SUM(J46:J47)</f>
        <v>107.25256</v>
      </c>
    </row>
    <row r="49" spans="2:10">
      <c r="D49" s="14" t="s">
        <v>33</v>
      </c>
      <c r="J49" s="14">
        <f>ROUND(J48,0)</f>
        <v>107</v>
      </c>
    </row>
    <row r="51" spans="2:10" ht="67.599999999999994" hidden="1" customHeight="1">
      <c r="D51" s="15" t="s">
        <v>531</v>
      </c>
      <c r="E51" s="15"/>
      <c r="F51" s="15"/>
      <c r="G51" s="15"/>
      <c r="H51" s="15"/>
      <c r="I51" s="15"/>
      <c r="J51" s="15"/>
    </row>
    <row r="52" spans="2:10" hidden="1">
      <c r="D52" s="14" t="s">
        <v>19</v>
      </c>
      <c r="E52" s="15"/>
      <c r="F52" s="15"/>
      <c r="G52" s="15"/>
      <c r="H52" s="15"/>
    </row>
    <row r="53" spans="2:10" hidden="1">
      <c r="B53" s="14">
        <v>1</v>
      </c>
      <c r="D53" s="14" t="s">
        <v>0</v>
      </c>
      <c r="E53" s="14">
        <v>2</v>
      </c>
      <c r="F53" s="14" t="s">
        <v>20</v>
      </c>
      <c r="G53" s="14">
        <v>1</v>
      </c>
      <c r="H53" s="14" t="s">
        <v>20</v>
      </c>
      <c r="I53" s="14">
        <v>695</v>
      </c>
      <c r="J53" s="14">
        <f>SUM(E53*I53/G53)</f>
        <v>1390</v>
      </c>
    </row>
    <row r="54" spans="2:10" hidden="1">
      <c r="B54" s="14">
        <v>2</v>
      </c>
      <c r="D54" s="14" t="s">
        <v>1</v>
      </c>
      <c r="E54" s="14">
        <v>2</v>
      </c>
      <c r="F54" s="14" t="s">
        <v>20</v>
      </c>
      <c r="G54" s="14">
        <v>1</v>
      </c>
      <c r="H54" s="14" t="s">
        <v>20</v>
      </c>
      <c r="I54" s="14">
        <v>580</v>
      </c>
      <c r="J54" s="14">
        <f>SUM(E54*I54/G54)</f>
        <v>1160</v>
      </c>
    </row>
    <row r="55" spans="2:10" hidden="1">
      <c r="B55" s="14">
        <v>3</v>
      </c>
      <c r="D55" s="14" t="s">
        <v>2</v>
      </c>
      <c r="E55" s="14">
        <v>2</v>
      </c>
      <c r="F55" s="14" t="s">
        <v>20</v>
      </c>
      <c r="G55" s="14">
        <v>1</v>
      </c>
      <c r="H55" s="14" t="s">
        <v>20</v>
      </c>
      <c r="I55" s="14">
        <v>580</v>
      </c>
      <c r="J55" s="14">
        <f>SUM(E55*I55/G55)</f>
        <v>1160</v>
      </c>
    </row>
    <row r="56" spans="2:10" hidden="1">
      <c r="B56" s="14">
        <v>4</v>
      </c>
      <c r="D56" s="14" t="s">
        <v>3</v>
      </c>
      <c r="F56" s="14" t="s">
        <v>20</v>
      </c>
      <c r="G56" s="14">
        <v>1</v>
      </c>
      <c r="H56" s="14" t="s">
        <v>20</v>
      </c>
      <c r="I56" s="14">
        <v>610</v>
      </c>
      <c r="J56" s="14">
        <f>SUM(E56*I56/G56)</f>
        <v>0</v>
      </c>
    </row>
    <row r="57" spans="2:10" hidden="1">
      <c r="D57" s="14" t="s">
        <v>21</v>
      </c>
      <c r="J57" s="14">
        <f>SUM(J53:J56)</f>
        <v>3710</v>
      </c>
    </row>
    <row r="58" spans="2:10" hidden="1">
      <c r="D58" s="14" t="s">
        <v>22</v>
      </c>
      <c r="J58" s="14">
        <f>SUM(J57/100)</f>
        <v>37.1</v>
      </c>
    </row>
    <row r="59" spans="2:10" hidden="1">
      <c r="D59" s="14" t="s">
        <v>23</v>
      </c>
    </row>
    <row r="60" spans="2:10" hidden="1">
      <c r="B60" s="14" t="s">
        <v>99</v>
      </c>
      <c r="D60" s="14" t="s">
        <v>34</v>
      </c>
      <c r="E60" s="14">
        <v>25</v>
      </c>
      <c r="F60" s="14" t="s">
        <v>35</v>
      </c>
      <c r="G60" s="14">
        <v>1</v>
      </c>
      <c r="H60" s="14" t="s">
        <v>36</v>
      </c>
      <c r="I60" s="14">
        <v>9</v>
      </c>
      <c r="J60" s="14">
        <f t="shared" ref="J60:J66" si="0">SUM(E60*I60/G60)</f>
        <v>225</v>
      </c>
    </row>
    <row r="61" spans="2:10" hidden="1">
      <c r="B61" s="14" t="s">
        <v>40</v>
      </c>
      <c r="D61" s="14" t="s">
        <v>532</v>
      </c>
      <c r="E61" s="14">
        <v>200</v>
      </c>
      <c r="F61" s="14" t="s">
        <v>25</v>
      </c>
      <c r="G61" s="14">
        <v>100</v>
      </c>
      <c r="H61" s="14" t="s">
        <v>25</v>
      </c>
      <c r="I61" s="14">
        <v>45</v>
      </c>
      <c r="J61" s="14">
        <f t="shared" si="0"/>
        <v>90</v>
      </c>
    </row>
    <row r="62" spans="2:10" ht="22.95" hidden="1" customHeight="1">
      <c r="B62" s="14" t="s">
        <v>380</v>
      </c>
      <c r="C62" s="14" t="s">
        <v>42</v>
      </c>
      <c r="D62" s="14" t="s">
        <v>533</v>
      </c>
      <c r="E62" s="14">
        <v>200</v>
      </c>
      <c r="F62" s="14" t="s">
        <v>25</v>
      </c>
      <c r="G62" s="14">
        <v>100</v>
      </c>
      <c r="H62" s="14" t="s">
        <v>25</v>
      </c>
      <c r="I62" s="14">
        <v>128</v>
      </c>
      <c r="J62" s="14">
        <f t="shared" si="0"/>
        <v>256</v>
      </c>
    </row>
    <row r="63" spans="2:10" hidden="1">
      <c r="B63" s="14" t="s">
        <v>534</v>
      </c>
      <c r="C63" s="14" t="s">
        <v>18</v>
      </c>
      <c r="D63" s="14" t="s">
        <v>535</v>
      </c>
      <c r="E63" s="14">
        <v>200</v>
      </c>
      <c r="F63" s="14" t="s">
        <v>25</v>
      </c>
      <c r="G63" s="14">
        <v>100</v>
      </c>
      <c r="H63" s="14" t="s">
        <v>25</v>
      </c>
      <c r="I63" s="14">
        <v>279</v>
      </c>
      <c r="J63" s="14">
        <f t="shared" si="0"/>
        <v>558</v>
      </c>
    </row>
    <row r="64" spans="2:10" hidden="1">
      <c r="B64" s="14" t="s">
        <v>466</v>
      </c>
      <c r="C64" s="14" t="s">
        <v>18</v>
      </c>
      <c r="D64" s="14" t="s">
        <v>38</v>
      </c>
      <c r="E64" s="14">
        <v>12</v>
      </c>
      <c r="F64" s="14" t="s">
        <v>25</v>
      </c>
      <c r="G64" s="14">
        <v>1</v>
      </c>
      <c r="H64" s="14" t="s">
        <v>25</v>
      </c>
      <c r="I64" s="14">
        <v>26</v>
      </c>
      <c r="J64" s="14">
        <f t="shared" si="0"/>
        <v>312</v>
      </c>
    </row>
    <row r="65" spans="1:10" hidden="1">
      <c r="B65" s="14" t="s">
        <v>43</v>
      </c>
      <c r="C65" s="14" t="s">
        <v>18</v>
      </c>
      <c r="D65" s="14" t="s">
        <v>26</v>
      </c>
      <c r="E65" s="14">
        <v>12</v>
      </c>
      <c r="F65" s="14" t="s">
        <v>25</v>
      </c>
      <c r="G65" s="14">
        <v>1</v>
      </c>
      <c r="H65" s="14" t="s">
        <v>25</v>
      </c>
      <c r="I65" s="14">
        <v>10</v>
      </c>
      <c r="J65" s="14">
        <f t="shared" si="0"/>
        <v>120</v>
      </c>
    </row>
    <row r="66" spans="1:10" hidden="1">
      <c r="B66" s="14" t="s">
        <v>467</v>
      </c>
      <c r="C66" s="14" t="s">
        <v>18</v>
      </c>
      <c r="D66" s="14" t="s">
        <v>39</v>
      </c>
      <c r="E66" s="14">
        <v>100</v>
      </c>
      <c r="F66" s="14" t="s">
        <v>28</v>
      </c>
      <c r="G66" s="14">
        <v>1</v>
      </c>
      <c r="H66" s="14" t="s">
        <v>28</v>
      </c>
      <c r="I66" s="14">
        <v>31</v>
      </c>
      <c r="J66" s="14">
        <f t="shared" si="0"/>
        <v>3100</v>
      </c>
    </row>
    <row r="67" spans="1:10" hidden="1">
      <c r="D67" s="14" t="s">
        <v>29</v>
      </c>
      <c r="J67" s="14">
        <f>SUM(J60:J66)</f>
        <v>4661</v>
      </c>
    </row>
    <row r="68" spans="1:10" hidden="1">
      <c r="D68" s="14" t="s">
        <v>30</v>
      </c>
      <c r="J68" s="14">
        <f>SUM(J67/100)</f>
        <v>46.61</v>
      </c>
    </row>
    <row r="69" spans="1:10" hidden="1">
      <c r="D69" s="14" t="s">
        <v>31</v>
      </c>
      <c r="J69" s="14">
        <f>ROUNDDOWN(J58+J68,1)</f>
        <v>83.7</v>
      </c>
    </row>
    <row r="70" spans="1:10" hidden="1">
      <c r="D70" s="14" t="s">
        <v>32</v>
      </c>
      <c r="E70" s="14">
        <f>$E$7</f>
        <v>0.13614999999999999</v>
      </c>
      <c r="J70" s="14">
        <f>J69*E70</f>
        <v>11.395754999999999</v>
      </c>
    </row>
    <row r="71" spans="1:10" hidden="1">
      <c r="J71" s="14">
        <f>SUM(J69:J70)</f>
        <v>95.095754999999997</v>
      </c>
    </row>
    <row r="72" spans="1:10" hidden="1">
      <c r="D72" s="14" t="s">
        <v>33</v>
      </c>
      <c r="J72" s="14">
        <f>ROUND(J71,0)</f>
        <v>95</v>
      </c>
    </row>
    <row r="74" spans="1:10" ht="38.4" customHeight="1">
      <c r="A74" s="14">
        <f>SUM(MAX($A$7:$A73),1)</f>
        <v>3</v>
      </c>
      <c r="D74" s="15" t="s">
        <v>44</v>
      </c>
      <c r="E74" s="15"/>
      <c r="F74" s="15"/>
      <c r="G74" s="15"/>
      <c r="H74" s="15"/>
      <c r="I74" s="15"/>
      <c r="J74" s="15"/>
    </row>
    <row r="75" spans="1:10">
      <c r="D75" s="14" t="s">
        <v>19</v>
      </c>
      <c r="E75" s="15"/>
      <c r="F75" s="15"/>
      <c r="G75" s="15"/>
      <c r="H75" s="15"/>
    </row>
    <row r="76" spans="1:10">
      <c r="B76" s="14">
        <v>1</v>
      </c>
      <c r="D76" s="14" t="s">
        <v>0</v>
      </c>
      <c r="E76" s="14">
        <v>0.03</v>
      </c>
      <c r="F76" s="14" t="s">
        <v>20</v>
      </c>
      <c r="G76" s="14">
        <v>1</v>
      </c>
      <c r="H76" s="14" t="s">
        <v>20</v>
      </c>
      <c r="I76" s="14">
        <f>$G$2</f>
        <v>735</v>
      </c>
      <c r="J76" s="14">
        <f>SUM(E76*I76/G76)</f>
        <v>22.05</v>
      </c>
    </row>
    <row r="77" spans="1:10">
      <c r="B77" s="14">
        <v>2</v>
      </c>
      <c r="D77" s="14" t="s">
        <v>2</v>
      </c>
      <c r="E77" s="14">
        <v>0.03</v>
      </c>
      <c r="F77" s="14" t="s">
        <v>20</v>
      </c>
      <c r="G77" s="14">
        <v>1</v>
      </c>
      <c r="H77" s="14" t="s">
        <v>20</v>
      </c>
      <c r="I77" s="14">
        <f>$G$3</f>
        <v>615</v>
      </c>
      <c r="J77" s="14">
        <f>SUM(E77*I77/G77)</f>
        <v>18.45</v>
      </c>
    </row>
    <row r="78" spans="1:10">
      <c r="D78" s="14" t="s">
        <v>22</v>
      </c>
      <c r="J78" s="14">
        <f>SUM(J76:J77)</f>
        <v>40.5</v>
      </c>
    </row>
    <row r="80" spans="1:10">
      <c r="D80" s="14" t="s">
        <v>45</v>
      </c>
    </row>
    <row r="81" spans="1:10">
      <c r="B81" s="14" t="s">
        <v>764</v>
      </c>
      <c r="D81" s="14" t="s">
        <v>46</v>
      </c>
      <c r="E81" s="14" t="s">
        <v>47</v>
      </c>
      <c r="F81" s="14">
        <v>1</v>
      </c>
      <c r="G81" s="14">
        <v>1</v>
      </c>
      <c r="H81" s="14" t="s">
        <v>25</v>
      </c>
      <c r="I81" s="14">
        <v>138</v>
      </c>
      <c r="J81" s="14">
        <f>I81*F81</f>
        <v>138</v>
      </c>
    </row>
    <row r="82" spans="1:10">
      <c r="B82" s="14" t="s">
        <v>464</v>
      </c>
      <c r="C82" s="14" t="s">
        <v>18</v>
      </c>
      <c r="D82" s="14" t="s">
        <v>595</v>
      </c>
      <c r="E82" s="14" t="s">
        <v>47</v>
      </c>
      <c r="F82" s="14">
        <v>-1</v>
      </c>
      <c r="G82" s="14">
        <v>1</v>
      </c>
      <c r="H82" s="14" t="s">
        <v>25</v>
      </c>
      <c r="I82" s="14">
        <v>35</v>
      </c>
      <c r="J82" s="14">
        <f>I82*F82</f>
        <v>-35</v>
      </c>
    </row>
    <row r="83" spans="1:10">
      <c r="D83" s="14" t="s">
        <v>48</v>
      </c>
      <c r="J83" s="14">
        <f>J81+J82</f>
        <v>103</v>
      </c>
    </row>
    <row r="84" spans="1:10">
      <c r="J84" s="14">
        <f>J78+J83</f>
        <v>143.5</v>
      </c>
    </row>
    <row r="85" spans="1:10">
      <c r="D85" s="14" t="s">
        <v>32</v>
      </c>
      <c r="E85" s="14">
        <f>$E$7</f>
        <v>0.13614999999999999</v>
      </c>
      <c r="J85" s="14">
        <f>J83*E85</f>
        <v>14.023449999999999</v>
      </c>
    </row>
    <row r="86" spans="1:10">
      <c r="J86" s="14">
        <f>SUM(J84:J85)</f>
        <v>157.52345</v>
      </c>
    </row>
    <row r="87" spans="1:10">
      <c r="D87" s="14" t="s">
        <v>49</v>
      </c>
      <c r="J87" s="14">
        <f>ROUND(J86,0)</f>
        <v>158</v>
      </c>
    </row>
    <row r="89" spans="1:10">
      <c r="D89" s="14" t="s">
        <v>870</v>
      </c>
    </row>
    <row r="90" spans="1:10">
      <c r="D90" s="15" t="s">
        <v>66</v>
      </c>
      <c r="E90" s="15"/>
      <c r="F90" s="15"/>
      <c r="G90" s="15"/>
      <c r="H90" s="15"/>
      <c r="I90" s="15"/>
      <c r="J90" s="15"/>
    </row>
    <row r="91" spans="1:10" ht="129.1" customHeight="1">
      <c r="A91" s="14">
        <f>A74+1</f>
        <v>4</v>
      </c>
      <c r="D91" s="15" t="s">
        <v>603</v>
      </c>
      <c r="E91" s="15"/>
      <c r="F91" s="15"/>
      <c r="G91" s="15"/>
      <c r="H91" s="15"/>
      <c r="I91" s="15"/>
      <c r="J91" s="15"/>
    </row>
    <row r="92" spans="1:10">
      <c r="D92" s="14" t="s">
        <v>19</v>
      </c>
    </row>
    <row r="93" spans="1:10">
      <c r="B93" s="14">
        <v>1</v>
      </c>
      <c r="D93" s="14" t="s">
        <v>0</v>
      </c>
      <c r="E93" s="14">
        <v>0.7</v>
      </c>
      <c r="F93" s="14" t="s">
        <v>20</v>
      </c>
      <c r="G93" s="14">
        <v>1</v>
      </c>
      <c r="H93" s="14" t="s">
        <v>20</v>
      </c>
      <c r="I93" s="14">
        <f>G2</f>
        <v>735</v>
      </c>
      <c r="J93" s="14">
        <f>SUM(E93*I93/G93)</f>
        <v>514.5</v>
      </c>
    </row>
    <row r="94" spans="1:10">
      <c r="B94" s="14">
        <v>2</v>
      </c>
      <c r="D94" s="14" t="s">
        <v>1</v>
      </c>
      <c r="E94" s="14">
        <v>1.4</v>
      </c>
      <c r="F94" s="14" t="s">
        <v>20</v>
      </c>
      <c r="G94" s="14">
        <v>1</v>
      </c>
      <c r="H94" s="14" t="s">
        <v>20</v>
      </c>
      <c r="I94" s="14">
        <f>G3</f>
        <v>615</v>
      </c>
      <c r="J94" s="14">
        <f>SUM(E94*I94/G94)</f>
        <v>861</v>
      </c>
    </row>
    <row r="95" spans="1:10">
      <c r="B95" s="14">
        <v>3</v>
      </c>
      <c r="D95" s="14" t="s">
        <v>2</v>
      </c>
      <c r="E95" s="14">
        <v>0.7</v>
      </c>
      <c r="F95" s="14" t="s">
        <v>20</v>
      </c>
      <c r="G95" s="14">
        <v>1</v>
      </c>
      <c r="H95" s="14" t="s">
        <v>20</v>
      </c>
      <c r="I95" s="14">
        <f>G4</f>
        <v>615</v>
      </c>
      <c r="J95" s="14">
        <f>SUM(E95*I95/G95)</f>
        <v>430.5</v>
      </c>
    </row>
    <row r="96" spans="1:10">
      <c r="D96" s="14" t="s">
        <v>50</v>
      </c>
      <c r="J96" s="14">
        <f>SUM(J93:J95)</f>
        <v>1806</v>
      </c>
    </row>
    <row r="97" spans="2:10">
      <c r="D97" s="14" t="s">
        <v>51</v>
      </c>
      <c r="J97" s="14">
        <f>SUM(J96/7)</f>
        <v>258</v>
      </c>
    </row>
    <row r="98" spans="2:10">
      <c r="D98" s="14" t="s">
        <v>23</v>
      </c>
    </row>
    <row r="99" spans="2:10">
      <c r="B99" s="14" t="s">
        <v>52</v>
      </c>
      <c r="C99" s="14" t="s">
        <v>18</v>
      </c>
      <c r="D99" s="14" t="s">
        <v>53</v>
      </c>
      <c r="E99" s="14">
        <v>1</v>
      </c>
      <c r="F99" s="14" t="s">
        <v>25</v>
      </c>
      <c r="G99" s="14">
        <v>1</v>
      </c>
      <c r="H99" s="14" t="s">
        <v>54</v>
      </c>
      <c r="I99" s="14">
        <v>110</v>
      </c>
      <c r="J99" s="14">
        <f>SUM(E99*I99/G99)</f>
        <v>110</v>
      </c>
    </row>
    <row r="100" spans="2:10">
      <c r="B100" s="14" t="s">
        <v>52</v>
      </c>
      <c r="C100" s="14" t="s">
        <v>67</v>
      </c>
      <c r="D100" s="14" t="s">
        <v>68</v>
      </c>
      <c r="E100" s="14">
        <v>1</v>
      </c>
      <c r="F100" s="14" t="s">
        <v>25</v>
      </c>
      <c r="G100" s="14">
        <v>1</v>
      </c>
      <c r="H100" s="14" t="s">
        <v>54</v>
      </c>
      <c r="I100" s="14">
        <v>130</v>
      </c>
      <c r="J100" s="14">
        <f>SUM(E100*I100/G100)</f>
        <v>130</v>
      </c>
    </row>
    <row r="101" spans="2:10">
      <c r="B101" s="14" t="s">
        <v>869</v>
      </c>
      <c r="C101" s="14" t="s">
        <v>18</v>
      </c>
      <c r="D101" s="14" t="s">
        <v>56</v>
      </c>
      <c r="E101" s="14">
        <v>1</v>
      </c>
      <c r="F101" s="14" t="s">
        <v>25</v>
      </c>
      <c r="G101" s="14">
        <v>1</v>
      </c>
      <c r="H101" s="14" t="s">
        <v>54</v>
      </c>
      <c r="I101" s="14">
        <v>105</v>
      </c>
      <c r="J101" s="14">
        <f>E101*I101</f>
        <v>105</v>
      </c>
    </row>
    <row r="102" spans="2:10">
      <c r="B102" s="14" t="s">
        <v>869</v>
      </c>
      <c r="C102" s="14" t="s">
        <v>67</v>
      </c>
      <c r="D102" s="14" t="s">
        <v>69</v>
      </c>
      <c r="E102" s="14">
        <v>1</v>
      </c>
      <c r="F102" s="14" t="s">
        <v>25</v>
      </c>
      <c r="G102" s="14">
        <v>1</v>
      </c>
      <c r="H102" s="14" t="s">
        <v>54</v>
      </c>
      <c r="I102" s="14">
        <v>120</v>
      </c>
      <c r="J102" s="14">
        <f>E102*I102</f>
        <v>120</v>
      </c>
    </row>
    <row r="103" spans="2:10">
      <c r="B103" s="14" t="s">
        <v>57</v>
      </c>
      <c r="C103" s="14" t="s">
        <v>58</v>
      </c>
      <c r="D103" s="14" t="s">
        <v>602</v>
      </c>
      <c r="E103" s="14">
        <v>7</v>
      </c>
      <c r="F103" s="14" t="s">
        <v>25</v>
      </c>
      <c r="G103" s="14">
        <v>1</v>
      </c>
      <c r="H103" s="14" t="s">
        <v>54</v>
      </c>
      <c r="I103" s="14">
        <v>130</v>
      </c>
      <c r="J103" s="14">
        <f>SUM(E103*I103/G103)</f>
        <v>910</v>
      </c>
    </row>
    <row r="104" spans="2:10">
      <c r="B104" s="14" t="s">
        <v>59</v>
      </c>
      <c r="C104" s="14" t="s">
        <v>60</v>
      </c>
      <c r="D104" s="14" t="s">
        <v>61</v>
      </c>
      <c r="E104" s="14">
        <v>7</v>
      </c>
      <c r="F104" s="14" t="s">
        <v>25</v>
      </c>
      <c r="G104" s="14">
        <v>1</v>
      </c>
      <c r="H104" s="14" t="s">
        <v>54</v>
      </c>
      <c r="I104" s="14">
        <v>25</v>
      </c>
      <c r="J104" s="14">
        <f>SUM(E104*I104/G104)</f>
        <v>175</v>
      </c>
    </row>
    <row r="105" spans="2:10">
      <c r="B105" s="14" t="s">
        <v>62</v>
      </c>
      <c r="C105" s="14" t="s">
        <v>58</v>
      </c>
      <c r="D105" s="14" t="s">
        <v>63</v>
      </c>
      <c r="E105" s="14">
        <v>100</v>
      </c>
      <c r="F105" s="14" t="s">
        <v>64</v>
      </c>
      <c r="G105" s="14">
        <v>100</v>
      </c>
      <c r="H105" s="14" t="s">
        <v>64</v>
      </c>
      <c r="I105" s="14">
        <v>2410</v>
      </c>
      <c r="J105" s="14">
        <f>SUM(E105*I105/G105)</f>
        <v>2410</v>
      </c>
    </row>
    <row r="106" spans="2:10">
      <c r="D106" s="14" t="s">
        <v>70</v>
      </c>
      <c r="J106" s="14">
        <f>SUM(J99:J105)</f>
        <v>3960</v>
      </c>
    </row>
    <row r="107" spans="2:10">
      <c r="D107" s="14" t="s">
        <v>65</v>
      </c>
      <c r="J107" s="14">
        <f>SUM(J106/7)</f>
        <v>565.71428571428567</v>
      </c>
    </row>
    <row r="108" spans="2:10">
      <c r="D108" s="14" t="s">
        <v>31</v>
      </c>
      <c r="J108" s="14">
        <f>ROUNDDOWN(J97+J107,0)</f>
        <v>823</v>
      </c>
    </row>
    <row r="109" spans="2:10">
      <c r="D109" s="14" t="s">
        <v>32</v>
      </c>
      <c r="E109" s="14">
        <f>$E$7</f>
        <v>0.13614999999999999</v>
      </c>
      <c r="J109" s="14">
        <f>J108*E109</f>
        <v>112.05144999999999</v>
      </c>
    </row>
    <row r="110" spans="2:10">
      <c r="J110" s="14">
        <f>SUM(J108:J109)</f>
        <v>935.05144999999993</v>
      </c>
    </row>
    <row r="111" spans="2:10">
      <c r="D111" s="14" t="s">
        <v>49</v>
      </c>
      <c r="J111" s="14">
        <f>ROUND(J110,0)</f>
        <v>935</v>
      </c>
    </row>
    <row r="113" spans="1:10">
      <c r="D113" s="15" t="s">
        <v>71</v>
      </c>
      <c r="E113" s="15"/>
      <c r="F113" s="15"/>
      <c r="G113" s="15"/>
      <c r="H113" s="15"/>
      <c r="I113" s="15"/>
      <c r="J113" s="15"/>
    </row>
    <row r="114" spans="1:10" ht="127.2" customHeight="1">
      <c r="A114" s="14">
        <f>A91+1</f>
        <v>5</v>
      </c>
      <c r="D114" s="15" t="s">
        <v>604</v>
      </c>
      <c r="E114" s="15"/>
      <c r="F114" s="15"/>
      <c r="G114" s="15"/>
      <c r="H114" s="15"/>
      <c r="I114" s="15"/>
      <c r="J114" s="15"/>
    </row>
    <row r="116" spans="1:10">
      <c r="D116" s="14" t="str">
        <f>CONCATENATE("1.5 times of normal (Total Cost of Material + Labour Charges) of Item number 4 = ", J111,"x1.5")</f>
        <v>1.5 times of normal (Total Cost of Material + Labour Charges) of Item number 4 = 935x1.5</v>
      </c>
      <c r="E116" s="14">
        <f>J111</f>
        <v>935</v>
      </c>
      <c r="F116" s="14" t="s">
        <v>25</v>
      </c>
      <c r="G116" s="14">
        <v>1</v>
      </c>
      <c r="H116" s="14" t="s">
        <v>54</v>
      </c>
      <c r="I116" s="14">
        <v>1.5</v>
      </c>
      <c r="J116" s="14">
        <f>SUM(E116*I116/G116)</f>
        <v>1402.5</v>
      </c>
    </row>
    <row r="118" spans="1:10">
      <c r="D118" s="14" t="s">
        <v>49</v>
      </c>
      <c r="J118" s="14">
        <f>ROUND(J116,0)</f>
        <v>1403</v>
      </c>
    </row>
    <row r="120" spans="1:10" hidden="1">
      <c r="D120" s="15" t="s">
        <v>66</v>
      </c>
      <c r="E120" s="15"/>
      <c r="F120" s="15"/>
      <c r="G120" s="15"/>
      <c r="H120" s="15"/>
      <c r="I120" s="15"/>
      <c r="J120" s="15"/>
    </row>
    <row r="121" spans="1:10" ht="129.1" hidden="1" customHeight="1">
      <c r="D121" s="15" t="s">
        <v>603</v>
      </c>
      <c r="E121" s="15"/>
      <c r="F121" s="15"/>
      <c r="G121" s="15"/>
      <c r="H121" s="15"/>
      <c r="I121" s="15"/>
      <c r="J121" s="15"/>
    </row>
    <row r="122" spans="1:10" hidden="1">
      <c r="D122" s="14" t="s">
        <v>19</v>
      </c>
    </row>
    <row r="123" spans="1:10" hidden="1">
      <c r="B123" s="14">
        <v>1</v>
      </c>
      <c r="D123" s="14" t="s">
        <v>0</v>
      </c>
      <c r="E123" s="14">
        <v>0.7</v>
      </c>
      <c r="F123" s="14" t="s">
        <v>20</v>
      </c>
      <c r="G123" s="14">
        <v>1</v>
      </c>
      <c r="H123" s="14" t="s">
        <v>20</v>
      </c>
      <c r="I123" s="14">
        <v>660</v>
      </c>
      <c r="J123" s="14">
        <f>SUM(E123*I123/G123)</f>
        <v>461.99999999999994</v>
      </c>
    </row>
    <row r="124" spans="1:10" hidden="1">
      <c r="B124" s="14">
        <v>2</v>
      </c>
      <c r="D124" s="14" t="s">
        <v>1</v>
      </c>
      <c r="E124" s="14">
        <v>1.4</v>
      </c>
      <c r="F124" s="14" t="s">
        <v>20</v>
      </c>
      <c r="G124" s="14">
        <v>1</v>
      </c>
      <c r="H124" s="14" t="s">
        <v>20</v>
      </c>
      <c r="I124" s="14">
        <v>550</v>
      </c>
      <c r="J124" s="14">
        <f>SUM(E124*I124/G124)</f>
        <v>770</v>
      </c>
    </row>
    <row r="125" spans="1:10" hidden="1">
      <c r="B125" s="14">
        <v>3</v>
      </c>
      <c r="D125" s="14" t="s">
        <v>2</v>
      </c>
      <c r="E125" s="14">
        <v>0.7</v>
      </c>
      <c r="F125" s="14" t="s">
        <v>20</v>
      </c>
      <c r="G125" s="14">
        <v>1</v>
      </c>
      <c r="H125" s="14" t="s">
        <v>20</v>
      </c>
      <c r="I125" s="14">
        <v>550</v>
      </c>
      <c r="J125" s="14">
        <f>SUM(E125*I125/G125)</f>
        <v>385</v>
      </c>
    </row>
    <row r="126" spans="1:10" hidden="1">
      <c r="D126" s="14" t="s">
        <v>50</v>
      </c>
      <c r="J126" s="14">
        <f>SUM(J123:J125)</f>
        <v>1617</v>
      </c>
    </row>
    <row r="127" spans="1:10" hidden="1">
      <c r="D127" s="14" t="s">
        <v>51</v>
      </c>
      <c r="J127" s="14">
        <f>SUM(J126/7)</f>
        <v>231</v>
      </c>
    </row>
    <row r="128" spans="1:10" hidden="1">
      <c r="D128" s="14" t="s">
        <v>23</v>
      </c>
    </row>
    <row r="129" spans="2:10" hidden="1">
      <c r="B129" s="14" t="s">
        <v>52</v>
      </c>
      <c r="C129" s="14" t="s">
        <v>18</v>
      </c>
      <c r="D129" s="14" t="s">
        <v>53</v>
      </c>
      <c r="E129" s="14">
        <v>1</v>
      </c>
      <c r="F129" s="14" t="s">
        <v>25</v>
      </c>
      <c r="G129" s="14">
        <v>1</v>
      </c>
      <c r="H129" s="14" t="s">
        <v>54</v>
      </c>
      <c r="I129" s="14">
        <v>101</v>
      </c>
      <c r="J129" s="14">
        <f>SUM(E129*I129/G129)</f>
        <v>101</v>
      </c>
    </row>
    <row r="130" spans="2:10" hidden="1">
      <c r="B130" s="14" t="s">
        <v>52</v>
      </c>
      <c r="C130" s="14" t="s">
        <v>67</v>
      </c>
      <c r="D130" s="14" t="s">
        <v>68</v>
      </c>
      <c r="E130" s="14">
        <v>1</v>
      </c>
      <c r="F130" s="14" t="s">
        <v>25</v>
      </c>
      <c r="G130" s="14">
        <v>1</v>
      </c>
      <c r="H130" s="14" t="s">
        <v>54</v>
      </c>
      <c r="I130" s="14">
        <v>120</v>
      </c>
      <c r="J130" s="14">
        <f>SUM(E130*I130/G130)</f>
        <v>120</v>
      </c>
    </row>
    <row r="131" spans="2:10" hidden="1">
      <c r="B131" s="14" t="s">
        <v>55</v>
      </c>
      <c r="C131" s="14" t="s">
        <v>18</v>
      </c>
      <c r="D131" s="14" t="s">
        <v>56</v>
      </c>
      <c r="E131" s="14">
        <v>1</v>
      </c>
      <c r="F131" s="14" t="s">
        <v>25</v>
      </c>
      <c r="G131" s="14">
        <v>1</v>
      </c>
      <c r="H131" s="14" t="s">
        <v>54</v>
      </c>
      <c r="I131" s="14">
        <v>97</v>
      </c>
      <c r="J131" s="14">
        <f>E131*I131</f>
        <v>97</v>
      </c>
    </row>
    <row r="132" spans="2:10" hidden="1">
      <c r="B132" s="14" t="s">
        <v>55</v>
      </c>
      <c r="C132" s="14" t="s">
        <v>67</v>
      </c>
      <c r="D132" s="14" t="s">
        <v>69</v>
      </c>
      <c r="E132" s="14">
        <v>1</v>
      </c>
      <c r="F132" s="14" t="s">
        <v>25</v>
      </c>
      <c r="G132" s="14">
        <v>1</v>
      </c>
      <c r="H132" s="14" t="s">
        <v>54</v>
      </c>
      <c r="I132" s="14">
        <v>112</v>
      </c>
      <c r="J132" s="14">
        <f>E132*I132</f>
        <v>112</v>
      </c>
    </row>
    <row r="133" spans="2:10" hidden="1">
      <c r="B133" s="14" t="s">
        <v>57</v>
      </c>
      <c r="C133" s="14" t="s">
        <v>58</v>
      </c>
      <c r="D133" s="14" t="s">
        <v>602</v>
      </c>
      <c r="E133" s="14">
        <v>7</v>
      </c>
      <c r="F133" s="14" t="s">
        <v>25</v>
      </c>
      <c r="G133" s="14">
        <v>1</v>
      </c>
      <c r="H133" s="14" t="s">
        <v>54</v>
      </c>
      <c r="I133" s="14">
        <v>116</v>
      </c>
      <c r="J133" s="14">
        <f>SUM(E133*I133/G133)</f>
        <v>812</v>
      </c>
    </row>
    <row r="134" spans="2:10" hidden="1">
      <c r="B134" s="14" t="s">
        <v>59</v>
      </c>
      <c r="C134" s="14" t="s">
        <v>60</v>
      </c>
      <c r="D134" s="14" t="s">
        <v>61</v>
      </c>
      <c r="E134" s="14">
        <v>7</v>
      </c>
      <c r="F134" s="14" t="s">
        <v>25</v>
      </c>
      <c r="G134" s="14">
        <v>1</v>
      </c>
      <c r="H134" s="14" t="s">
        <v>54</v>
      </c>
      <c r="I134" s="14">
        <v>23</v>
      </c>
      <c r="J134" s="14">
        <f>SUM(E134*I134/G134)</f>
        <v>161</v>
      </c>
    </row>
    <row r="135" spans="2:10" hidden="1">
      <c r="B135" s="14" t="s">
        <v>62</v>
      </c>
      <c r="C135" s="14" t="s">
        <v>58</v>
      </c>
      <c r="D135" s="14" t="s">
        <v>63</v>
      </c>
      <c r="E135" s="14">
        <v>100</v>
      </c>
      <c r="F135" s="14" t="s">
        <v>64</v>
      </c>
      <c r="G135" s="14">
        <v>100</v>
      </c>
      <c r="H135" s="14" t="s">
        <v>64</v>
      </c>
      <c r="I135" s="14">
        <v>2187</v>
      </c>
      <c r="J135" s="14">
        <f>SUM(E135*I135/G135)</f>
        <v>2187</v>
      </c>
    </row>
    <row r="136" spans="2:10" hidden="1">
      <c r="D136" s="14" t="s">
        <v>70</v>
      </c>
      <c r="J136" s="14">
        <f>SUM(J129:J135)</f>
        <v>3590</v>
      </c>
    </row>
    <row r="137" spans="2:10" hidden="1">
      <c r="D137" s="14" t="s">
        <v>65</v>
      </c>
      <c r="J137" s="14">
        <f>SUM(J136/7)</f>
        <v>512.85714285714289</v>
      </c>
    </row>
    <row r="138" spans="2:10" hidden="1">
      <c r="D138" s="14" t="s">
        <v>31</v>
      </c>
      <c r="J138" s="14">
        <f>ROUNDDOWN(J127+J137,0)</f>
        <v>743</v>
      </c>
    </row>
    <row r="139" spans="2:10" hidden="1">
      <c r="D139" s="14" t="s">
        <v>32</v>
      </c>
      <c r="E139" s="14">
        <f>$E$7</f>
        <v>0.13614999999999999</v>
      </c>
      <c r="J139" s="14">
        <f>J138*E139</f>
        <v>101.15944999999999</v>
      </c>
    </row>
    <row r="140" spans="2:10" hidden="1">
      <c r="J140" s="14">
        <f>SUM(J138:J139)</f>
        <v>844.15944999999999</v>
      </c>
    </row>
    <row r="141" spans="2:10" hidden="1">
      <c r="D141" s="14" t="s">
        <v>49</v>
      </c>
      <c r="J141" s="14">
        <f>ROUND(J140,0)</f>
        <v>844</v>
      </c>
    </row>
    <row r="142" spans="2:10" hidden="1"/>
    <row r="143" spans="2:10" hidden="1">
      <c r="D143" s="15" t="s">
        <v>71</v>
      </c>
      <c r="E143" s="15"/>
      <c r="F143" s="15"/>
      <c r="G143" s="15"/>
      <c r="H143" s="15"/>
      <c r="I143" s="15"/>
      <c r="J143" s="15"/>
    </row>
    <row r="144" spans="2:10" ht="127.2" hidden="1" customHeight="1">
      <c r="D144" s="15" t="s">
        <v>604</v>
      </c>
      <c r="E144" s="15"/>
      <c r="F144" s="15"/>
      <c r="G144" s="15"/>
      <c r="H144" s="15"/>
      <c r="I144" s="15"/>
      <c r="J144" s="15"/>
    </row>
    <row r="145" spans="1:10" hidden="1"/>
    <row r="146" spans="1:10" hidden="1">
      <c r="D146" s="14" t="str">
        <f>CONCATENATE("1.5 times of normal (Total Cost of Material + Labour Charges) of Item number 4 = ", J141,"x1.5")</f>
        <v>1.5 times of normal (Total Cost of Material + Labour Charges) of Item number 4 = 844x1.5</v>
      </c>
      <c r="E146" s="14">
        <f>J141</f>
        <v>844</v>
      </c>
      <c r="F146" s="14" t="s">
        <v>25</v>
      </c>
      <c r="G146" s="14">
        <v>1</v>
      </c>
      <c r="H146" s="14" t="s">
        <v>54</v>
      </c>
      <c r="I146" s="14">
        <v>1.5</v>
      </c>
      <c r="J146" s="14">
        <f>SUM(E146*I146/G146)</f>
        <v>1266</v>
      </c>
    </row>
    <row r="147" spans="1:10" hidden="1"/>
    <row r="148" spans="1:10" hidden="1">
      <c r="D148" s="14" t="s">
        <v>49</v>
      </c>
      <c r="J148" s="14">
        <f>ROUND(J146,0)</f>
        <v>1266</v>
      </c>
    </row>
    <row r="149" spans="1:10" hidden="1"/>
    <row r="150" spans="1:10">
      <c r="D150" s="15" t="s">
        <v>72</v>
      </c>
      <c r="E150" s="15"/>
      <c r="F150" s="15"/>
      <c r="G150" s="15"/>
      <c r="H150" s="15"/>
      <c r="I150" s="15"/>
      <c r="J150" s="15"/>
    </row>
    <row r="151" spans="1:10" ht="69.8" customHeight="1">
      <c r="A151" s="14">
        <f>SUM(MAX($A$7:$A119),1)</f>
        <v>6</v>
      </c>
      <c r="D151" s="15" t="s">
        <v>374</v>
      </c>
      <c r="E151" s="15"/>
      <c r="F151" s="15"/>
      <c r="G151" s="15"/>
      <c r="H151" s="15"/>
      <c r="I151" s="15"/>
      <c r="J151" s="15"/>
    </row>
    <row r="152" spans="1:10">
      <c r="D152" s="14" t="s">
        <v>19</v>
      </c>
    </row>
    <row r="153" spans="1:10">
      <c r="B153" s="14">
        <v>1</v>
      </c>
      <c r="D153" s="14" t="s">
        <v>0</v>
      </c>
      <c r="E153" s="14">
        <v>6.7000000000000004E-2</v>
      </c>
      <c r="F153" s="14" t="s">
        <v>20</v>
      </c>
      <c r="G153" s="14">
        <v>1</v>
      </c>
      <c r="H153" s="14" t="s">
        <v>20</v>
      </c>
      <c r="I153" s="14">
        <f>$G$2</f>
        <v>735</v>
      </c>
      <c r="J153" s="14">
        <f>SUM(E153*I153/G153)</f>
        <v>49.245000000000005</v>
      </c>
    </row>
    <row r="154" spans="1:10">
      <c r="B154" s="14">
        <v>2</v>
      </c>
      <c r="D154" s="14" t="s">
        <v>2</v>
      </c>
      <c r="E154" s="14">
        <v>6.7000000000000004E-2</v>
      </c>
      <c r="F154" s="14" t="s">
        <v>20</v>
      </c>
      <c r="G154" s="14">
        <v>1</v>
      </c>
      <c r="H154" s="14" t="s">
        <v>20</v>
      </c>
      <c r="I154" s="14">
        <f>$G$3</f>
        <v>615</v>
      </c>
      <c r="J154" s="14">
        <f>SUM(E154*I154/G154)</f>
        <v>41.205000000000005</v>
      </c>
    </row>
    <row r="155" spans="1:10">
      <c r="D155" s="14" t="s">
        <v>51</v>
      </c>
      <c r="J155" s="14">
        <f>SUM(J153:J154)</f>
        <v>90.450000000000017</v>
      </c>
    </row>
    <row r="156" spans="1:10">
      <c r="D156" s="14" t="s">
        <v>23</v>
      </c>
    </row>
    <row r="157" spans="1:10">
      <c r="B157" s="14" t="s">
        <v>407</v>
      </c>
      <c r="C157" s="14" t="s">
        <v>18</v>
      </c>
      <c r="D157" s="14" t="s">
        <v>73</v>
      </c>
      <c r="E157" s="14">
        <v>1</v>
      </c>
      <c r="F157" s="14" t="s">
        <v>54</v>
      </c>
      <c r="G157" s="14">
        <v>1</v>
      </c>
      <c r="H157" s="14" t="s">
        <v>54</v>
      </c>
      <c r="I157" s="14">
        <v>110</v>
      </c>
      <c r="J157" s="14">
        <f>SUM(E157*I157/G157)</f>
        <v>110</v>
      </c>
    </row>
    <row r="158" spans="1:10">
      <c r="B158" s="14" t="s">
        <v>408</v>
      </c>
      <c r="C158" s="14" t="s">
        <v>18</v>
      </c>
      <c r="D158" s="14" t="s">
        <v>56</v>
      </c>
      <c r="E158" s="14">
        <v>1</v>
      </c>
      <c r="F158" s="14" t="s">
        <v>54</v>
      </c>
      <c r="G158" s="14">
        <v>1</v>
      </c>
      <c r="H158" s="14" t="s">
        <v>54</v>
      </c>
      <c r="I158" s="14">
        <v>105</v>
      </c>
      <c r="J158" s="14">
        <f>SUM(E158*I158/G158)</f>
        <v>105</v>
      </c>
    </row>
    <row r="159" spans="1:10">
      <c r="B159" s="14" t="s">
        <v>176</v>
      </c>
      <c r="C159" s="14" t="s">
        <v>58</v>
      </c>
      <c r="D159" s="14" t="s">
        <v>372</v>
      </c>
      <c r="E159" s="14">
        <v>1</v>
      </c>
      <c r="F159" s="14" t="s">
        <v>54</v>
      </c>
      <c r="G159" s="14">
        <v>1</v>
      </c>
      <c r="H159" s="14" t="s">
        <v>54</v>
      </c>
      <c r="I159" s="14">
        <v>130</v>
      </c>
      <c r="J159" s="14">
        <f>SUM(E159*I159/G159)</f>
        <v>130</v>
      </c>
    </row>
    <row r="160" spans="1:10">
      <c r="B160" s="14" t="s">
        <v>176</v>
      </c>
      <c r="C160" s="14" t="s">
        <v>42</v>
      </c>
      <c r="D160" s="14" t="s">
        <v>373</v>
      </c>
      <c r="E160" s="14">
        <v>1</v>
      </c>
      <c r="F160" s="14" t="s">
        <v>54</v>
      </c>
      <c r="G160" s="14">
        <v>1</v>
      </c>
      <c r="H160" s="14" t="s">
        <v>54</v>
      </c>
      <c r="I160" s="14">
        <v>195</v>
      </c>
      <c r="J160" s="14">
        <f>SUM(E160*I160/G160)</f>
        <v>195</v>
      </c>
    </row>
    <row r="161" spans="1:10">
      <c r="D161" s="14" t="s">
        <v>65</v>
      </c>
      <c r="J161" s="14">
        <f>SUM(J157:J160)</f>
        <v>540</v>
      </c>
    </row>
    <row r="162" spans="1:10">
      <c r="D162" s="14" t="s">
        <v>31</v>
      </c>
      <c r="J162" s="14">
        <f>ROUNDDOWN(J161+J155,0)</f>
        <v>630</v>
      </c>
    </row>
    <row r="163" spans="1:10">
      <c r="D163" s="14" t="s">
        <v>32</v>
      </c>
      <c r="E163" s="14">
        <f>$E$7</f>
        <v>0.13614999999999999</v>
      </c>
      <c r="J163" s="14">
        <f>J162*E163</f>
        <v>85.774499999999989</v>
      </c>
    </row>
    <row r="164" spans="1:10">
      <c r="J164" s="14">
        <f>SUM(J162:J163)</f>
        <v>715.77449999999999</v>
      </c>
    </row>
    <row r="165" spans="1:10">
      <c r="D165" s="14" t="s">
        <v>49</v>
      </c>
      <c r="J165" s="14">
        <f>ROUND(J164,0)</f>
        <v>716</v>
      </c>
    </row>
    <row r="167" spans="1:10">
      <c r="D167" s="15" t="s">
        <v>354</v>
      </c>
      <c r="E167" s="15"/>
      <c r="F167" s="15"/>
      <c r="G167" s="15"/>
      <c r="H167" s="15"/>
      <c r="I167" s="15"/>
      <c r="J167" s="15"/>
    </row>
    <row r="168" spans="1:10" ht="75.75" customHeight="1">
      <c r="A168" s="14">
        <f>A151+1</f>
        <v>7</v>
      </c>
      <c r="D168" s="15" t="s">
        <v>375</v>
      </c>
      <c r="E168" s="15"/>
      <c r="F168" s="15"/>
      <c r="G168" s="15"/>
      <c r="H168" s="15"/>
      <c r="I168" s="15"/>
      <c r="J168" s="15"/>
    </row>
    <row r="169" spans="1:10">
      <c r="D169" s="14" t="s">
        <v>19</v>
      </c>
    </row>
    <row r="170" spans="1:10">
      <c r="B170" s="14">
        <v>1</v>
      </c>
      <c r="D170" s="14" t="s">
        <v>0</v>
      </c>
      <c r="E170" s="14">
        <v>0.1</v>
      </c>
      <c r="F170" s="14" t="s">
        <v>20</v>
      </c>
      <c r="G170" s="14">
        <v>1</v>
      </c>
      <c r="H170" s="14" t="s">
        <v>20</v>
      </c>
      <c r="I170" s="14">
        <f>$G$2</f>
        <v>735</v>
      </c>
      <c r="J170" s="14">
        <f>SUM(E170*I170/G170)</f>
        <v>73.5</v>
      </c>
    </row>
    <row r="171" spans="1:10">
      <c r="B171" s="14">
        <v>2</v>
      </c>
      <c r="D171" s="14" t="s">
        <v>2</v>
      </c>
      <c r="E171" s="14">
        <v>0.1</v>
      </c>
      <c r="F171" s="14" t="s">
        <v>20</v>
      </c>
      <c r="G171" s="14">
        <v>1</v>
      </c>
      <c r="H171" s="14" t="s">
        <v>20</v>
      </c>
      <c r="I171" s="14">
        <f>$G$3</f>
        <v>615</v>
      </c>
      <c r="J171" s="14">
        <f>SUM(E171*I171/G171)</f>
        <v>61.5</v>
      </c>
    </row>
    <row r="172" spans="1:10" ht="12.75" customHeight="1">
      <c r="D172" s="14" t="s">
        <v>75</v>
      </c>
      <c r="J172" s="14">
        <f>SUM(J170:J171)</f>
        <v>135</v>
      </c>
    </row>
    <row r="173" spans="1:10">
      <c r="D173" s="14" t="s">
        <v>23</v>
      </c>
    </row>
    <row r="174" spans="1:10">
      <c r="B174" s="14" t="s">
        <v>407</v>
      </c>
      <c r="C174" s="14" t="s">
        <v>42</v>
      </c>
      <c r="D174" s="14" t="s">
        <v>355</v>
      </c>
      <c r="E174" s="14">
        <v>1</v>
      </c>
      <c r="F174" s="14" t="s">
        <v>54</v>
      </c>
      <c r="G174" s="14">
        <v>1</v>
      </c>
      <c r="H174" s="14" t="s">
        <v>54</v>
      </c>
      <c r="I174" s="14">
        <v>180</v>
      </c>
      <c r="J174" s="14">
        <f>SUM(E174*I174/G174)</f>
        <v>180</v>
      </c>
    </row>
    <row r="175" spans="1:10">
      <c r="B175" s="14" t="s">
        <v>408</v>
      </c>
      <c r="C175" s="14" t="s">
        <v>42</v>
      </c>
      <c r="D175" s="14" t="s">
        <v>356</v>
      </c>
      <c r="E175" s="14">
        <v>1</v>
      </c>
      <c r="F175" s="14" t="s">
        <v>25</v>
      </c>
      <c r="G175" s="14">
        <v>1</v>
      </c>
      <c r="H175" s="14" t="s">
        <v>54</v>
      </c>
      <c r="I175" s="14">
        <v>180</v>
      </c>
      <c r="J175" s="14">
        <f>SUM(E175*I175/G175)</f>
        <v>180</v>
      </c>
    </row>
    <row r="176" spans="1:10">
      <c r="B176" s="14" t="s">
        <v>176</v>
      </c>
      <c r="C176" s="14" t="s">
        <v>58</v>
      </c>
      <c r="D176" s="14" t="s">
        <v>372</v>
      </c>
      <c r="E176" s="14">
        <v>2</v>
      </c>
      <c r="F176" s="14" t="s">
        <v>25</v>
      </c>
      <c r="G176" s="14">
        <v>1</v>
      </c>
      <c r="H176" s="14" t="s">
        <v>54</v>
      </c>
      <c r="I176" s="14">
        <f>$I$159</f>
        <v>130</v>
      </c>
      <c r="J176" s="14">
        <f>SUM(E176*I176/G176)</f>
        <v>260</v>
      </c>
    </row>
    <row r="177" spans="2:10">
      <c r="B177" s="14" t="s">
        <v>176</v>
      </c>
      <c r="C177" s="14" t="s">
        <v>42</v>
      </c>
      <c r="D177" s="14" t="s">
        <v>373</v>
      </c>
      <c r="E177" s="14">
        <v>2</v>
      </c>
      <c r="F177" s="14" t="s">
        <v>25</v>
      </c>
      <c r="G177" s="14">
        <v>1</v>
      </c>
      <c r="H177" s="14" t="s">
        <v>54</v>
      </c>
      <c r="I177" s="14">
        <f>$I$160</f>
        <v>195</v>
      </c>
      <c r="J177" s="14">
        <f>SUM(E177*I177/G177)</f>
        <v>390</v>
      </c>
    </row>
    <row r="178" spans="2:10">
      <c r="D178" s="14" t="s">
        <v>77</v>
      </c>
      <c r="J178" s="14">
        <f>SUM(J174:J177)</f>
        <v>1010</v>
      </c>
    </row>
    <row r="179" spans="2:10">
      <c r="D179" s="14" t="s">
        <v>31</v>
      </c>
      <c r="J179" s="14">
        <f>ROUNDDOWN(J172+J178,0)</f>
        <v>1145</v>
      </c>
    </row>
    <row r="180" spans="2:10">
      <c r="D180" s="14" t="s">
        <v>32</v>
      </c>
      <c r="E180" s="14">
        <f>$E$7</f>
        <v>0.13614999999999999</v>
      </c>
      <c r="J180" s="14">
        <f>J179*E180</f>
        <v>155.89175</v>
      </c>
    </row>
    <row r="181" spans="2:10">
      <c r="J181" s="14">
        <f>SUM(J179:J180)</f>
        <v>1300.89175</v>
      </c>
    </row>
    <row r="182" spans="2:10">
      <c r="D182" s="14" t="s">
        <v>49</v>
      </c>
      <c r="J182" s="14">
        <f>ROUND(J181,0)</f>
        <v>1301</v>
      </c>
    </row>
    <row r="185" spans="2:10" hidden="1">
      <c r="D185" s="15" t="s">
        <v>536</v>
      </c>
      <c r="E185" s="15"/>
      <c r="F185" s="15"/>
      <c r="G185" s="15"/>
      <c r="H185" s="15"/>
      <c r="I185" s="15"/>
      <c r="J185" s="15"/>
    </row>
    <row r="186" spans="2:10" ht="65.400000000000006" hidden="1" customHeight="1">
      <c r="D186" s="15" t="s">
        <v>605</v>
      </c>
      <c r="E186" s="15"/>
      <c r="F186" s="15"/>
      <c r="G186" s="15"/>
      <c r="H186" s="15"/>
      <c r="I186" s="15"/>
      <c r="J186" s="15"/>
    </row>
    <row r="187" spans="2:10" hidden="1">
      <c r="D187" s="14" t="s">
        <v>19</v>
      </c>
    </row>
    <row r="188" spans="2:10" hidden="1">
      <c r="B188" s="14">
        <v>1</v>
      </c>
      <c r="D188" s="14" t="s">
        <v>0</v>
      </c>
      <c r="E188" s="14">
        <v>0.2</v>
      </c>
      <c r="F188" s="14" t="s">
        <v>20</v>
      </c>
      <c r="G188" s="14">
        <v>1</v>
      </c>
      <c r="H188" s="14" t="s">
        <v>20</v>
      </c>
      <c r="I188" s="14">
        <v>695</v>
      </c>
      <c r="J188" s="14">
        <f>SUM(E188*I188/G188)</f>
        <v>139</v>
      </c>
    </row>
    <row r="189" spans="2:10" hidden="1">
      <c r="B189" s="14">
        <v>2</v>
      </c>
      <c r="D189" s="14" t="s">
        <v>2</v>
      </c>
      <c r="E189" s="14">
        <v>0.2</v>
      </c>
      <c r="F189" s="14" t="s">
        <v>20</v>
      </c>
      <c r="G189" s="14">
        <v>1</v>
      </c>
      <c r="H189" s="14" t="s">
        <v>20</v>
      </c>
      <c r="I189" s="14">
        <v>580</v>
      </c>
      <c r="J189" s="14">
        <f>SUM(E189*I189/G189)</f>
        <v>116</v>
      </c>
    </row>
    <row r="190" spans="2:10" hidden="1">
      <c r="D190" s="14" t="s">
        <v>75</v>
      </c>
      <c r="J190" s="14">
        <f>SUM(J188:J189)</f>
        <v>255</v>
      </c>
    </row>
    <row r="191" spans="2:10" hidden="1">
      <c r="D191" s="14" t="s">
        <v>23</v>
      </c>
    </row>
    <row r="192" spans="2:10" hidden="1">
      <c r="B192" s="14" t="s">
        <v>52</v>
      </c>
      <c r="C192" s="14" t="s">
        <v>76</v>
      </c>
      <c r="D192" s="14" t="s">
        <v>537</v>
      </c>
      <c r="E192" s="14">
        <v>1</v>
      </c>
      <c r="F192" s="14" t="s">
        <v>54</v>
      </c>
      <c r="G192" s="14">
        <v>1</v>
      </c>
      <c r="H192" s="14" t="s">
        <v>54</v>
      </c>
      <c r="I192" s="14">
        <v>213</v>
      </c>
      <c r="J192" s="14">
        <f>SUM(E192*I192/G192)</f>
        <v>213</v>
      </c>
    </row>
    <row r="193" spans="2:10" hidden="1">
      <c r="B193" s="14" t="s">
        <v>55</v>
      </c>
      <c r="C193" s="14" t="s">
        <v>76</v>
      </c>
      <c r="D193" s="14" t="s">
        <v>538</v>
      </c>
      <c r="E193" s="14">
        <v>1</v>
      </c>
      <c r="F193" s="14" t="s">
        <v>25</v>
      </c>
      <c r="G193" s="14">
        <v>1</v>
      </c>
      <c r="H193" s="14" t="s">
        <v>54</v>
      </c>
      <c r="I193" s="14">
        <v>213</v>
      </c>
      <c r="J193" s="14">
        <f>SUM(E193*I193/G193)</f>
        <v>213</v>
      </c>
    </row>
    <row r="194" spans="2:10" hidden="1">
      <c r="B194" s="14" t="s">
        <v>57</v>
      </c>
      <c r="C194" s="14" t="s">
        <v>58</v>
      </c>
      <c r="D194" s="14" t="s">
        <v>372</v>
      </c>
      <c r="E194" s="14">
        <v>2</v>
      </c>
      <c r="F194" s="14" t="s">
        <v>25</v>
      </c>
      <c r="G194" s="14">
        <v>1</v>
      </c>
      <c r="H194" s="14" t="s">
        <v>54</v>
      </c>
      <c r="I194" s="14">
        <v>116</v>
      </c>
      <c r="J194" s="14">
        <f>SUM(E194*I194/G194)</f>
        <v>232</v>
      </c>
    </row>
    <row r="195" spans="2:10" hidden="1">
      <c r="B195" s="14" t="s">
        <v>57</v>
      </c>
      <c r="C195" s="14" t="s">
        <v>42</v>
      </c>
      <c r="D195" s="14" t="s">
        <v>373</v>
      </c>
      <c r="E195" s="14">
        <v>3</v>
      </c>
      <c r="F195" s="14" t="s">
        <v>25</v>
      </c>
      <c r="G195" s="14">
        <v>1</v>
      </c>
      <c r="H195" s="14" t="s">
        <v>54</v>
      </c>
      <c r="I195" s="14">
        <v>178</v>
      </c>
      <c r="J195" s="14">
        <f>SUM(E195*I195/G195)</f>
        <v>534</v>
      </c>
    </row>
    <row r="196" spans="2:10" hidden="1">
      <c r="D196" s="14" t="s">
        <v>77</v>
      </c>
      <c r="J196" s="14">
        <f>SUM(J192:J195)</f>
        <v>1192</v>
      </c>
    </row>
    <row r="197" spans="2:10" hidden="1">
      <c r="D197" s="14" t="s">
        <v>31</v>
      </c>
      <c r="J197" s="14">
        <f>ROUNDDOWN(J190+J196,0)</f>
        <v>1447</v>
      </c>
    </row>
    <row r="198" spans="2:10" hidden="1">
      <c r="D198" s="14" t="s">
        <v>32</v>
      </c>
      <c r="E198" s="14">
        <v>0.13614999999999999</v>
      </c>
      <c r="J198" s="14">
        <f>J197*E198</f>
        <v>197.00905</v>
      </c>
    </row>
    <row r="199" spans="2:10" hidden="1">
      <c r="J199" s="14">
        <f>SUM(J197:J198)</f>
        <v>1644.0090500000001</v>
      </c>
    </row>
    <row r="200" spans="2:10" hidden="1">
      <c r="D200" s="14" t="s">
        <v>49</v>
      </c>
      <c r="J200" s="14">
        <f>ROUND(J199,0)</f>
        <v>1644</v>
      </c>
    </row>
    <row r="201" spans="2:10" hidden="1"/>
    <row r="202" spans="2:10" hidden="1">
      <c r="D202" s="15" t="s">
        <v>539</v>
      </c>
      <c r="E202" s="15"/>
      <c r="F202" s="15"/>
      <c r="G202" s="15"/>
      <c r="H202" s="15"/>
      <c r="I202" s="15"/>
      <c r="J202" s="15"/>
    </row>
    <row r="203" spans="2:10" ht="67.599999999999994" hidden="1" customHeight="1">
      <c r="D203" s="15" t="s">
        <v>540</v>
      </c>
      <c r="E203" s="15"/>
      <c r="F203" s="15"/>
      <c r="G203" s="15"/>
      <c r="H203" s="15"/>
      <c r="I203" s="15"/>
      <c r="J203" s="15"/>
    </row>
    <row r="204" spans="2:10" hidden="1">
      <c r="D204" s="14" t="s">
        <v>19</v>
      </c>
    </row>
    <row r="205" spans="2:10" hidden="1">
      <c r="B205" s="14">
        <v>1</v>
      </c>
      <c r="D205" s="14" t="s">
        <v>0</v>
      </c>
      <c r="E205" s="14">
        <v>0.2</v>
      </c>
      <c r="F205" s="14" t="s">
        <v>20</v>
      </c>
      <c r="G205" s="14">
        <v>1</v>
      </c>
      <c r="H205" s="14" t="s">
        <v>20</v>
      </c>
      <c r="I205" s="14">
        <v>695</v>
      </c>
      <c r="J205" s="14">
        <f>SUM(E205*I205/G205)</f>
        <v>139</v>
      </c>
    </row>
    <row r="206" spans="2:10" hidden="1">
      <c r="B206" s="14">
        <v>2</v>
      </c>
      <c r="D206" s="14" t="s">
        <v>2</v>
      </c>
      <c r="E206" s="14">
        <v>0.2</v>
      </c>
      <c r="F206" s="14" t="s">
        <v>20</v>
      </c>
      <c r="G206" s="14">
        <v>1</v>
      </c>
      <c r="H206" s="14" t="s">
        <v>20</v>
      </c>
      <c r="I206" s="14">
        <v>580</v>
      </c>
      <c r="J206" s="14">
        <f>SUM(E206*I206/G206)</f>
        <v>116</v>
      </c>
    </row>
    <row r="207" spans="2:10" hidden="1">
      <c r="D207" s="14" t="s">
        <v>75</v>
      </c>
      <c r="J207" s="14">
        <f>SUM(J205:J206)</f>
        <v>255</v>
      </c>
    </row>
    <row r="208" spans="2:10" hidden="1">
      <c r="D208" s="14" t="s">
        <v>23</v>
      </c>
    </row>
    <row r="209" spans="1:10" hidden="1">
      <c r="B209" s="14" t="s">
        <v>52</v>
      </c>
      <c r="C209" s="14" t="s">
        <v>105</v>
      </c>
      <c r="D209" s="14" t="s">
        <v>541</v>
      </c>
      <c r="E209" s="14">
        <v>1</v>
      </c>
      <c r="F209" s="14" t="s">
        <v>54</v>
      </c>
      <c r="G209" s="14">
        <v>1</v>
      </c>
      <c r="H209" s="14" t="s">
        <v>54</v>
      </c>
      <c r="I209" s="14">
        <v>258</v>
      </c>
      <c r="J209" s="14">
        <f>SUM(E209*I209/G209)</f>
        <v>258</v>
      </c>
    </row>
    <row r="210" spans="1:10" hidden="1">
      <c r="B210" s="14" t="s">
        <v>55</v>
      </c>
      <c r="C210" s="14" t="s">
        <v>105</v>
      </c>
      <c r="D210" s="14" t="s">
        <v>542</v>
      </c>
      <c r="E210" s="14">
        <v>1</v>
      </c>
      <c r="F210" s="14" t="s">
        <v>25</v>
      </c>
      <c r="G210" s="14">
        <v>1</v>
      </c>
      <c r="H210" s="14" t="s">
        <v>54</v>
      </c>
      <c r="I210" s="14">
        <v>263</v>
      </c>
      <c r="J210" s="14">
        <f>SUM(E210*I210/G210)</f>
        <v>263</v>
      </c>
    </row>
    <row r="211" spans="1:10" hidden="1">
      <c r="B211" s="14" t="s">
        <v>57</v>
      </c>
      <c r="C211" s="14" t="s">
        <v>58</v>
      </c>
      <c r="D211" s="14" t="s">
        <v>372</v>
      </c>
      <c r="E211" s="14">
        <v>4</v>
      </c>
      <c r="F211" s="14" t="s">
        <v>25</v>
      </c>
      <c r="G211" s="14">
        <v>1</v>
      </c>
      <c r="H211" s="14" t="s">
        <v>54</v>
      </c>
      <c r="I211" s="14">
        <v>116</v>
      </c>
      <c r="J211" s="14">
        <f>SUM(E211*I211/G211)</f>
        <v>464</v>
      </c>
    </row>
    <row r="212" spans="1:10" hidden="1">
      <c r="B212" s="14" t="s">
        <v>57</v>
      </c>
      <c r="C212" s="14" t="s">
        <v>42</v>
      </c>
      <c r="D212" s="14" t="s">
        <v>373</v>
      </c>
      <c r="E212" s="14">
        <v>4</v>
      </c>
      <c r="F212" s="14" t="s">
        <v>25</v>
      </c>
      <c r="G212" s="14">
        <v>1</v>
      </c>
      <c r="H212" s="14" t="s">
        <v>54</v>
      </c>
      <c r="I212" s="14">
        <v>178</v>
      </c>
      <c r="J212" s="14">
        <f>SUM(E212*I212/G212)</f>
        <v>712</v>
      </c>
    </row>
    <row r="213" spans="1:10" hidden="1">
      <c r="D213" s="14" t="s">
        <v>77</v>
      </c>
      <c r="J213" s="14">
        <f>SUM(J209:J212)</f>
        <v>1697</v>
      </c>
    </row>
    <row r="214" spans="1:10" hidden="1">
      <c r="D214" s="14" t="s">
        <v>31</v>
      </c>
      <c r="J214" s="14">
        <f>ROUNDDOWN(J207+J213,0)</f>
        <v>1952</v>
      </c>
    </row>
    <row r="215" spans="1:10" hidden="1">
      <c r="D215" s="14" t="s">
        <v>32</v>
      </c>
      <c r="E215" s="14">
        <v>0.13614999999999999</v>
      </c>
      <c r="J215" s="14">
        <f>J214*E215</f>
        <v>265.76479999999998</v>
      </c>
    </row>
    <row r="216" spans="1:10" hidden="1">
      <c r="J216" s="14">
        <f>SUM(J214:J215)</f>
        <v>2217.7647999999999</v>
      </c>
    </row>
    <row r="217" spans="1:10" hidden="1">
      <c r="D217" s="14" t="s">
        <v>49</v>
      </c>
      <c r="J217" s="14">
        <f>ROUND(J216,0)</f>
        <v>2218</v>
      </c>
    </row>
    <row r="218" spans="1:10" hidden="1"/>
    <row r="219" spans="1:10">
      <c r="D219" s="15" t="s">
        <v>78</v>
      </c>
      <c r="E219" s="15"/>
      <c r="F219" s="15"/>
      <c r="G219" s="15"/>
      <c r="H219" s="15"/>
      <c r="I219" s="15"/>
      <c r="J219" s="15"/>
    </row>
    <row r="220" spans="1:10" ht="84.75" customHeight="1">
      <c r="A220" s="14">
        <f>SUM(MAX($A$7:$A218),1)</f>
        <v>8</v>
      </c>
      <c r="D220" s="15" t="s">
        <v>371</v>
      </c>
      <c r="E220" s="15"/>
      <c r="F220" s="15"/>
      <c r="G220" s="15"/>
      <c r="H220" s="15"/>
      <c r="I220" s="15"/>
      <c r="J220" s="15"/>
    </row>
    <row r="221" spans="1:10">
      <c r="D221" s="14" t="s">
        <v>19</v>
      </c>
    </row>
    <row r="222" spans="1:10">
      <c r="B222" s="14">
        <v>1</v>
      </c>
      <c r="D222" s="14" t="s">
        <v>0</v>
      </c>
      <c r="E222" s="14">
        <v>6.7000000000000004E-2</v>
      </c>
      <c r="F222" s="14" t="s">
        <v>20</v>
      </c>
      <c r="G222" s="14">
        <v>1</v>
      </c>
      <c r="H222" s="14" t="s">
        <v>20</v>
      </c>
      <c r="I222" s="14">
        <f>$G$2</f>
        <v>735</v>
      </c>
      <c r="J222" s="14">
        <f>SUM(E222*I222/G222)</f>
        <v>49.245000000000005</v>
      </c>
    </row>
    <row r="223" spans="1:10">
      <c r="B223" s="14">
        <v>2</v>
      </c>
      <c r="D223" s="14" t="s">
        <v>2</v>
      </c>
      <c r="E223" s="14">
        <v>6.7000000000000004E-2</v>
      </c>
      <c r="F223" s="14" t="s">
        <v>20</v>
      </c>
      <c r="G223" s="14">
        <v>1</v>
      </c>
      <c r="H223" s="14" t="s">
        <v>20</v>
      </c>
      <c r="I223" s="14">
        <f>$G$3</f>
        <v>615</v>
      </c>
      <c r="J223" s="14">
        <f>SUM(E223*I223/G223)</f>
        <v>41.205000000000005</v>
      </c>
    </row>
    <row r="224" spans="1:10">
      <c r="D224" s="14" t="s">
        <v>75</v>
      </c>
      <c r="J224" s="14">
        <f>SUM(J222:J223)</f>
        <v>90.450000000000017</v>
      </c>
    </row>
    <row r="225" spans="1:10">
      <c r="D225" s="14" t="s">
        <v>23</v>
      </c>
    </row>
    <row r="226" spans="1:10">
      <c r="B226" s="14" t="s">
        <v>52</v>
      </c>
      <c r="C226" s="14" t="s">
        <v>18</v>
      </c>
      <c r="D226" s="14" t="s">
        <v>53</v>
      </c>
      <c r="E226" s="14">
        <v>1</v>
      </c>
      <c r="F226" s="14" t="s">
        <v>54</v>
      </c>
      <c r="G226" s="14">
        <v>1</v>
      </c>
      <c r="H226" s="14" t="s">
        <v>54</v>
      </c>
      <c r="I226" s="14">
        <v>110</v>
      </c>
      <c r="J226" s="14">
        <f>SUM(E226*I226/G226)</f>
        <v>110</v>
      </c>
    </row>
    <row r="227" spans="1:10">
      <c r="B227" s="14" t="s">
        <v>55</v>
      </c>
      <c r="C227" s="14" t="s">
        <v>18</v>
      </c>
      <c r="D227" s="14" t="s">
        <v>56</v>
      </c>
      <c r="E227" s="14">
        <v>1</v>
      </c>
      <c r="F227" s="14" t="s">
        <v>54</v>
      </c>
      <c r="G227" s="14">
        <v>1</v>
      </c>
      <c r="H227" s="14" t="s">
        <v>54</v>
      </c>
      <c r="I227" s="14">
        <v>105</v>
      </c>
      <c r="J227" s="14">
        <f>SUM(E227*I227/G227)</f>
        <v>105</v>
      </c>
    </row>
    <row r="228" spans="1:10">
      <c r="B228" s="14" t="s">
        <v>57</v>
      </c>
      <c r="C228" s="14" t="s">
        <v>79</v>
      </c>
      <c r="D228" s="14" t="s">
        <v>80</v>
      </c>
      <c r="E228" s="14">
        <v>1</v>
      </c>
      <c r="F228" s="14" t="s">
        <v>54</v>
      </c>
      <c r="G228" s="14">
        <v>1</v>
      </c>
      <c r="H228" s="14" t="s">
        <v>54</v>
      </c>
      <c r="I228" s="14">
        <v>170</v>
      </c>
      <c r="J228" s="14">
        <f>SUM(E228*I228/G228)</f>
        <v>170</v>
      </c>
    </row>
    <row r="229" spans="1:10">
      <c r="B229" s="14" t="s">
        <v>57</v>
      </c>
      <c r="C229" s="14" t="s">
        <v>81</v>
      </c>
      <c r="D229" s="14" t="s">
        <v>370</v>
      </c>
      <c r="E229" s="14">
        <v>1</v>
      </c>
      <c r="F229" s="14" t="s">
        <v>54</v>
      </c>
      <c r="G229" s="14">
        <v>1</v>
      </c>
      <c r="H229" s="14" t="s">
        <v>54</v>
      </c>
      <c r="I229" s="14">
        <v>270</v>
      </c>
      <c r="J229" s="14">
        <f>SUM(E229*I229/G229)</f>
        <v>270</v>
      </c>
    </row>
    <row r="230" spans="1:10">
      <c r="D230" s="14" t="s">
        <v>77</v>
      </c>
      <c r="J230" s="14">
        <f>SUM(J226:J229)</f>
        <v>655</v>
      </c>
    </row>
    <row r="231" spans="1:10">
      <c r="D231" s="14" t="s">
        <v>31</v>
      </c>
      <c r="J231" s="14">
        <f>ROUNDDOWN(J224+J230,0)</f>
        <v>745</v>
      </c>
    </row>
    <row r="232" spans="1:10">
      <c r="D232" s="14" t="s">
        <v>32</v>
      </c>
      <c r="E232" s="14">
        <f>$E$7</f>
        <v>0.13614999999999999</v>
      </c>
      <c r="J232" s="14">
        <f>J231*E232</f>
        <v>101.43174999999999</v>
      </c>
    </row>
    <row r="233" spans="1:10">
      <c r="J233" s="14">
        <f>SUM(J231:J232)</f>
        <v>846.43174999999997</v>
      </c>
    </row>
    <row r="234" spans="1:10">
      <c r="D234" s="14" t="s">
        <v>49</v>
      </c>
      <c r="J234" s="14">
        <f>ROUND(J233,0)</f>
        <v>846</v>
      </c>
    </row>
    <row r="237" spans="1:10" ht="147.75" customHeight="1">
      <c r="A237" s="14">
        <f>SUM(MAX($A$7:$A234),1)</f>
        <v>9</v>
      </c>
      <c r="D237" s="15" t="s">
        <v>606</v>
      </c>
      <c r="E237" s="15"/>
      <c r="F237" s="15"/>
      <c r="G237" s="15"/>
      <c r="H237" s="15"/>
      <c r="I237" s="15"/>
      <c r="J237" s="15"/>
    </row>
    <row r="238" spans="1:10">
      <c r="D238" s="14" t="s">
        <v>19</v>
      </c>
    </row>
    <row r="239" spans="1:10">
      <c r="B239" s="14">
        <v>1</v>
      </c>
      <c r="D239" s="14" t="s">
        <v>0</v>
      </c>
      <c r="E239" s="14">
        <v>0.1</v>
      </c>
      <c r="F239" s="14" t="s">
        <v>20</v>
      </c>
      <c r="G239" s="14">
        <v>1</v>
      </c>
      <c r="H239" s="14" t="s">
        <v>20</v>
      </c>
      <c r="I239" s="14">
        <f>$G$2</f>
        <v>735</v>
      </c>
      <c r="J239" s="14">
        <f>SUM(E239*I239/G239)</f>
        <v>73.5</v>
      </c>
    </row>
    <row r="240" spans="1:10">
      <c r="B240" s="14">
        <v>2</v>
      </c>
      <c r="D240" s="14" t="s">
        <v>2</v>
      </c>
      <c r="E240" s="14">
        <v>0.1</v>
      </c>
      <c r="F240" s="14" t="s">
        <v>20</v>
      </c>
      <c r="G240" s="14">
        <v>1</v>
      </c>
      <c r="H240" s="14" t="s">
        <v>20</v>
      </c>
      <c r="I240" s="14">
        <f>$G$3</f>
        <v>615</v>
      </c>
      <c r="J240" s="14">
        <f>SUM(E240*I240/G240)</f>
        <v>61.5</v>
      </c>
    </row>
    <row r="241" spans="1:10">
      <c r="D241" s="14" t="s">
        <v>75</v>
      </c>
      <c r="J241" s="14">
        <f>SUM(J239:J240)</f>
        <v>135</v>
      </c>
    </row>
    <row r="242" spans="1:10">
      <c r="D242" s="14" t="s">
        <v>23</v>
      </c>
    </row>
    <row r="243" spans="1:10">
      <c r="B243" s="14" t="s">
        <v>57</v>
      </c>
      <c r="C243" s="14" t="s">
        <v>58</v>
      </c>
      <c r="D243" s="14" t="s">
        <v>372</v>
      </c>
      <c r="E243" s="14">
        <v>1</v>
      </c>
      <c r="F243" s="14" t="s">
        <v>47</v>
      </c>
      <c r="G243" s="14">
        <v>1</v>
      </c>
      <c r="H243" s="14" t="s">
        <v>47</v>
      </c>
      <c r="I243" s="14">
        <f>$I$159</f>
        <v>130</v>
      </c>
      <c r="J243" s="14">
        <f t="shared" ref="J243:J248" si="1">SUM(E243*I243/G243)</f>
        <v>130</v>
      </c>
    </row>
    <row r="244" spans="1:10">
      <c r="B244" s="14" t="s">
        <v>57</v>
      </c>
      <c r="C244" s="14" t="s">
        <v>42</v>
      </c>
      <c r="D244" s="14" t="s">
        <v>373</v>
      </c>
      <c r="E244" s="14">
        <v>1</v>
      </c>
      <c r="F244" s="14" t="s">
        <v>47</v>
      </c>
      <c r="G244" s="14">
        <v>1</v>
      </c>
      <c r="H244" s="14" t="s">
        <v>47</v>
      </c>
      <c r="I244" s="14">
        <v>195</v>
      </c>
      <c r="J244" s="14">
        <f t="shared" si="1"/>
        <v>195</v>
      </c>
    </row>
    <row r="245" spans="1:10">
      <c r="B245" s="14" t="s">
        <v>57</v>
      </c>
      <c r="C245" s="14" t="s">
        <v>79</v>
      </c>
      <c r="D245" s="14" t="s">
        <v>80</v>
      </c>
      <c r="E245" s="14">
        <v>1</v>
      </c>
      <c r="F245" s="14" t="s">
        <v>47</v>
      </c>
      <c r="G245" s="14">
        <v>1</v>
      </c>
      <c r="H245" s="14" t="s">
        <v>47</v>
      </c>
      <c r="I245" s="14">
        <v>170</v>
      </c>
      <c r="J245" s="14">
        <f t="shared" si="1"/>
        <v>170</v>
      </c>
    </row>
    <row r="246" spans="1:10">
      <c r="B246" s="14" t="s">
        <v>57</v>
      </c>
      <c r="C246" s="14" t="s">
        <v>81</v>
      </c>
      <c r="D246" s="14" t="s">
        <v>370</v>
      </c>
      <c r="E246" s="14">
        <v>1</v>
      </c>
      <c r="F246" s="14" t="s">
        <v>47</v>
      </c>
      <c r="G246" s="14">
        <v>1</v>
      </c>
      <c r="H246" s="14" t="s">
        <v>47</v>
      </c>
      <c r="I246" s="14">
        <v>270</v>
      </c>
      <c r="J246" s="14">
        <f t="shared" si="1"/>
        <v>270</v>
      </c>
    </row>
    <row r="247" spans="1:10">
      <c r="B247" s="14" t="s">
        <v>408</v>
      </c>
      <c r="C247" s="14" t="s">
        <v>42</v>
      </c>
      <c r="D247" s="14" t="s">
        <v>358</v>
      </c>
      <c r="E247" s="14">
        <v>1</v>
      </c>
      <c r="F247" s="14" t="s">
        <v>47</v>
      </c>
      <c r="G247" s="14">
        <v>1</v>
      </c>
      <c r="H247" s="14" t="s">
        <v>47</v>
      </c>
      <c r="I247" s="14">
        <v>180</v>
      </c>
      <c r="J247" s="14">
        <f t="shared" si="1"/>
        <v>180</v>
      </c>
    </row>
    <row r="248" spans="1:10">
      <c r="B248" s="14" t="s">
        <v>407</v>
      </c>
      <c r="C248" s="14" t="s">
        <v>42</v>
      </c>
      <c r="D248" s="14" t="s">
        <v>359</v>
      </c>
      <c r="E248" s="14">
        <v>1</v>
      </c>
      <c r="F248" s="14" t="s">
        <v>47</v>
      </c>
      <c r="G248" s="14">
        <v>1</v>
      </c>
      <c r="H248" s="14" t="s">
        <v>47</v>
      </c>
      <c r="I248" s="14">
        <v>180</v>
      </c>
      <c r="J248" s="14">
        <f t="shared" si="1"/>
        <v>180</v>
      </c>
    </row>
    <row r="249" spans="1:10">
      <c r="D249" s="14" t="s">
        <v>77</v>
      </c>
      <c r="J249" s="14">
        <f>SUM(J243:J248)</f>
        <v>1125</v>
      </c>
    </row>
    <row r="250" spans="1:10">
      <c r="D250" s="14" t="s">
        <v>31</v>
      </c>
      <c r="J250" s="14">
        <f>J241+J249</f>
        <v>1260</v>
      </c>
    </row>
    <row r="251" spans="1:10">
      <c r="D251" s="14" t="s">
        <v>32</v>
      </c>
      <c r="E251" s="14">
        <f>$E$7</f>
        <v>0.13614999999999999</v>
      </c>
      <c r="J251" s="14">
        <f>J250*E251</f>
        <v>171.54899999999998</v>
      </c>
    </row>
    <row r="252" spans="1:10">
      <c r="J252" s="14">
        <f>SUM(J250:J251)</f>
        <v>1431.549</v>
      </c>
    </row>
    <row r="253" spans="1:10">
      <c r="D253" s="14" t="s">
        <v>49</v>
      </c>
      <c r="J253" s="14">
        <f>ROUND(J252,0)</f>
        <v>1432</v>
      </c>
    </row>
    <row r="255" spans="1:10" ht="143.5" customHeight="1">
      <c r="A255" s="14">
        <f>SUM(MAX($A$7:$A253),1)</f>
        <v>10</v>
      </c>
      <c r="D255" s="15" t="s">
        <v>607</v>
      </c>
      <c r="E255" s="15"/>
      <c r="F255" s="15"/>
      <c r="G255" s="15"/>
      <c r="H255" s="15"/>
      <c r="I255" s="15"/>
      <c r="J255" s="15"/>
    </row>
    <row r="256" spans="1:10">
      <c r="D256" s="14" t="s">
        <v>357</v>
      </c>
    </row>
    <row r="257" spans="2:10">
      <c r="D257" s="14" t="s">
        <v>19</v>
      </c>
    </row>
    <row r="258" spans="2:10">
      <c r="B258" s="14">
        <v>1</v>
      </c>
      <c r="D258" s="14" t="s">
        <v>319</v>
      </c>
      <c r="E258" s="14">
        <v>0.3</v>
      </c>
      <c r="F258" s="14" t="s">
        <v>20</v>
      </c>
      <c r="G258" s="14">
        <v>1</v>
      </c>
      <c r="H258" s="14" t="s">
        <v>20</v>
      </c>
      <c r="I258" s="14">
        <f>$G$2</f>
        <v>735</v>
      </c>
      <c r="J258" s="14">
        <f>SUM(E258*I258/G258)</f>
        <v>220.5</v>
      </c>
    </row>
    <row r="259" spans="2:10">
      <c r="B259" s="14">
        <v>2</v>
      </c>
      <c r="D259" s="14" t="s">
        <v>360</v>
      </c>
      <c r="E259" s="14">
        <v>0.3</v>
      </c>
      <c r="F259" s="14" t="s">
        <v>20</v>
      </c>
      <c r="G259" s="14">
        <v>1</v>
      </c>
      <c r="H259" s="14" t="s">
        <v>20</v>
      </c>
      <c r="I259" s="14">
        <f>$G$3</f>
        <v>615</v>
      </c>
      <c r="J259" s="14">
        <f>SUM(E259*I259/G259)</f>
        <v>184.5</v>
      </c>
    </row>
    <row r="260" spans="2:10">
      <c r="D260" s="14" t="s">
        <v>75</v>
      </c>
      <c r="J260" s="14">
        <f>SUM(J258:J259)</f>
        <v>405</v>
      </c>
    </row>
    <row r="261" spans="2:10">
      <c r="D261" s="14" t="s">
        <v>23</v>
      </c>
    </row>
    <row r="262" spans="2:10">
      <c r="B262" s="14" t="s">
        <v>57</v>
      </c>
      <c r="C262" s="14" t="s">
        <v>58</v>
      </c>
      <c r="D262" s="14" t="s">
        <v>372</v>
      </c>
      <c r="E262" s="14">
        <v>2</v>
      </c>
      <c r="F262" s="14" t="s">
        <v>47</v>
      </c>
      <c r="G262" s="14">
        <v>1</v>
      </c>
      <c r="H262" s="14" t="s">
        <v>47</v>
      </c>
      <c r="I262" s="14">
        <v>130</v>
      </c>
      <c r="J262" s="14">
        <f t="shared" ref="J262:J267" si="2">SUM(E262*I262/G262)</f>
        <v>260</v>
      </c>
    </row>
    <row r="263" spans="2:10">
      <c r="B263" s="14" t="s">
        <v>57</v>
      </c>
      <c r="C263" s="14" t="s">
        <v>42</v>
      </c>
      <c r="D263" s="14" t="s">
        <v>373</v>
      </c>
      <c r="E263" s="14">
        <v>2</v>
      </c>
      <c r="F263" s="14" t="s">
        <v>47</v>
      </c>
      <c r="G263" s="14">
        <v>1</v>
      </c>
      <c r="H263" s="14" t="s">
        <v>47</v>
      </c>
      <c r="I263" s="14">
        <v>195</v>
      </c>
      <c r="J263" s="14">
        <f t="shared" si="2"/>
        <v>390</v>
      </c>
    </row>
    <row r="264" spans="2:10">
      <c r="B264" s="14" t="s">
        <v>57</v>
      </c>
      <c r="C264" s="14" t="s">
        <v>79</v>
      </c>
      <c r="D264" s="14" t="s">
        <v>80</v>
      </c>
      <c r="E264" s="14">
        <v>2</v>
      </c>
      <c r="F264" s="14" t="s">
        <v>47</v>
      </c>
      <c r="G264" s="14">
        <v>1</v>
      </c>
      <c r="H264" s="14" t="s">
        <v>47</v>
      </c>
      <c r="I264" s="14">
        <v>170</v>
      </c>
      <c r="J264" s="14">
        <f t="shared" si="2"/>
        <v>340</v>
      </c>
    </row>
    <row r="265" spans="2:10">
      <c r="B265" s="14" t="s">
        <v>57</v>
      </c>
      <c r="C265" s="14" t="s">
        <v>81</v>
      </c>
      <c r="D265" s="14" t="s">
        <v>370</v>
      </c>
      <c r="E265" s="14">
        <v>2</v>
      </c>
      <c r="F265" s="14" t="s">
        <v>47</v>
      </c>
      <c r="G265" s="14">
        <v>1</v>
      </c>
      <c r="H265" s="14" t="s">
        <v>47</v>
      </c>
      <c r="I265" s="14">
        <v>270</v>
      </c>
      <c r="J265" s="14">
        <f t="shared" si="2"/>
        <v>540</v>
      </c>
    </row>
    <row r="266" spans="2:10">
      <c r="B266" s="14" t="s">
        <v>408</v>
      </c>
      <c r="C266" s="14" t="s">
        <v>105</v>
      </c>
      <c r="D266" s="14" t="s">
        <v>361</v>
      </c>
      <c r="E266" s="14">
        <v>1</v>
      </c>
      <c r="F266" s="14" t="s">
        <v>47</v>
      </c>
      <c r="G266" s="14">
        <v>1</v>
      </c>
      <c r="H266" s="14" t="s">
        <v>47</v>
      </c>
      <c r="I266" s="14">
        <v>285</v>
      </c>
      <c r="J266" s="14">
        <f t="shared" si="2"/>
        <v>285</v>
      </c>
    </row>
    <row r="267" spans="2:10">
      <c r="B267" s="14" t="s">
        <v>407</v>
      </c>
      <c r="C267" s="14" t="s">
        <v>105</v>
      </c>
      <c r="D267" s="14" t="s">
        <v>362</v>
      </c>
      <c r="E267" s="14">
        <v>1</v>
      </c>
      <c r="F267" s="14" t="s">
        <v>47</v>
      </c>
      <c r="G267" s="14">
        <v>1</v>
      </c>
      <c r="H267" s="14" t="s">
        <v>47</v>
      </c>
      <c r="I267" s="14">
        <v>285</v>
      </c>
      <c r="J267" s="14">
        <f t="shared" si="2"/>
        <v>285</v>
      </c>
    </row>
    <row r="268" spans="2:10">
      <c r="D268" s="14" t="s">
        <v>77</v>
      </c>
      <c r="J268" s="14">
        <f>SUM(J262:J267)</f>
        <v>2100</v>
      </c>
    </row>
    <row r="269" spans="2:10">
      <c r="D269" s="14" t="s">
        <v>31</v>
      </c>
      <c r="J269" s="14">
        <f>J260+J268</f>
        <v>2505</v>
      </c>
    </row>
    <row r="270" spans="2:10">
      <c r="D270" s="14" t="s">
        <v>32</v>
      </c>
      <c r="E270" s="14">
        <f>$E$7</f>
        <v>0.13614999999999999</v>
      </c>
      <c r="J270" s="14">
        <f>J269*E270</f>
        <v>341.05574999999999</v>
      </c>
    </row>
    <row r="271" spans="2:10">
      <c r="J271" s="14">
        <f>SUM(J269:J270)</f>
        <v>2846.05575</v>
      </c>
    </row>
    <row r="272" spans="2:10">
      <c r="D272" s="14" t="s">
        <v>49</v>
      </c>
      <c r="J272" s="14">
        <f>ROUND(J271,0)</f>
        <v>2846</v>
      </c>
    </row>
    <row r="275" spans="1:10">
      <c r="A275" s="14" t="s">
        <v>82</v>
      </c>
      <c r="D275" s="15" t="s">
        <v>83</v>
      </c>
      <c r="E275" s="15"/>
      <c r="F275" s="15"/>
      <c r="G275" s="15"/>
      <c r="H275" s="15"/>
      <c r="I275" s="15"/>
      <c r="J275" s="15"/>
    </row>
    <row r="276" spans="1:10" ht="78.8" customHeight="1">
      <c r="A276" s="14">
        <f>SUM(MAX($A$7:$A275),1)</f>
        <v>11</v>
      </c>
      <c r="D276" s="15" t="s">
        <v>618</v>
      </c>
      <c r="E276" s="15"/>
      <c r="F276" s="15"/>
      <c r="G276" s="15"/>
      <c r="H276" s="15"/>
      <c r="I276" s="15"/>
      <c r="J276" s="15"/>
    </row>
    <row r="277" spans="1:10">
      <c r="D277" s="14" t="s">
        <v>19</v>
      </c>
    </row>
    <row r="278" spans="1:10">
      <c r="B278" s="14">
        <v>1</v>
      </c>
      <c r="D278" s="14" t="s">
        <v>0</v>
      </c>
      <c r="E278" s="14">
        <v>0.34</v>
      </c>
      <c r="F278" s="14" t="s">
        <v>20</v>
      </c>
      <c r="G278" s="14">
        <v>1</v>
      </c>
      <c r="H278" s="14" t="s">
        <v>20</v>
      </c>
      <c r="I278" s="14">
        <f>$G$2</f>
        <v>735</v>
      </c>
      <c r="J278" s="14">
        <f>SUM(E278*I278/G278)</f>
        <v>249.9</v>
      </c>
    </row>
    <row r="279" spans="1:10">
      <c r="B279" s="14">
        <v>2</v>
      </c>
      <c r="D279" s="14" t="s">
        <v>1</v>
      </c>
      <c r="E279" s="14">
        <v>0.7</v>
      </c>
      <c r="F279" s="14" t="s">
        <v>20</v>
      </c>
      <c r="G279" s="14">
        <v>1</v>
      </c>
      <c r="H279" s="14" t="s">
        <v>20</v>
      </c>
      <c r="I279" s="14">
        <f>$G$3</f>
        <v>615</v>
      </c>
      <c r="J279" s="14">
        <f>SUM(E279*I279/G279)</f>
        <v>430.5</v>
      </c>
    </row>
    <row r="280" spans="1:10">
      <c r="B280" s="14">
        <v>3</v>
      </c>
      <c r="D280" s="14" t="s">
        <v>2</v>
      </c>
      <c r="E280" s="14">
        <v>0.34</v>
      </c>
      <c r="F280" s="14" t="s">
        <v>20</v>
      </c>
      <c r="G280" s="14">
        <v>1</v>
      </c>
      <c r="H280" s="14" t="s">
        <v>20</v>
      </c>
      <c r="I280" s="14">
        <f>$G$4</f>
        <v>615</v>
      </c>
      <c r="J280" s="14">
        <f>SUM(E280*I280/G280)</f>
        <v>209.10000000000002</v>
      </c>
    </row>
    <row r="281" spans="1:10">
      <c r="D281" s="14" t="s">
        <v>84</v>
      </c>
      <c r="J281" s="14">
        <f>SUM(J278:J280)</f>
        <v>889.5</v>
      </c>
    </row>
    <row r="282" spans="1:10">
      <c r="D282" s="14" t="s">
        <v>85</v>
      </c>
      <c r="J282" s="14">
        <f>SUM(J281/100)</f>
        <v>8.8949999999999996</v>
      </c>
    </row>
    <row r="283" spans="1:10">
      <c r="D283" s="14" t="s">
        <v>23</v>
      </c>
    </row>
    <row r="284" spans="1:10">
      <c r="B284" s="14" t="s">
        <v>62</v>
      </c>
      <c r="C284" s="14" t="s">
        <v>58</v>
      </c>
      <c r="D284" s="14" t="s">
        <v>74</v>
      </c>
      <c r="E284" s="14">
        <v>100</v>
      </c>
      <c r="F284" s="14" t="s">
        <v>64</v>
      </c>
      <c r="G284" s="14">
        <v>100</v>
      </c>
      <c r="H284" s="14" t="s">
        <v>64</v>
      </c>
      <c r="I284" s="14">
        <v>2410</v>
      </c>
      <c r="J284" s="14">
        <f>SUM(E284*I284/G284)</f>
        <v>2410</v>
      </c>
    </row>
    <row r="285" spans="1:10">
      <c r="D285" s="14" t="s">
        <v>86</v>
      </c>
      <c r="J285" s="14">
        <f>SUM(J284:J284)</f>
        <v>2410</v>
      </c>
    </row>
    <row r="286" spans="1:10">
      <c r="D286" s="14" t="s">
        <v>87</v>
      </c>
      <c r="J286" s="14">
        <f>SUM(J285/100)</f>
        <v>24.1</v>
      </c>
    </row>
    <row r="287" spans="1:10">
      <c r="D287" s="14" t="s">
        <v>31</v>
      </c>
      <c r="J287" s="14">
        <f>ROUNDDOWN(J282+J286,1)</f>
        <v>32.9</v>
      </c>
    </row>
    <row r="288" spans="1:10">
      <c r="D288" s="14" t="s">
        <v>32</v>
      </c>
      <c r="E288" s="14">
        <f>$E$7</f>
        <v>0.13614999999999999</v>
      </c>
      <c r="J288" s="14">
        <f>J287*E288</f>
        <v>4.4793349999999998</v>
      </c>
    </row>
    <row r="289" spans="2:10">
      <c r="J289" s="14">
        <f>SUM(J287:J288)</f>
        <v>37.379334999999998</v>
      </c>
    </row>
    <row r="290" spans="2:10">
      <c r="D290" s="14" t="s">
        <v>33</v>
      </c>
      <c r="J290" s="14">
        <f>ROUND(J289,0)</f>
        <v>37</v>
      </c>
    </row>
    <row r="292" spans="2:10" ht="59.3" hidden="1" customHeight="1">
      <c r="D292" s="15" t="s">
        <v>430</v>
      </c>
      <c r="E292" s="15"/>
      <c r="F292" s="15"/>
      <c r="G292" s="15"/>
      <c r="H292" s="15"/>
      <c r="I292" s="15"/>
      <c r="J292" s="15"/>
    </row>
    <row r="293" spans="2:10" hidden="1">
      <c r="D293" s="14" t="s">
        <v>19</v>
      </c>
    </row>
    <row r="294" spans="2:10" hidden="1">
      <c r="B294" s="14">
        <v>1</v>
      </c>
      <c r="D294" s="14" t="s">
        <v>0</v>
      </c>
      <c r="E294" s="14">
        <v>1</v>
      </c>
      <c r="F294" s="14" t="s">
        <v>20</v>
      </c>
      <c r="G294" s="14">
        <v>1</v>
      </c>
      <c r="H294" s="14" t="s">
        <v>20</v>
      </c>
      <c r="I294" s="14">
        <v>660</v>
      </c>
      <c r="J294" s="14">
        <f>SUM(E294*I294/G294)</f>
        <v>660</v>
      </c>
    </row>
    <row r="295" spans="2:10" hidden="1">
      <c r="B295" s="14">
        <v>2</v>
      </c>
      <c r="D295" s="14" t="s">
        <v>1</v>
      </c>
      <c r="E295" s="14">
        <v>2.5</v>
      </c>
      <c r="F295" s="14" t="s">
        <v>20</v>
      </c>
      <c r="G295" s="14">
        <v>1</v>
      </c>
      <c r="H295" s="14" t="s">
        <v>20</v>
      </c>
      <c r="I295" s="14">
        <v>550</v>
      </c>
      <c r="J295" s="14">
        <f>SUM(E295*I295/G295)</f>
        <v>1375</v>
      </c>
    </row>
    <row r="296" spans="2:10" hidden="1">
      <c r="B296" s="14">
        <v>3</v>
      </c>
      <c r="D296" s="14" t="s">
        <v>2</v>
      </c>
      <c r="E296" s="14">
        <v>1</v>
      </c>
      <c r="F296" s="14" t="s">
        <v>20</v>
      </c>
      <c r="G296" s="14">
        <v>1</v>
      </c>
      <c r="H296" s="14" t="s">
        <v>20</v>
      </c>
      <c r="I296" s="14">
        <v>550</v>
      </c>
      <c r="J296" s="14">
        <f>SUM(E296*I296/G296)</f>
        <v>550</v>
      </c>
    </row>
    <row r="297" spans="2:10" hidden="1">
      <c r="D297" s="14" t="s">
        <v>84</v>
      </c>
      <c r="J297" s="14">
        <f>SUM(J294:J296)</f>
        <v>2585</v>
      </c>
    </row>
    <row r="298" spans="2:10" hidden="1">
      <c r="D298" s="14" t="s">
        <v>85</v>
      </c>
      <c r="J298" s="14">
        <f>SUM(J297/100)</f>
        <v>25.85</v>
      </c>
    </row>
    <row r="299" spans="2:10" hidden="1">
      <c r="D299" s="14" t="s">
        <v>23</v>
      </c>
    </row>
    <row r="300" spans="2:10" hidden="1">
      <c r="B300" s="14" t="s">
        <v>62</v>
      </c>
      <c r="C300" s="14" t="s">
        <v>58</v>
      </c>
      <c r="D300" s="14" t="s">
        <v>74</v>
      </c>
      <c r="E300" s="14">
        <v>300</v>
      </c>
      <c r="F300" s="14" t="s">
        <v>64</v>
      </c>
      <c r="G300" s="14">
        <v>100</v>
      </c>
      <c r="H300" s="14" t="s">
        <v>64</v>
      </c>
      <c r="I300" s="14">
        <v>2187</v>
      </c>
      <c r="J300" s="14">
        <f>SUM(E300*I300/G300)</f>
        <v>6561</v>
      </c>
    </row>
    <row r="301" spans="2:10" hidden="1">
      <c r="D301" s="14" t="s">
        <v>86</v>
      </c>
      <c r="J301" s="14">
        <f>SUM(J300:J300)</f>
        <v>6561</v>
      </c>
    </row>
    <row r="302" spans="2:10" hidden="1">
      <c r="D302" s="14" t="s">
        <v>87</v>
      </c>
      <c r="J302" s="14">
        <f>SUM(J301/100)</f>
        <v>65.61</v>
      </c>
    </row>
    <row r="303" spans="2:10" hidden="1">
      <c r="D303" s="14" t="s">
        <v>31</v>
      </c>
      <c r="J303" s="14">
        <f>ROUNDDOWN(J298+J302,1)</f>
        <v>91.4</v>
      </c>
    </row>
    <row r="304" spans="2:10" hidden="1">
      <c r="D304" s="14" t="s">
        <v>32</v>
      </c>
      <c r="E304" s="14">
        <f>$E$7</f>
        <v>0.13614999999999999</v>
      </c>
      <c r="J304" s="14">
        <f>J303*E304</f>
        <v>12.44411</v>
      </c>
    </row>
    <row r="305" spans="1:10" hidden="1">
      <c r="J305" s="14">
        <f>SUM(J303:J304)</f>
        <v>103.84411</v>
      </c>
    </row>
    <row r="306" spans="1:10" hidden="1">
      <c r="D306" s="14" t="s">
        <v>33</v>
      </c>
      <c r="J306" s="14">
        <f>ROUND(J305,0)</f>
        <v>104</v>
      </c>
    </row>
    <row r="307" spans="1:10" hidden="1"/>
    <row r="308" spans="1:10" ht="68.95" customHeight="1">
      <c r="A308" s="14">
        <f>SUM(MAX($A$7:$A307),1)</f>
        <v>12</v>
      </c>
      <c r="D308" s="15" t="s">
        <v>619</v>
      </c>
      <c r="E308" s="15"/>
      <c r="F308" s="15"/>
      <c r="G308" s="15"/>
      <c r="H308" s="15"/>
      <c r="I308" s="15"/>
      <c r="J308" s="15"/>
    </row>
    <row r="309" spans="1:10">
      <c r="D309" s="14" t="s">
        <v>19</v>
      </c>
    </row>
    <row r="310" spans="1:10">
      <c r="B310" s="14">
        <v>1</v>
      </c>
      <c r="D310" s="14" t="s">
        <v>0</v>
      </c>
      <c r="E310" s="14">
        <v>1</v>
      </c>
      <c r="F310" s="14" t="s">
        <v>20</v>
      </c>
      <c r="G310" s="14">
        <v>1</v>
      </c>
      <c r="H310" s="14" t="s">
        <v>20</v>
      </c>
      <c r="I310" s="14">
        <f>$G$2</f>
        <v>735</v>
      </c>
      <c r="J310" s="14">
        <f>SUM(E310*I310/G310)</f>
        <v>735</v>
      </c>
    </row>
    <row r="311" spans="1:10">
      <c r="B311" s="14">
        <v>2</v>
      </c>
      <c r="D311" s="14" t="s">
        <v>1</v>
      </c>
      <c r="E311" s="14">
        <v>2.5</v>
      </c>
      <c r="F311" s="14" t="s">
        <v>20</v>
      </c>
      <c r="G311" s="14">
        <v>1</v>
      </c>
      <c r="H311" s="14" t="s">
        <v>20</v>
      </c>
      <c r="I311" s="14">
        <f>$G$3</f>
        <v>615</v>
      </c>
      <c r="J311" s="14">
        <f>SUM(E311*I311/G311)</f>
        <v>1537.5</v>
      </c>
    </row>
    <row r="312" spans="1:10">
      <c r="B312" s="14">
        <v>3</v>
      </c>
      <c r="D312" s="14" t="s">
        <v>2</v>
      </c>
      <c r="E312" s="14">
        <v>1</v>
      </c>
      <c r="F312" s="14" t="s">
        <v>20</v>
      </c>
      <c r="G312" s="14">
        <v>1</v>
      </c>
      <c r="H312" s="14" t="s">
        <v>20</v>
      </c>
      <c r="I312" s="14">
        <f>$G$4</f>
        <v>615</v>
      </c>
      <c r="J312" s="14">
        <f>SUM(E312*I312/G312)</f>
        <v>615</v>
      </c>
    </row>
    <row r="313" spans="1:10">
      <c r="D313" s="14" t="s">
        <v>84</v>
      </c>
      <c r="J313" s="14">
        <f>SUM(J310:J312)</f>
        <v>2887.5</v>
      </c>
    </row>
    <row r="314" spans="1:10">
      <c r="D314" s="14" t="s">
        <v>85</v>
      </c>
      <c r="J314" s="14">
        <f>SUM(J313/100)</f>
        <v>28.875</v>
      </c>
    </row>
    <row r="315" spans="1:10">
      <c r="D315" s="14" t="s">
        <v>23</v>
      </c>
    </row>
    <row r="316" spans="1:10">
      <c r="B316" s="14" t="s">
        <v>62</v>
      </c>
      <c r="C316" s="14" t="s">
        <v>18</v>
      </c>
      <c r="D316" s="14" t="s">
        <v>88</v>
      </c>
      <c r="E316" s="14">
        <v>300</v>
      </c>
      <c r="F316" s="14" t="s">
        <v>64</v>
      </c>
      <c r="G316" s="14">
        <v>100</v>
      </c>
      <c r="H316" s="14" t="s">
        <v>64</v>
      </c>
      <c r="I316" s="14">
        <v>3900</v>
      </c>
      <c r="J316" s="14">
        <f>SUM(E316*I316/G316)</f>
        <v>11700</v>
      </c>
    </row>
    <row r="317" spans="1:10">
      <c r="D317" s="14" t="s">
        <v>86</v>
      </c>
      <c r="J317" s="14">
        <f>SUM(J316:J316)</f>
        <v>11700</v>
      </c>
    </row>
    <row r="318" spans="1:10">
      <c r="D318" s="14" t="s">
        <v>87</v>
      </c>
      <c r="J318" s="14">
        <f>SUM(J317/100)</f>
        <v>117</v>
      </c>
    </row>
    <row r="319" spans="1:10">
      <c r="D319" s="14" t="s">
        <v>31</v>
      </c>
      <c r="J319" s="14">
        <f>ROUNDDOWN(J314+J318,1)</f>
        <v>145.80000000000001</v>
      </c>
    </row>
    <row r="320" spans="1:10">
      <c r="D320" s="14" t="s">
        <v>32</v>
      </c>
      <c r="E320" s="14">
        <f>$E$7</f>
        <v>0.13614999999999999</v>
      </c>
      <c r="J320" s="14">
        <f>J319*E320</f>
        <v>19.850670000000001</v>
      </c>
    </row>
    <row r="321" spans="1:10">
      <c r="J321" s="14">
        <f>SUM(J319:J320)</f>
        <v>165.65067000000002</v>
      </c>
    </row>
    <row r="322" spans="1:10">
      <c r="D322" s="14" t="s">
        <v>33</v>
      </c>
      <c r="J322" s="14">
        <f>ROUND(J321,0)</f>
        <v>166</v>
      </c>
    </row>
    <row r="324" spans="1:10" ht="87.8" customHeight="1">
      <c r="A324" s="14">
        <f>SUM(MAX($A$7:$A323),1)</f>
        <v>13</v>
      </c>
      <c r="D324" s="15" t="s">
        <v>620</v>
      </c>
      <c r="E324" s="15"/>
      <c r="F324" s="15"/>
      <c r="G324" s="15"/>
      <c r="H324" s="15"/>
      <c r="I324" s="15"/>
      <c r="J324" s="15"/>
    </row>
    <row r="325" spans="1:10">
      <c r="D325" s="14" t="s">
        <v>19</v>
      </c>
    </row>
    <row r="326" spans="1:10">
      <c r="B326" s="14">
        <v>1</v>
      </c>
      <c r="D326" s="14" t="s">
        <v>0</v>
      </c>
      <c r="E326" s="14">
        <v>1</v>
      </c>
      <c r="F326" s="14" t="s">
        <v>20</v>
      </c>
      <c r="G326" s="14">
        <v>1</v>
      </c>
      <c r="H326" s="14" t="s">
        <v>20</v>
      </c>
      <c r="I326" s="14">
        <f>$G$2</f>
        <v>735</v>
      </c>
      <c r="J326" s="14">
        <f>SUM(E326*I326/G326)</f>
        <v>735</v>
      </c>
    </row>
    <row r="327" spans="1:10">
      <c r="B327" s="14">
        <v>2</v>
      </c>
      <c r="D327" s="14" t="s">
        <v>1</v>
      </c>
      <c r="E327" s="14">
        <v>3</v>
      </c>
      <c r="F327" s="14" t="s">
        <v>20</v>
      </c>
      <c r="G327" s="14">
        <v>1</v>
      </c>
      <c r="H327" s="14" t="s">
        <v>20</v>
      </c>
      <c r="I327" s="14">
        <f>$G$3</f>
        <v>615</v>
      </c>
      <c r="J327" s="14">
        <f>SUM(E327*I327/G327)</f>
        <v>1845</v>
      </c>
    </row>
    <row r="328" spans="1:10">
      <c r="B328" s="14">
        <v>3</v>
      </c>
      <c r="D328" s="14" t="s">
        <v>2</v>
      </c>
      <c r="E328" s="14">
        <v>1</v>
      </c>
      <c r="F328" s="14" t="s">
        <v>20</v>
      </c>
      <c r="G328" s="14">
        <v>1</v>
      </c>
      <c r="H328" s="14" t="s">
        <v>20</v>
      </c>
      <c r="I328" s="14">
        <f>$G$4</f>
        <v>615</v>
      </c>
      <c r="J328" s="14">
        <f>SUM(E328*I328/G328)</f>
        <v>615</v>
      </c>
    </row>
    <row r="329" spans="1:10">
      <c r="D329" s="14" t="s">
        <v>84</v>
      </c>
      <c r="J329" s="14">
        <f>SUM(J326:J328)</f>
        <v>3195</v>
      </c>
    </row>
    <row r="330" spans="1:10">
      <c r="D330" s="14" t="s">
        <v>85</v>
      </c>
      <c r="J330" s="14">
        <f>SUM(J329/100)</f>
        <v>31.95</v>
      </c>
    </row>
    <row r="331" spans="1:10">
      <c r="D331" s="14" t="s">
        <v>23</v>
      </c>
    </row>
    <row r="332" spans="1:10">
      <c r="B332" s="14" t="s">
        <v>62</v>
      </c>
      <c r="C332" s="14" t="s">
        <v>67</v>
      </c>
      <c r="D332" s="14" t="s">
        <v>89</v>
      </c>
      <c r="E332" s="14">
        <v>300</v>
      </c>
      <c r="F332" s="14" t="s">
        <v>64</v>
      </c>
      <c r="G332" s="14">
        <v>100</v>
      </c>
      <c r="H332" s="14" t="s">
        <v>64</v>
      </c>
      <c r="I332" s="14">
        <v>5950</v>
      </c>
      <c r="J332" s="14">
        <f>SUM(E332*I332/G332)</f>
        <v>17850</v>
      </c>
    </row>
    <row r="333" spans="1:10">
      <c r="D333" s="14" t="s">
        <v>86</v>
      </c>
      <c r="J333" s="14">
        <f>SUM(J332:J332)</f>
        <v>17850</v>
      </c>
    </row>
    <row r="334" spans="1:10">
      <c r="D334" s="14" t="s">
        <v>87</v>
      </c>
      <c r="J334" s="14">
        <f>SUM(J333/100)</f>
        <v>178.5</v>
      </c>
    </row>
    <row r="335" spans="1:10">
      <c r="D335" s="14" t="s">
        <v>31</v>
      </c>
      <c r="J335" s="14">
        <f>ROUNDDOWN(J330+J334,1)</f>
        <v>210.4</v>
      </c>
    </row>
    <row r="336" spans="1:10">
      <c r="D336" s="14" t="s">
        <v>32</v>
      </c>
      <c r="E336" s="14">
        <f>$E$7</f>
        <v>0.13614999999999999</v>
      </c>
      <c r="J336" s="14">
        <f>J335*E336</f>
        <v>28.645959999999999</v>
      </c>
    </row>
    <row r="337" spans="1:10">
      <c r="J337" s="14">
        <f>SUM(J335:J336)</f>
        <v>239.04596000000001</v>
      </c>
    </row>
    <row r="338" spans="1:10">
      <c r="D338" s="14" t="s">
        <v>33</v>
      </c>
      <c r="J338" s="14">
        <f>ROUND(J337,0)</f>
        <v>239</v>
      </c>
    </row>
    <row r="340" spans="1:10" ht="84.1" customHeight="1">
      <c r="A340" s="14">
        <f>SUM(MAX($A$7:$A339),1)</f>
        <v>14</v>
      </c>
      <c r="D340" s="15" t="s">
        <v>621</v>
      </c>
      <c r="E340" s="15"/>
      <c r="F340" s="15"/>
      <c r="G340" s="15"/>
      <c r="H340" s="15"/>
      <c r="I340" s="15"/>
      <c r="J340" s="15"/>
    </row>
    <row r="341" spans="1:10">
      <c r="D341" s="14" t="s">
        <v>19</v>
      </c>
    </row>
    <row r="342" spans="1:10">
      <c r="B342" s="14">
        <v>1</v>
      </c>
      <c r="D342" s="14" t="s">
        <v>0</v>
      </c>
      <c r="E342" s="14">
        <v>1</v>
      </c>
      <c r="F342" s="14" t="s">
        <v>20</v>
      </c>
      <c r="G342" s="14">
        <v>1</v>
      </c>
      <c r="H342" s="14" t="s">
        <v>20</v>
      </c>
      <c r="I342" s="14">
        <f>$G$2</f>
        <v>735</v>
      </c>
      <c r="J342" s="14">
        <f>SUM(E342*I342/G342)</f>
        <v>735</v>
      </c>
    </row>
    <row r="343" spans="1:10">
      <c r="B343" s="14">
        <v>2</v>
      </c>
      <c r="D343" s="14" t="s">
        <v>1</v>
      </c>
      <c r="E343" s="14">
        <v>3</v>
      </c>
      <c r="F343" s="14" t="s">
        <v>20</v>
      </c>
      <c r="G343" s="14">
        <v>1</v>
      </c>
      <c r="H343" s="14" t="s">
        <v>20</v>
      </c>
      <c r="I343" s="14">
        <f>$G$3</f>
        <v>615</v>
      </c>
      <c r="J343" s="14">
        <f>SUM(E343*I343/G343)</f>
        <v>1845</v>
      </c>
    </row>
    <row r="344" spans="1:10">
      <c r="B344" s="14">
        <v>3</v>
      </c>
      <c r="D344" s="14" t="s">
        <v>2</v>
      </c>
      <c r="E344" s="14">
        <v>1</v>
      </c>
      <c r="F344" s="14" t="s">
        <v>20</v>
      </c>
      <c r="G344" s="14">
        <v>1</v>
      </c>
      <c r="H344" s="14" t="s">
        <v>20</v>
      </c>
      <c r="I344" s="14">
        <f>$G$4</f>
        <v>615</v>
      </c>
      <c r="J344" s="14">
        <f>SUM(E344*I344/G344)</f>
        <v>615</v>
      </c>
    </row>
    <row r="345" spans="1:10">
      <c r="D345" s="14" t="s">
        <v>84</v>
      </c>
      <c r="J345" s="14">
        <f>SUM(J342:J344)</f>
        <v>3195</v>
      </c>
    </row>
    <row r="346" spans="1:10">
      <c r="D346" s="14" t="s">
        <v>85</v>
      </c>
      <c r="J346" s="14">
        <f>SUM(J345/100)</f>
        <v>31.95</v>
      </c>
    </row>
    <row r="347" spans="1:10">
      <c r="D347" s="14" t="s">
        <v>23</v>
      </c>
    </row>
    <row r="348" spans="1:10">
      <c r="B348" s="14" t="s">
        <v>62</v>
      </c>
      <c r="C348" s="14" t="s">
        <v>42</v>
      </c>
      <c r="D348" s="14" t="s">
        <v>90</v>
      </c>
      <c r="E348" s="14">
        <v>300</v>
      </c>
      <c r="F348" s="14" t="s">
        <v>64</v>
      </c>
      <c r="G348" s="14">
        <v>100</v>
      </c>
      <c r="H348" s="14" t="s">
        <v>64</v>
      </c>
      <c r="I348" s="14">
        <v>8790</v>
      </c>
      <c r="J348" s="14">
        <f>SUM(E348*I348/G348)</f>
        <v>26370</v>
      </c>
    </row>
    <row r="349" spans="1:10">
      <c r="D349" s="14" t="s">
        <v>86</v>
      </c>
      <c r="J349" s="14">
        <f>SUM(J348:J348)</f>
        <v>26370</v>
      </c>
    </row>
    <row r="350" spans="1:10">
      <c r="D350" s="14" t="s">
        <v>87</v>
      </c>
      <c r="J350" s="14">
        <f>SUM(J349/100)</f>
        <v>263.7</v>
      </c>
    </row>
    <row r="351" spans="1:10">
      <c r="D351" s="14" t="s">
        <v>31</v>
      </c>
      <c r="J351" s="14">
        <f>ROUNDDOWN(J346+J350,1)</f>
        <v>295.60000000000002</v>
      </c>
    </row>
    <row r="352" spans="1:10">
      <c r="D352" s="14" t="s">
        <v>32</v>
      </c>
      <c r="E352" s="14">
        <f>$E$7</f>
        <v>0.13614999999999999</v>
      </c>
      <c r="J352" s="14">
        <f>J351*E352</f>
        <v>40.245940000000004</v>
      </c>
    </row>
    <row r="353" spans="1:10">
      <c r="J353" s="14">
        <f>SUM(J351:J352)</f>
        <v>335.84594000000004</v>
      </c>
    </row>
    <row r="354" spans="1:10">
      <c r="D354" s="14" t="s">
        <v>33</v>
      </c>
      <c r="J354" s="14">
        <f>ROUND(J353,0)</f>
        <v>336</v>
      </c>
    </row>
    <row r="356" spans="1:10" ht="89.35" customHeight="1">
      <c r="A356" s="14">
        <f>SUM(MAX($A$7:$A355),1)</f>
        <v>15</v>
      </c>
      <c r="D356" s="15" t="s">
        <v>622</v>
      </c>
      <c r="E356" s="15"/>
      <c r="F356" s="15"/>
      <c r="G356" s="15"/>
      <c r="H356" s="15"/>
      <c r="I356" s="15"/>
      <c r="J356" s="15"/>
    </row>
    <row r="357" spans="1:10">
      <c r="D357" s="14" t="s">
        <v>19</v>
      </c>
    </row>
    <row r="358" spans="1:10">
      <c r="B358" s="14">
        <v>1</v>
      </c>
      <c r="D358" s="14" t="s">
        <v>0</v>
      </c>
      <c r="E358" s="14">
        <v>2</v>
      </c>
      <c r="F358" s="14" t="s">
        <v>20</v>
      </c>
      <c r="G358" s="14">
        <v>1</v>
      </c>
      <c r="H358" s="14" t="s">
        <v>20</v>
      </c>
      <c r="I358" s="14">
        <f>$G$2</f>
        <v>735</v>
      </c>
      <c r="J358" s="14">
        <f>SUM(E358*I358/G358)</f>
        <v>1470</v>
      </c>
    </row>
    <row r="359" spans="1:10">
      <c r="B359" s="14">
        <v>2</v>
      </c>
      <c r="D359" s="14" t="s">
        <v>1</v>
      </c>
      <c r="E359" s="14">
        <v>5.5</v>
      </c>
      <c r="F359" s="14" t="s">
        <v>20</v>
      </c>
      <c r="G359" s="14">
        <v>1</v>
      </c>
      <c r="H359" s="14" t="s">
        <v>20</v>
      </c>
      <c r="I359" s="14">
        <f>$G$3</f>
        <v>615</v>
      </c>
      <c r="J359" s="14">
        <f>SUM(E359*I359/G359)</f>
        <v>3382.5</v>
      </c>
    </row>
    <row r="360" spans="1:10">
      <c r="B360" s="14">
        <v>3</v>
      </c>
      <c r="D360" s="14" t="s">
        <v>2</v>
      </c>
      <c r="E360" s="14">
        <v>2</v>
      </c>
      <c r="F360" s="14" t="s">
        <v>20</v>
      </c>
      <c r="G360" s="14">
        <v>1</v>
      </c>
      <c r="H360" s="14" t="s">
        <v>20</v>
      </c>
      <c r="I360" s="14">
        <f>$G$4</f>
        <v>615</v>
      </c>
      <c r="J360" s="14">
        <f>SUM(E360*I360/G360)</f>
        <v>1230</v>
      </c>
    </row>
    <row r="361" spans="1:10">
      <c r="D361" s="14" t="s">
        <v>84</v>
      </c>
      <c r="J361" s="14">
        <f>SUM(J358:J360)</f>
        <v>6082.5</v>
      </c>
    </row>
    <row r="362" spans="1:10">
      <c r="D362" s="14" t="s">
        <v>85</v>
      </c>
      <c r="J362" s="14">
        <f>SUM(J361/100)</f>
        <v>60.825000000000003</v>
      </c>
    </row>
    <row r="363" spans="1:10">
      <c r="D363" s="14" t="s">
        <v>23</v>
      </c>
    </row>
    <row r="364" spans="1:10">
      <c r="B364" s="14" t="s">
        <v>62</v>
      </c>
      <c r="C364" s="14" t="s">
        <v>42</v>
      </c>
      <c r="D364" s="14" t="s">
        <v>90</v>
      </c>
      <c r="E364" s="14">
        <v>500</v>
      </c>
      <c r="F364" s="14" t="s">
        <v>64</v>
      </c>
      <c r="G364" s="14">
        <v>100</v>
      </c>
      <c r="H364" s="14" t="s">
        <v>64</v>
      </c>
      <c r="I364" s="14">
        <v>8790</v>
      </c>
      <c r="J364" s="14">
        <f>SUM(E364*I364/G364)</f>
        <v>43950</v>
      </c>
    </row>
    <row r="365" spans="1:10">
      <c r="D365" s="14" t="s">
        <v>86</v>
      </c>
      <c r="J365" s="14">
        <f>SUM(J364)</f>
        <v>43950</v>
      </c>
    </row>
    <row r="366" spans="1:10">
      <c r="D366" s="14" t="s">
        <v>87</v>
      </c>
      <c r="J366" s="14">
        <f>SUM(J365/100)</f>
        <v>439.5</v>
      </c>
    </row>
    <row r="367" spans="1:10">
      <c r="D367" s="14" t="s">
        <v>31</v>
      </c>
      <c r="J367" s="14">
        <f>ROUNDDOWN(J362+J366,1)</f>
        <v>500.3</v>
      </c>
    </row>
    <row r="368" spans="1:10">
      <c r="D368" s="14" t="s">
        <v>32</v>
      </c>
      <c r="E368" s="14">
        <f>$E$7</f>
        <v>0.13614999999999999</v>
      </c>
      <c r="J368" s="14">
        <f>J367*E368</f>
        <v>68.115844999999993</v>
      </c>
    </row>
    <row r="369" spans="1:10">
      <c r="J369" s="14">
        <f>SUM(J367:J368)</f>
        <v>568.41584499999999</v>
      </c>
    </row>
    <row r="370" spans="1:10">
      <c r="D370" s="14" t="s">
        <v>33</v>
      </c>
      <c r="J370" s="14">
        <f>ROUND(J369,0)</f>
        <v>568</v>
      </c>
    </row>
    <row r="372" spans="1:10" ht="99.7" customHeight="1">
      <c r="A372" s="14">
        <f>SUM(MAX($A$7:$A371),1)</f>
        <v>16</v>
      </c>
      <c r="D372" s="15" t="s">
        <v>623</v>
      </c>
      <c r="E372" s="15"/>
      <c r="F372" s="15"/>
      <c r="G372" s="15"/>
      <c r="H372" s="15"/>
      <c r="I372" s="15"/>
      <c r="J372" s="15"/>
    </row>
    <row r="373" spans="1:10">
      <c r="D373" s="14" t="s">
        <v>19</v>
      </c>
    </row>
    <row r="374" spans="1:10">
      <c r="B374" s="14">
        <v>1</v>
      </c>
      <c r="D374" s="14" t="s">
        <v>0</v>
      </c>
      <c r="E374" s="14">
        <v>2.34</v>
      </c>
      <c r="F374" s="14" t="s">
        <v>20</v>
      </c>
      <c r="G374" s="14">
        <v>1</v>
      </c>
      <c r="H374" s="14" t="s">
        <v>20</v>
      </c>
      <c r="I374" s="14">
        <f>$G$2</f>
        <v>735</v>
      </c>
      <c r="J374" s="14">
        <f>SUM(E374*I374/G374)</f>
        <v>1719.8999999999999</v>
      </c>
    </row>
    <row r="375" spans="1:10">
      <c r="B375" s="14">
        <v>2</v>
      </c>
      <c r="D375" s="14" t="s">
        <v>1</v>
      </c>
      <c r="E375" s="14">
        <v>6.5</v>
      </c>
      <c r="F375" s="14" t="s">
        <v>20</v>
      </c>
      <c r="G375" s="14">
        <v>1</v>
      </c>
      <c r="H375" s="14" t="s">
        <v>20</v>
      </c>
      <c r="I375" s="14">
        <f>$G$3</f>
        <v>615</v>
      </c>
      <c r="J375" s="14">
        <f>SUM(E375*I375/G375)</f>
        <v>3997.5</v>
      </c>
    </row>
    <row r="376" spans="1:10">
      <c r="B376" s="14">
        <v>3</v>
      </c>
      <c r="D376" s="14" t="s">
        <v>2</v>
      </c>
      <c r="E376" s="14">
        <v>2.34</v>
      </c>
      <c r="F376" s="14" t="s">
        <v>20</v>
      </c>
      <c r="G376" s="14">
        <v>1</v>
      </c>
      <c r="H376" s="14" t="s">
        <v>20</v>
      </c>
      <c r="I376" s="14">
        <f>$G$4</f>
        <v>615</v>
      </c>
      <c r="J376" s="14">
        <f>SUM(E376*I376/G376)</f>
        <v>1439.1</v>
      </c>
    </row>
    <row r="377" spans="1:10">
      <c r="D377" s="14" t="s">
        <v>84</v>
      </c>
      <c r="J377" s="14">
        <f>SUM(J374:J376)</f>
        <v>7156.5</v>
      </c>
    </row>
    <row r="378" spans="1:10">
      <c r="D378" s="14" t="s">
        <v>85</v>
      </c>
      <c r="J378" s="14">
        <f>SUM(J377/100)</f>
        <v>71.564999999999998</v>
      </c>
    </row>
    <row r="379" spans="1:10">
      <c r="D379" s="14" t="s">
        <v>23</v>
      </c>
    </row>
    <row r="380" spans="1:10">
      <c r="B380" s="14" t="s">
        <v>62</v>
      </c>
      <c r="C380" s="14" t="s">
        <v>76</v>
      </c>
      <c r="D380" s="14" t="s">
        <v>91</v>
      </c>
      <c r="E380" s="14">
        <v>500</v>
      </c>
      <c r="F380" s="14" t="s">
        <v>64</v>
      </c>
      <c r="G380" s="14">
        <v>100</v>
      </c>
      <c r="H380" s="14" t="s">
        <v>64</v>
      </c>
      <c r="I380" s="14">
        <v>14535</v>
      </c>
      <c r="J380" s="14">
        <f>SUM(E380*I380/G380)</f>
        <v>72675</v>
      </c>
    </row>
    <row r="381" spans="1:10">
      <c r="D381" s="14" t="s">
        <v>86</v>
      </c>
      <c r="J381" s="14">
        <f>SUM(J380)</f>
        <v>72675</v>
      </c>
    </row>
    <row r="382" spans="1:10">
      <c r="D382" s="14" t="s">
        <v>87</v>
      </c>
      <c r="J382" s="14">
        <f>SUM(J381/100)</f>
        <v>726.75</v>
      </c>
    </row>
    <row r="383" spans="1:10">
      <c r="D383" s="14" t="s">
        <v>31</v>
      </c>
      <c r="J383" s="14">
        <f>ROUNDDOWN(J378+J382,1)</f>
        <v>798.3</v>
      </c>
    </row>
    <row r="384" spans="1:10">
      <c r="D384" s="14" t="s">
        <v>32</v>
      </c>
      <c r="E384" s="14">
        <f>$E$7</f>
        <v>0.13614999999999999</v>
      </c>
      <c r="J384" s="14">
        <f>J383*E384</f>
        <v>108.68854499999999</v>
      </c>
    </row>
    <row r="385" spans="1:10">
      <c r="J385" s="14">
        <f>SUM(J383:J384)</f>
        <v>906.98854499999993</v>
      </c>
    </row>
    <row r="386" spans="1:10">
      <c r="D386" s="14" t="s">
        <v>33</v>
      </c>
      <c r="J386" s="14">
        <f>ROUND(J385,0)</f>
        <v>907</v>
      </c>
    </row>
    <row r="388" spans="1:10" ht="18" customHeight="1">
      <c r="A388" s="14" t="s">
        <v>92</v>
      </c>
      <c r="D388" s="15" t="s">
        <v>93</v>
      </c>
      <c r="E388" s="15"/>
      <c r="F388" s="15"/>
      <c r="G388" s="15"/>
      <c r="H388" s="15"/>
      <c r="I388" s="15"/>
      <c r="J388" s="15"/>
    </row>
    <row r="389" spans="1:10" ht="41.3" customHeight="1">
      <c r="A389" s="14">
        <f>A372+1</f>
        <v>17</v>
      </c>
      <c r="D389" s="15" t="s">
        <v>617</v>
      </c>
      <c r="E389" s="15"/>
      <c r="F389" s="15"/>
      <c r="G389" s="15"/>
      <c r="H389" s="15"/>
      <c r="I389" s="15"/>
      <c r="J389" s="15"/>
    </row>
    <row r="390" spans="1:10" ht="18" customHeight="1">
      <c r="D390" s="14" t="s">
        <v>19</v>
      </c>
    </row>
    <row r="391" spans="1:10" ht="18" customHeight="1">
      <c r="B391" s="14">
        <v>1</v>
      </c>
      <c r="D391" s="14" t="s">
        <v>0</v>
      </c>
      <c r="E391" s="14">
        <v>0.25</v>
      </c>
      <c r="F391" s="14" t="s">
        <v>20</v>
      </c>
      <c r="G391" s="14">
        <v>1</v>
      </c>
      <c r="H391" s="14" t="s">
        <v>20</v>
      </c>
      <c r="I391" s="14">
        <f>$G$2</f>
        <v>735</v>
      </c>
      <c r="J391" s="14">
        <f>SUM(E391*I391/G391)</f>
        <v>183.75</v>
      </c>
    </row>
    <row r="392" spans="1:10" ht="18" customHeight="1">
      <c r="B392" s="14">
        <v>2</v>
      </c>
      <c r="D392" s="14" t="s">
        <v>2</v>
      </c>
      <c r="E392" s="14">
        <v>0.25</v>
      </c>
      <c r="F392" s="14" t="s">
        <v>20</v>
      </c>
      <c r="G392" s="14">
        <v>1</v>
      </c>
      <c r="H392" s="14" t="s">
        <v>20</v>
      </c>
      <c r="I392" s="14">
        <f>$G$3</f>
        <v>615</v>
      </c>
      <c r="J392" s="14">
        <f>SUM(E392*I392/G392)</f>
        <v>153.75</v>
      </c>
    </row>
    <row r="393" spans="1:10">
      <c r="B393" s="14">
        <v>3</v>
      </c>
      <c r="D393" s="14" t="s">
        <v>3</v>
      </c>
      <c r="E393" s="14">
        <v>0.15</v>
      </c>
      <c r="F393" s="14" t="s">
        <v>20</v>
      </c>
      <c r="G393" s="14">
        <v>1</v>
      </c>
      <c r="H393" s="14" t="s">
        <v>20</v>
      </c>
      <c r="I393" s="14">
        <v>645</v>
      </c>
      <c r="J393" s="14">
        <f>SUM(E393*I393/G393)</f>
        <v>96.75</v>
      </c>
    </row>
    <row r="394" spans="1:10">
      <c r="D394" s="14" t="s">
        <v>616</v>
      </c>
      <c r="J394" s="14">
        <f>SUM(J391:J393)</f>
        <v>434.25</v>
      </c>
    </row>
    <row r="395" spans="1:10" ht="18" customHeight="1">
      <c r="D395" s="14" t="s">
        <v>23</v>
      </c>
    </row>
    <row r="396" spans="1:10">
      <c r="B396" s="14" t="s">
        <v>765</v>
      </c>
      <c r="C396" s="14" t="s">
        <v>58</v>
      </c>
      <c r="D396" s="14" t="s">
        <v>615</v>
      </c>
      <c r="E396" s="14">
        <v>1</v>
      </c>
      <c r="F396" s="14" t="s">
        <v>25</v>
      </c>
      <c r="G396" s="14">
        <v>1</v>
      </c>
      <c r="H396" s="14" t="s">
        <v>54</v>
      </c>
      <c r="I396" s="14">
        <v>1590</v>
      </c>
      <c r="J396" s="14">
        <f>SUM(E396*I396/G396)</f>
        <v>1590</v>
      </c>
    </row>
    <row r="397" spans="1:10">
      <c r="B397" s="14" t="s">
        <v>766</v>
      </c>
      <c r="C397" s="14" t="s">
        <v>58</v>
      </c>
      <c r="D397" s="14" t="s">
        <v>497</v>
      </c>
      <c r="E397" s="14">
        <v>1</v>
      </c>
      <c r="F397" s="14" t="s">
        <v>25</v>
      </c>
      <c r="G397" s="14">
        <v>1</v>
      </c>
      <c r="H397" s="14" t="s">
        <v>54</v>
      </c>
      <c r="I397" s="14">
        <v>325</v>
      </c>
      <c r="J397" s="14">
        <f>SUM(E397*I397/G397)</f>
        <v>325</v>
      </c>
    </row>
    <row r="398" spans="1:10">
      <c r="D398" s="14" t="s">
        <v>100</v>
      </c>
      <c r="J398" s="14">
        <f>SUM(J396:J397)</f>
        <v>1915</v>
      </c>
    </row>
    <row r="399" spans="1:10" ht="18" customHeight="1">
      <c r="D399" s="14" t="s">
        <v>49</v>
      </c>
      <c r="J399" s="14">
        <f>ROUND(J398+J394,0)</f>
        <v>2349</v>
      </c>
    </row>
    <row r="400" spans="1:10" ht="18" customHeight="1">
      <c r="D400" s="14" t="s">
        <v>32</v>
      </c>
      <c r="E400" s="14">
        <f>$E$7</f>
        <v>0.13614999999999999</v>
      </c>
      <c r="J400" s="14">
        <f>E400*J399</f>
        <v>319.81635</v>
      </c>
    </row>
    <row r="401" spans="2:10" ht="18" customHeight="1">
      <c r="J401" s="14">
        <f>SUM(J399:J400)</f>
        <v>2668.8163500000001</v>
      </c>
    </row>
    <row r="402" spans="2:10" ht="18" customHeight="1">
      <c r="D402" s="14" t="s">
        <v>49</v>
      </c>
      <c r="J402" s="14">
        <f>ROUND(J401,0)</f>
        <v>2669</v>
      </c>
    </row>
    <row r="403" spans="2:10" ht="62.35" hidden="1" customHeight="1">
      <c r="D403" s="15" t="s">
        <v>543</v>
      </c>
      <c r="E403" s="15"/>
      <c r="F403" s="15"/>
      <c r="G403" s="15"/>
      <c r="H403" s="15"/>
      <c r="I403" s="15"/>
      <c r="J403" s="15"/>
    </row>
    <row r="404" spans="2:10" hidden="1">
      <c r="D404" s="14" t="s">
        <v>94</v>
      </c>
    </row>
    <row r="405" spans="2:10" hidden="1">
      <c r="B405" s="14">
        <v>1</v>
      </c>
      <c r="D405" s="14" t="s">
        <v>0</v>
      </c>
      <c r="E405" s="14">
        <v>0.25</v>
      </c>
      <c r="F405" s="14" t="s">
        <v>20</v>
      </c>
      <c r="G405" s="14">
        <v>1</v>
      </c>
      <c r="H405" s="14" t="s">
        <v>20</v>
      </c>
      <c r="I405" s="14">
        <v>695</v>
      </c>
      <c r="J405" s="14">
        <f>SUM(E405*I405/G405)</f>
        <v>173.75</v>
      </c>
    </row>
    <row r="406" spans="2:10" hidden="1">
      <c r="B406" s="14">
        <v>2</v>
      </c>
      <c r="D406" s="14" t="s">
        <v>1</v>
      </c>
      <c r="E406" s="14">
        <v>0.25</v>
      </c>
      <c r="F406" s="14" t="s">
        <v>20</v>
      </c>
      <c r="G406" s="14">
        <v>1</v>
      </c>
      <c r="H406" s="14" t="s">
        <v>20</v>
      </c>
      <c r="I406" s="14">
        <v>580</v>
      </c>
      <c r="J406" s="14">
        <f>SUM(E406*I406/G406)</f>
        <v>145</v>
      </c>
    </row>
    <row r="407" spans="2:10" hidden="1">
      <c r="B407" s="14">
        <v>3</v>
      </c>
      <c r="D407" s="14" t="s">
        <v>3</v>
      </c>
      <c r="E407" s="14">
        <v>0.15</v>
      </c>
      <c r="F407" s="14" t="s">
        <v>20</v>
      </c>
      <c r="G407" s="14">
        <v>1</v>
      </c>
      <c r="H407" s="14" t="s">
        <v>20</v>
      </c>
      <c r="I407" s="14">
        <v>580</v>
      </c>
      <c r="J407" s="14">
        <f>SUM(E407*I407/G407)</f>
        <v>87</v>
      </c>
    </row>
    <row r="408" spans="2:10" hidden="1">
      <c r="D408" s="14" t="s">
        <v>95</v>
      </c>
      <c r="J408" s="14">
        <f>SUM(J405:J407)</f>
        <v>405.75</v>
      </c>
    </row>
    <row r="409" spans="2:10" hidden="1">
      <c r="D409" s="14" t="s">
        <v>96</v>
      </c>
    </row>
    <row r="410" spans="2:10" hidden="1">
      <c r="B410" s="14" t="s">
        <v>376</v>
      </c>
      <c r="C410" s="14" t="s">
        <v>18</v>
      </c>
      <c r="D410" s="14" t="s">
        <v>97</v>
      </c>
      <c r="E410" s="14">
        <v>1</v>
      </c>
      <c r="F410" s="14" t="s">
        <v>25</v>
      </c>
      <c r="G410" s="14">
        <v>1</v>
      </c>
      <c r="H410" s="14" t="s">
        <v>54</v>
      </c>
      <c r="I410" s="14">
        <v>645</v>
      </c>
      <c r="J410" s="14">
        <f>SUM(E410*I410/G410)</f>
        <v>645</v>
      </c>
    </row>
    <row r="411" spans="2:10" hidden="1">
      <c r="B411" s="14" t="s">
        <v>98</v>
      </c>
      <c r="C411" s="14" t="s">
        <v>67</v>
      </c>
      <c r="D411" s="14" t="s">
        <v>544</v>
      </c>
      <c r="E411" s="14">
        <v>1</v>
      </c>
      <c r="F411" s="14" t="s">
        <v>25</v>
      </c>
      <c r="G411" s="14">
        <v>1</v>
      </c>
      <c r="H411" s="14" t="s">
        <v>54</v>
      </c>
      <c r="I411" s="14">
        <v>916</v>
      </c>
      <c r="J411" s="14">
        <f>SUM(E411*I411/G411)</f>
        <v>916</v>
      </c>
    </row>
    <row r="412" spans="2:10" hidden="1">
      <c r="B412" s="14" t="s">
        <v>99</v>
      </c>
      <c r="D412" s="14" t="s">
        <v>34</v>
      </c>
      <c r="E412" s="14">
        <v>5</v>
      </c>
      <c r="F412" s="14" t="s">
        <v>36</v>
      </c>
      <c r="G412" s="14">
        <v>1</v>
      </c>
      <c r="H412" s="14" t="s">
        <v>36</v>
      </c>
      <c r="I412" s="14">
        <v>9</v>
      </c>
      <c r="J412" s="14">
        <f>SUM(E412*I412/G412)</f>
        <v>45</v>
      </c>
    </row>
    <row r="413" spans="2:10" hidden="1">
      <c r="D413" s="14" t="s">
        <v>100</v>
      </c>
      <c r="J413" s="14">
        <f>SUM(J410:J412)</f>
        <v>1606</v>
      </c>
    </row>
    <row r="414" spans="2:10" hidden="1">
      <c r="D414" s="14" t="s">
        <v>101</v>
      </c>
      <c r="J414" s="14">
        <f>J408+J413</f>
        <v>2011.75</v>
      </c>
    </row>
    <row r="415" spans="2:10" hidden="1">
      <c r="D415" s="14" t="s">
        <v>32</v>
      </c>
      <c r="E415" s="14">
        <f>$E$7</f>
        <v>0.13614999999999999</v>
      </c>
      <c r="J415" s="14">
        <f>J414*$E415</f>
        <v>273.89976250000001</v>
      </c>
    </row>
    <row r="416" spans="2:10" hidden="1">
      <c r="J416" s="14">
        <f>SUM(J414:J415)</f>
        <v>2285.6497625000002</v>
      </c>
    </row>
    <row r="417" spans="1:10" hidden="1">
      <c r="D417" s="14" t="s">
        <v>49</v>
      </c>
      <c r="J417" s="14">
        <f>ROUND(J416,0)</f>
        <v>2286</v>
      </c>
    </row>
    <row r="419" spans="1:10" ht="57.75" customHeight="1">
      <c r="A419" s="14">
        <f>SUM(MAX($A$7:$A418),1)</f>
        <v>18</v>
      </c>
      <c r="D419" s="15" t="s">
        <v>629</v>
      </c>
      <c r="E419" s="15"/>
      <c r="F419" s="15"/>
      <c r="G419" s="15"/>
      <c r="H419" s="15"/>
      <c r="I419" s="15"/>
      <c r="J419" s="15"/>
    </row>
    <row r="420" spans="1:10">
      <c r="D420" s="14" t="s">
        <v>94</v>
      </c>
    </row>
    <row r="421" spans="1:10">
      <c r="B421" s="14">
        <v>1</v>
      </c>
      <c r="D421" s="14" t="s">
        <v>0</v>
      </c>
      <c r="E421" s="14">
        <v>0.25</v>
      </c>
      <c r="F421" s="14" t="s">
        <v>20</v>
      </c>
      <c r="G421" s="14">
        <v>1</v>
      </c>
      <c r="H421" s="14" t="s">
        <v>20</v>
      </c>
      <c r="I421" s="14">
        <f>$G$2</f>
        <v>735</v>
      </c>
      <c r="J421" s="14">
        <f>SUM(E421*I421/G421)</f>
        <v>183.75</v>
      </c>
    </row>
    <row r="422" spans="1:10">
      <c r="B422" s="14">
        <v>2</v>
      </c>
      <c r="D422" s="14" t="s">
        <v>1</v>
      </c>
      <c r="E422" s="14">
        <v>0.25</v>
      </c>
      <c r="F422" s="14" t="s">
        <v>20</v>
      </c>
      <c r="G422" s="14">
        <v>1</v>
      </c>
      <c r="H422" s="14" t="s">
        <v>20</v>
      </c>
      <c r="I422" s="14">
        <f>$G$3</f>
        <v>615</v>
      </c>
      <c r="J422" s="14">
        <f>SUM(E422*I422/G422)</f>
        <v>153.75</v>
      </c>
    </row>
    <row r="423" spans="1:10">
      <c r="B423" s="14">
        <v>3</v>
      </c>
      <c r="D423" s="14" t="s">
        <v>3</v>
      </c>
      <c r="E423" s="14">
        <v>0.15</v>
      </c>
      <c r="F423" s="14" t="s">
        <v>20</v>
      </c>
      <c r="G423" s="14">
        <v>1</v>
      </c>
      <c r="H423" s="14" t="s">
        <v>20</v>
      </c>
      <c r="I423" s="14">
        <v>645</v>
      </c>
      <c r="J423" s="14">
        <f>SUM(E423*I423/G423)</f>
        <v>96.75</v>
      </c>
    </row>
    <row r="424" spans="1:10">
      <c r="D424" s="14" t="s">
        <v>95</v>
      </c>
      <c r="J424" s="14">
        <f>SUM(J421:J423)</f>
        <v>434.25</v>
      </c>
    </row>
    <row r="425" spans="1:10">
      <c r="D425" s="14" t="s">
        <v>96</v>
      </c>
    </row>
    <row r="426" spans="1:10">
      <c r="B426" s="14" t="s">
        <v>767</v>
      </c>
      <c r="C426" s="14" t="s">
        <v>18</v>
      </c>
      <c r="D426" s="14" t="s">
        <v>97</v>
      </c>
      <c r="E426" s="14">
        <v>1</v>
      </c>
      <c r="F426" s="14" t="s">
        <v>25</v>
      </c>
      <c r="G426" s="14">
        <v>1</v>
      </c>
      <c r="H426" s="14" t="s">
        <v>54</v>
      </c>
      <c r="I426" s="14">
        <v>680</v>
      </c>
      <c r="J426" s="14">
        <f>SUM(E426*I426/G426)</f>
        <v>680</v>
      </c>
    </row>
    <row r="427" spans="1:10">
      <c r="B427" s="14" t="s">
        <v>768</v>
      </c>
      <c r="C427" s="14" t="s">
        <v>241</v>
      </c>
      <c r="D427" s="14" t="s">
        <v>490</v>
      </c>
      <c r="E427" s="14">
        <v>1</v>
      </c>
      <c r="F427" s="14" t="s">
        <v>25</v>
      </c>
      <c r="G427" s="14">
        <v>1</v>
      </c>
      <c r="H427" s="14" t="s">
        <v>54</v>
      </c>
      <c r="I427" s="14">
        <v>3150</v>
      </c>
      <c r="J427" s="14">
        <f>SUM(E427*I427/G427)</f>
        <v>3150</v>
      </c>
    </row>
    <row r="428" spans="1:10">
      <c r="B428" s="14" t="s">
        <v>762</v>
      </c>
      <c r="D428" s="14" t="s">
        <v>34</v>
      </c>
      <c r="E428" s="14">
        <v>5</v>
      </c>
      <c r="F428" s="14" t="s">
        <v>36</v>
      </c>
      <c r="G428" s="14">
        <v>1</v>
      </c>
      <c r="H428" s="14" t="s">
        <v>36</v>
      </c>
      <c r="I428" s="14">
        <v>9</v>
      </c>
      <c r="J428" s="14">
        <f>SUM(E428*I428/G428)</f>
        <v>45</v>
      </c>
    </row>
    <row r="429" spans="1:10">
      <c r="D429" s="14" t="s">
        <v>100</v>
      </c>
      <c r="J429" s="14">
        <f>SUM(J426:J428)</f>
        <v>3875</v>
      </c>
    </row>
    <row r="430" spans="1:10">
      <c r="D430" s="14" t="s">
        <v>101</v>
      </c>
      <c r="J430" s="14">
        <f>J424+J429</f>
        <v>4309.25</v>
      </c>
    </row>
    <row r="431" spans="1:10">
      <c r="D431" s="14" t="s">
        <v>32</v>
      </c>
      <c r="E431" s="14">
        <f>$E$7</f>
        <v>0.13614999999999999</v>
      </c>
      <c r="J431" s="14">
        <f>J430*$E431</f>
        <v>586.70438749999994</v>
      </c>
    </row>
    <row r="432" spans="1:10">
      <c r="J432" s="14">
        <f>SUM(J430:J431)</f>
        <v>4895.9543874999999</v>
      </c>
    </row>
    <row r="433" spans="1:10">
      <c r="D433" s="14" t="s">
        <v>49</v>
      </c>
      <c r="J433" s="14">
        <f>ROUND(J432,0)</f>
        <v>4896</v>
      </c>
    </row>
    <row r="434" spans="1:10" ht="18" customHeight="1">
      <c r="D434" s="15" t="s">
        <v>494</v>
      </c>
      <c r="E434" s="15"/>
      <c r="F434" s="15"/>
      <c r="G434" s="15"/>
      <c r="H434" s="15"/>
      <c r="I434" s="15"/>
      <c r="J434" s="15"/>
    </row>
    <row r="435" spans="1:10" ht="68.3" customHeight="1">
      <c r="A435" s="14">
        <f>A419+1</f>
        <v>19</v>
      </c>
      <c r="D435" s="15" t="s">
        <v>495</v>
      </c>
      <c r="E435" s="15"/>
      <c r="F435" s="15"/>
      <c r="G435" s="15"/>
      <c r="H435" s="15"/>
      <c r="I435" s="15"/>
      <c r="J435" s="15"/>
    </row>
    <row r="436" spans="1:10">
      <c r="D436" s="14" t="s">
        <v>94</v>
      </c>
    </row>
    <row r="437" spans="1:10">
      <c r="B437" s="14">
        <v>1</v>
      </c>
      <c r="D437" s="14" t="s">
        <v>0</v>
      </c>
      <c r="E437" s="14">
        <v>0.5</v>
      </c>
      <c r="F437" s="14" t="s">
        <v>20</v>
      </c>
      <c r="G437" s="14">
        <v>1</v>
      </c>
      <c r="H437" s="14" t="s">
        <v>20</v>
      </c>
      <c r="I437" s="14">
        <f>$G$2</f>
        <v>735</v>
      </c>
      <c r="J437" s="14">
        <f>SUM(E437*I437/G437)</f>
        <v>367.5</v>
      </c>
    </row>
    <row r="438" spans="1:10">
      <c r="B438" s="14">
        <v>2</v>
      </c>
      <c r="D438" s="14" t="s">
        <v>1</v>
      </c>
      <c r="E438" s="14">
        <v>0.5</v>
      </c>
      <c r="F438" s="14" t="s">
        <v>20</v>
      </c>
      <c r="G438" s="14">
        <v>1</v>
      </c>
      <c r="H438" s="14" t="s">
        <v>20</v>
      </c>
      <c r="I438" s="14">
        <f>$G$3</f>
        <v>615</v>
      </c>
      <c r="J438" s="14">
        <f>SUM(E438*I438/G438)</f>
        <v>307.5</v>
      </c>
    </row>
    <row r="439" spans="1:10">
      <c r="B439" s="14">
        <v>3</v>
      </c>
      <c r="D439" s="14" t="s">
        <v>3</v>
      </c>
      <c r="E439" s="14">
        <v>0.5</v>
      </c>
      <c r="F439" s="14" t="s">
        <v>20</v>
      </c>
      <c r="G439" s="14">
        <v>1</v>
      </c>
      <c r="H439" s="14" t="s">
        <v>20</v>
      </c>
      <c r="I439" s="14">
        <v>645</v>
      </c>
      <c r="J439" s="14">
        <f>SUM(E439*I439/G439)</f>
        <v>322.5</v>
      </c>
    </row>
    <row r="440" spans="1:10">
      <c r="J440" s="14">
        <f>SUM(J437:J439)</f>
        <v>997.5</v>
      </c>
    </row>
    <row r="441" spans="1:10">
      <c r="D441" s="14" t="s">
        <v>96</v>
      </c>
    </row>
    <row r="442" spans="1:10" ht="17.5" customHeight="1">
      <c r="B442" s="14" t="s">
        <v>769</v>
      </c>
      <c r="C442" s="14" t="s">
        <v>42</v>
      </c>
      <c r="D442" s="14" t="s">
        <v>496</v>
      </c>
      <c r="E442" s="14">
        <v>1</v>
      </c>
      <c r="F442" s="14" t="s">
        <v>25</v>
      </c>
      <c r="G442" s="14">
        <v>1</v>
      </c>
      <c r="H442" s="14" t="s">
        <v>54</v>
      </c>
      <c r="I442" s="14">
        <v>2200</v>
      </c>
      <c r="J442" s="14">
        <f>SUM(E442*I442/G442)</f>
        <v>2200</v>
      </c>
    </row>
    <row r="443" spans="1:10">
      <c r="B443" s="14" t="s">
        <v>768</v>
      </c>
      <c r="C443" s="14" t="s">
        <v>76</v>
      </c>
      <c r="D443" s="14" t="s">
        <v>873</v>
      </c>
      <c r="E443" s="14">
        <v>1</v>
      </c>
      <c r="F443" s="14" t="s">
        <v>54</v>
      </c>
      <c r="G443" s="14">
        <v>1</v>
      </c>
      <c r="H443" s="14" t="s">
        <v>54</v>
      </c>
      <c r="I443" s="14">
        <v>1560</v>
      </c>
      <c r="J443" s="14">
        <f>SUM(E443*I443/G443)</f>
        <v>1560</v>
      </c>
    </row>
    <row r="444" spans="1:10">
      <c r="B444" s="14" t="s">
        <v>768</v>
      </c>
      <c r="C444" s="14" t="s">
        <v>58</v>
      </c>
      <c r="D444" s="14" t="s">
        <v>497</v>
      </c>
      <c r="E444" s="14">
        <v>8</v>
      </c>
      <c r="F444" s="14" t="s">
        <v>25</v>
      </c>
      <c r="G444" s="14">
        <v>1</v>
      </c>
      <c r="H444" s="14" t="s">
        <v>54</v>
      </c>
      <c r="I444" s="14">
        <v>325</v>
      </c>
      <c r="J444" s="14">
        <f>SUM(E444*I444/G444)</f>
        <v>2600</v>
      </c>
    </row>
    <row r="445" spans="1:10">
      <c r="B445" s="14" t="s">
        <v>770</v>
      </c>
      <c r="D445" s="14" t="s">
        <v>34</v>
      </c>
      <c r="E445" s="14">
        <v>12.5</v>
      </c>
      <c r="F445" s="14" t="s">
        <v>36</v>
      </c>
      <c r="G445" s="14">
        <v>1</v>
      </c>
      <c r="H445" s="14" t="s">
        <v>36</v>
      </c>
      <c r="I445" s="14">
        <f>I428</f>
        <v>9</v>
      </c>
      <c r="J445" s="14">
        <f>SUM(E445*I445/G445)</f>
        <v>112.5</v>
      </c>
    </row>
    <row r="446" spans="1:10">
      <c r="J446" s="14">
        <f>SUM(J442:J445)</f>
        <v>6472.5</v>
      </c>
    </row>
    <row r="447" spans="1:10">
      <c r="D447" s="14" t="s">
        <v>102</v>
      </c>
      <c r="E447" s="14" t="s">
        <v>103</v>
      </c>
      <c r="J447" s="14">
        <f>J446+J440</f>
        <v>7470</v>
      </c>
    </row>
    <row r="448" spans="1:10">
      <c r="D448" s="14" t="s">
        <v>32</v>
      </c>
      <c r="E448" s="14">
        <f>$E$7</f>
        <v>0.13614999999999999</v>
      </c>
      <c r="J448" s="14">
        <f>J447*E448</f>
        <v>1017.0405</v>
      </c>
    </row>
    <row r="449" spans="1:10">
      <c r="J449" s="14">
        <f>SUM(J447:J448)</f>
        <v>8487.0404999999992</v>
      </c>
    </row>
    <row r="450" spans="1:10">
      <c r="D450" s="14" t="s">
        <v>49</v>
      </c>
      <c r="J450" s="14">
        <f>ROUND(J449,0)</f>
        <v>8487</v>
      </c>
    </row>
    <row r="452" spans="1:10">
      <c r="D452" s="15" t="s">
        <v>104</v>
      </c>
      <c r="E452" s="15"/>
      <c r="F452" s="15"/>
      <c r="G452" s="15"/>
      <c r="H452" s="15"/>
      <c r="I452" s="15"/>
      <c r="J452" s="15"/>
    </row>
    <row r="453" spans="1:10" ht="81" customHeight="1">
      <c r="A453" s="14">
        <f>SUM(MAX($A$7:$A451),1)</f>
        <v>20</v>
      </c>
      <c r="D453" s="15" t="s">
        <v>875</v>
      </c>
      <c r="E453" s="15"/>
      <c r="F453" s="15"/>
      <c r="G453" s="15"/>
      <c r="H453" s="15"/>
      <c r="I453" s="15"/>
      <c r="J453" s="15"/>
    </row>
    <row r="454" spans="1:10">
      <c r="D454" s="14" t="s">
        <v>96</v>
      </c>
    </row>
    <row r="455" spans="1:10" ht="63.7" customHeight="1">
      <c r="B455" s="14" t="s">
        <v>771</v>
      </c>
      <c r="C455" s="14" t="s">
        <v>18</v>
      </c>
      <c r="D455" s="14" t="s">
        <v>874</v>
      </c>
      <c r="E455" s="14">
        <v>1</v>
      </c>
      <c r="F455" s="14" t="s">
        <v>25</v>
      </c>
      <c r="G455" s="14">
        <v>1</v>
      </c>
      <c r="H455" s="14" t="s">
        <v>54</v>
      </c>
      <c r="I455" s="14">
        <v>4600</v>
      </c>
      <c r="J455" s="14">
        <f>SUM(E455*I455/G455)</f>
        <v>4600</v>
      </c>
    </row>
    <row r="456" spans="1:10">
      <c r="B456" s="14" t="s">
        <v>98</v>
      </c>
      <c r="C456" s="14" t="s">
        <v>109</v>
      </c>
      <c r="D456" s="14" t="s">
        <v>377</v>
      </c>
      <c r="E456" s="14">
        <v>1</v>
      </c>
      <c r="F456" s="14" t="s">
        <v>54</v>
      </c>
      <c r="G456" s="14">
        <v>1</v>
      </c>
      <c r="H456" s="14" t="s">
        <v>54</v>
      </c>
      <c r="I456" s="14">
        <v>1970</v>
      </c>
      <c r="J456" s="14">
        <f>SUM(E456*I456/G456)</f>
        <v>1970</v>
      </c>
    </row>
    <row r="457" spans="1:10">
      <c r="B457" s="14" t="s">
        <v>98</v>
      </c>
      <c r="C457" s="14" t="s">
        <v>58</v>
      </c>
      <c r="D457" s="14" t="s">
        <v>106</v>
      </c>
      <c r="E457" s="14">
        <v>12</v>
      </c>
      <c r="F457" s="14" t="s">
        <v>25</v>
      </c>
      <c r="G457" s="14">
        <v>1</v>
      </c>
      <c r="H457" s="14" t="s">
        <v>54</v>
      </c>
      <c r="I457" s="14">
        <v>325</v>
      </c>
      <c r="J457" s="14">
        <f>SUM(E457*I457/G457)</f>
        <v>3900</v>
      </c>
    </row>
    <row r="458" spans="1:10">
      <c r="B458" s="14" t="s">
        <v>770</v>
      </c>
      <c r="D458" s="14" t="s">
        <v>34</v>
      </c>
      <c r="E458" s="14">
        <v>12.5</v>
      </c>
      <c r="F458" s="14" t="s">
        <v>36</v>
      </c>
      <c r="G458" s="14">
        <v>1</v>
      </c>
      <c r="H458" s="14" t="s">
        <v>36</v>
      </c>
      <c r="I458" s="14">
        <v>9</v>
      </c>
      <c r="J458" s="14">
        <f>SUM(E458*I458/G458)</f>
        <v>112.5</v>
      </c>
    </row>
    <row r="459" spans="1:10">
      <c r="J459" s="14">
        <f>SUM(J455:J458)</f>
        <v>10582.5</v>
      </c>
    </row>
    <row r="460" spans="1:10">
      <c r="D460" s="14" t="s">
        <v>94</v>
      </c>
    </row>
    <row r="461" spans="1:10">
      <c r="B461" s="14">
        <v>1</v>
      </c>
      <c r="D461" s="14" t="s">
        <v>0</v>
      </c>
      <c r="E461" s="14">
        <v>0.7</v>
      </c>
      <c r="F461" s="14" t="s">
        <v>20</v>
      </c>
      <c r="G461" s="14">
        <v>1</v>
      </c>
      <c r="H461" s="14" t="s">
        <v>20</v>
      </c>
      <c r="I461" s="14">
        <f>$G$2</f>
        <v>735</v>
      </c>
      <c r="J461" s="14">
        <f>SUM(E461*I461/G461)</f>
        <v>514.5</v>
      </c>
    </row>
    <row r="462" spans="1:10">
      <c r="B462" s="14">
        <v>2</v>
      </c>
      <c r="D462" s="14" t="s">
        <v>1</v>
      </c>
      <c r="E462" s="14">
        <v>1</v>
      </c>
      <c r="F462" s="14" t="s">
        <v>20</v>
      </c>
      <c r="G462" s="14">
        <v>1</v>
      </c>
      <c r="H462" s="14" t="s">
        <v>20</v>
      </c>
      <c r="I462" s="14">
        <f>$G$3</f>
        <v>615</v>
      </c>
      <c r="J462" s="14">
        <f>SUM(E462*I462/G462)</f>
        <v>615</v>
      </c>
    </row>
    <row r="463" spans="1:10">
      <c r="B463" s="14">
        <v>3</v>
      </c>
      <c r="D463" s="14" t="s">
        <v>2</v>
      </c>
      <c r="E463" s="14">
        <v>1</v>
      </c>
      <c r="F463" s="14" t="s">
        <v>20</v>
      </c>
      <c r="G463" s="14">
        <v>1</v>
      </c>
      <c r="H463" s="14" t="s">
        <v>20</v>
      </c>
      <c r="I463" s="14">
        <f>$G$4</f>
        <v>615</v>
      </c>
      <c r="J463" s="14">
        <f>SUM(E463*I463/G463)</f>
        <v>615</v>
      </c>
    </row>
    <row r="464" spans="1:10">
      <c r="B464" s="14">
        <v>4</v>
      </c>
      <c r="D464" s="14" t="s">
        <v>3</v>
      </c>
      <c r="E464" s="14">
        <v>0.5</v>
      </c>
      <c r="F464" s="14" t="s">
        <v>20</v>
      </c>
      <c r="G464" s="14">
        <v>1</v>
      </c>
      <c r="H464" s="14" t="s">
        <v>20</v>
      </c>
      <c r="I464" s="14">
        <v>645</v>
      </c>
      <c r="J464" s="14">
        <f>SUM(E464*I464/G464)</f>
        <v>322.5</v>
      </c>
    </row>
    <row r="465" spans="1:10">
      <c r="J465" s="14">
        <f>SUM(J461:J464)</f>
        <v>2067</v>
      </c>
    </row>
    <row r="466" spans="1:10">
      <c r="D466" s="14" t="s">
        <v>102</v>
      </c>
      <c r="E466" s="14" t="s">
        <v>103</v>
      </c>
      <c r="J466" s="14">
        <f>J459+J465</f>
        <v>12649.5</v>
      </c>
    </row>
    <row r="467" spans="1:10">
      <c r="D467" s="14" t="s">
        <v>32</v>
      </c>
      <c r="E467" s="14">
        <f>$E$7</f>
        <v>0.13614999999999999</v>
      </c>
      <c r="J467" s="14">
        <f>J466*E467</f>
        <v>1722.229425</v>
      </c>
    </row>
    <row r="468" spans="1:10">
      <c r="J468" s="14">
        <f>SUM(J466:J467)</f>
        <v>14371.729425</v>
      </c>
    </row>
    <row r="469" spans="1:10" ht="18.7" customHeight="1">
      <c r="D469" s="14" t="s">
        <v>49</v>
      </c>
      <c r="J469" s="14">
        <f>ROUNDUP(J468,0)</f>
        <v>14372</v>
      </c>
    </row>
    <row r="471" spans="1:10">
      <c r="D471" s="15" t="s">
        <v>107</v>
      </c>
      <c r="E471" s="15"/>
      <c r="F471" s="15"/>
      <c r="G471" s="15"/>
      <c r="H471" s="15"/>
      <c r="I471" s="15"/>
      <c r="J471" s="15"/>
    </row>
    <row r="472" spans="1:10" ht="83.25" customHeight="1">
      <c r="A472" s="14">
        <f>SUM(MAX($A$7:$A470),1)</f>
        <v>21</v>
      </c>
      <c r="D472" s="15" t="s">
        <v>634</v>
      </c>
      <c r="E472" s="15"/>
      <c r="F472" s="15"/>
      <c r="G472" s="15"/>
      <c r="H472" s="15"/>
      <c r="I472" s="15"/>
      <c r="J472" s="15"/>
    </row>
    <row r="473" spans="1:10">
      <c r="D473" s="14" t="s">
        <v>96</v>
      </c>
    </row>
    <row r="474" spans="1:10">
      <c r="B474" s="14" t="s">
        <v>463</v>
      </c>
      <c r="C474" s="14" t="s">
        <v>18</v>
      </c>
      <c r="D474" s="14" t="s">
        <v>108</v>
      </c>
      <c r="E474" s="14">
        <v>1</v>
      </c>
      <c r="F474" s="14" t="s">
        <v>25</v>
      </c>
      <c r="G474" s="14">
        <v>1</v>
      </c>
      <c r="H474" s="14" t="s">
        <v>54</v>
      </c>
      <c r="I474" s="14">
        <v>4187</v>
      </c>
      <c r="J474" s="14">
        <f>SUM(E474*I474/G474)</f>
        <v>4187</v>
      </c>
    </row>
    <row r="475" spans="1:10">
      <c r="B475" s="14" t="s">
        <v>772</v>
      </c>
      <c r="C475" s="14" t="s">
        <v>241</v>
      </c>
      <c r="D475" s="14" t="s">
        <v>378</v>
      </c>
      <c r="E475" s="14">
        <v>1</v>
      </c>
      <c r="F475" s="14" t="s">
        <v>54</v>
      </c>
      <c r="G475" s="14">
        <v>1</v>
      </c>
      <c r="H475" s="14" t="s">
        <v>54</v>
      </c>
      <c r="I475" s="14">
        <v>3150</v>
      </c>
      <c r="J475" s="14">
        <f>SUM(E475*I475/G475)</f>
        <v>3150</v>
      </c>
    </row>
    <row r="476" spans="1:10">
      <c r="B476" s="14" t="s">
        <v>98</v>
      </c>
      <c r="C476" s="14" t="s">
        <v>58</v>
      </c>
      <c r="D476" s="14" t="s">
        <v>110</v>
      </c>
      <c r="E476" s="14">
        <v>12</v>
      </c>
      <c r="F476" s="14" t="s">
        <v>25</v>
      </c>
      <c r="G476" s="14">
        <v>1</v>
      </c>
      <c r="H476" s="14" t="s">
        <v>54</v>
      </c>
      <c r="I476" s="14">
        <v>325</v>
      </c>
      <c r="J476" s="14">
        <f>SUM(E476*I476/G476)</f>
        <v>3900</v>
      </c>
    </row>
    <row r="477" spans="1:10">
      <c r="B477" s="14" t="s">
        <v>762</v>
      </c>
      <c r="D477" s="14" t="s">
        <v>34</v>
      </c>
      <c r="E477" s="14">
        <v>12.5</v>
      </c>
      <c r="F477" s="14" t="s">
        <v>36</v>
      </c>
      <c r="G477" s="14">
        <v>1</v>
      </c>
      <c r="H477" s="14" t="s">
        <v>36</v>
      </c>
      <c r="I477" s="14">
        <v>9</v>
      </c>
      <c r="J477" s="14">
        <f>SUM(E477*I477/G477)</f>
        <v>112.5</v>
      </c>
    </row>
    <row r="478" spans="1:10">
      <c r="J478" s="14">
        <f>SUM(J474:J477)</f>
        <v>11349.5</v>
      </c>
    </row>
    <row r="479" spans="1:10">
      <c r="D479" s="14" t="s">
        <v>94</v>
      </c>
    </row>
    <row r="480" spans="1:10">
      <c r="B480" s="14">
        <v>1</v>
      </c>
      <c r="D480" s="14" t="s">
        <v>0</v>
      </c>
      <c r="E480" s="14">
        <v>0.7</v>
      </c>
      <c r="F480" s="14" t="s">
        <v>20</v>
      </c>
      <c r="G480" s="14">
        <v>1</v>
      </c>
      <c r="H480" s="14" t="s">
        <v>20</v>
      </c>
      <c r="I480" s="14">
        <f>$G$2</f>
        <v>735</v>
      </c>
      <c r="J480" s="14">
        <f>SUM(E480*I480/G480)</f>
        <v>514.5</v>
      </c>
    </row>
    <row r="481" spans="1:10">
      <c r="B481" s="14">
        <v>2</v>
      </c>
      <c r="D481" s="14" t="s">
        <v>1</v>
      </c>
      <c r="E481" s="14">
        <v>1</v>
      </c>
      <c r="F481" s="14" t="s">
        <v>20</v>
      </c>
      <c r="G481" s="14">
        <v>1</v>
      </c>
      <c r="H481" s="14" t="s">
        <v>20</v>
      </c>
      <c r="I481" s="14">
        <f>$G$3</f>
        <v>615</v>
      </c>
      <c r="J481" s="14">
        <f>SUM(E481*I481/G481)</f>
        <v>615</v>
      </c>
    </row>
    <row r="482" spans="1:10">
      <c r="B482" s="14">
        <v>3</v>
      </c>
      <c r="D482" s="14" t="s">
        <v>2</v>
      </c>
      <c r="E482" s="14">
        <v>1</v>
      </c>
      <c r="F482" s="14" t="s">
        <v>20</v>
      </c>
      <c r="G482" s="14">
        <v>1</v>
      </c>
      <c r="H482" s="14" t="s">
        <v>20</v>
      </c>
      <c r="I482" s="14">
        <f>$G$4</f>
        <v>615</v>
      </c>
      <c r="J482" s="14">
        <f>SUM(E482*I482/G482)</f>
        <v>615</v>
      </c>
    </row>
    <row r="483" spans="1:10">
      <c r="B483" s="14">
        <v>4</v>
      </c>
      <c r="D483" s="14" t="s">
        <v>3</v>
      </c>
      <c r="E483" s="14">
        <v>0.5</v>
      </c>
      <c r="F483" s="14" t="s">
        <v>20</v>
      </c>
      <c r="G483" s="14">
        <v>1</v>
      </c>
      <c r="H483" s="14" t="s">
        <v>20</v>
      </c>
      <c r="I483" s="14">
        <v>645</v>
      </c>
      <c r="J483" s="14">
        <f>SUM(E483*I483/G483)</f>
        <v>322.5</v>
      </c>
    </row>
    <row r="484" spans="1:10">
      <c r="J484" s="14">
        <f>SUM(J480:J483)</f>
        <v>2067</v>
      </c>
    </row>
    <row r="486" spans="1:10">
      <c r="D486" s="14" t="s">
        <v>102</v>
      </c>
      <c r="E486" s="14" t="s">
        <v>103</v>
      </c>
      <c r="J486" s="14">
        <f>J478+J484</f>
        <v>13416.5</v>
      </c>
    </row>
    <row r="487" spans="1:10">
      <c r="D487" s="14" t="s">
        <v>32</v>
      </c>
      <c r="E487" s="14">
        <f>$E$7</f>
        <v>0.13614999999999999</v>
      </c>
      <c r="J487" s="14">
        <f>J486*E487</f>
        <v>1826.656475</v>
      </c>
    </row>
    <row r="488" spans="1:10">
      <c r="J488" s="14">
        <f>SUM(J486:J487)</f>
        <v>15243.156475</v>
      </c>
    </row>
    <row r="489" spans="1:10" ht="19.55" customHeight="1">
      <c r="D489" s="14" t="s">
        <v>49</v>
      </c>
      <c r="J489" s="14">
        <f>ROUND(J488,0)</f>
        <v>15243</v>
      </c>
    </row>
    <row r="491" spans="1:10" ht="14.95" customHeight="1">
      <c r="D491" s="15" t="s">
        <v>119</v>
      </c>
      <c r="E491" s="15"/>
      <c r="F491" s="15"/>
      <c r="G491" s="15"/>
      <c r="H491" s="15"/>
      <c r="I491" s="15"/>
      <c r="J491" s="15"/>
    </row>
    <row r="492" spans="1:10" ht="121.6" customHeight="1">
      <c r="A492" s="14">
        <f>SUM(MAX($A$7:$A490),1)</f>
        <v>22</v>
      </c>
      <c r="D492" s="15" t="s">
        <v>878</v>
      </c>
      <c r="E492" s="15"/>
      <c r="F492" s="15"/>
      <c r="G492" s="15"/>
      <c r="H492" s="15"/>
      <c r="I492" s="15"/>
      <c r="J492" s="15"/>
    </row>
    <row r="493" spans="1:10">
      <c r="D493" s="14" t="s">
        <v>94</v>
      </c>
    </row>
    <row r="494" spans="1:10">
      <c r="B494" s="14">
        <v>1</v>
      </c>
      <c r="D494" s="14" t="s">
        <v>0</v>
      </c>
      <c r="E494" s="14">
        <v>1.25</v>
      </c>
      <c r="F494" s="14" t="s">
        <v>20</v>
      </c>
      <c r="G494" s="14">
        <v>1</v>
      </c>
      <c r="H494" s="14" t="s">
        <v>20</v>
      </c>
      <c r="I494" s="14">
        <f>$G$2</f>
        <v>735</v>
      </c>
      <c r="J494" s="14">
        <f>SUM(E494*I494/G494)</f>
        <v>918.75</v>
      </c>
    </row>
    <row r="495" spans="1:10">
      <c r="B495" s="14">
        <v>2</v>
      </c>
      <c r="D495" s="14" t="s">
        <v>1</v>
      </c>
      <c r="E495" s="14">
        <v>1.5</v>
      </c>
      <c r="F495" s="14" t="s">
        <v>20</v>
      </c>
      <c r="G495" s="14">
        <v>1</v>
      </c>
      <c r="H495" s="14" t="s">
        <v>20</v>
      </c>
      <c r="I495" s="14">
        <f>$G$3</f>
        <v>615</v>
      </c>
      <c r="J495" s="14">
        <f>SUM(E495*I495/G495)</f>
        <v>922.5</v>
      </c>
    </row>
    <row r="496" spans="1:10">
      <c r="B496" s="14">
        <v>3</v>
      </c>
      <c r="D496" s="14" t="s">
        <v>2</v>
      </c>
      <c r="E496" s="14">
        <v>1.5</v>
      </c>
      <c r="F496" s="14" t="s">
        <v>20</v>
      </c>
      <c r="G496" s="14">
        <v>1</v>
      </c>
      <c r="H496" s="14" t="s">
        <v>20</v>
      </c>
      <c r="I496" s="14">
        <f>$G$4</f>
        <v>615</v>
      </c>
      <c r="J496" s="14">
        <f>SUM(E496*I496/G496)</f>
        <v>922.5</v>
      </c>
    </row>
    <row r="497" spans="2:10">
      <c r="D497" s="14" t="s">
        <v>111</v>
      </c>
      <c r="J497" s="14">
        <f>SUM(J494:J496)</f>
        <v>2763.75</v>
      </c>
    </row>
    <row r="498" spans="2:10">
      <c r="D498" s="14" t="s">
        <v>96</v>
      </c>
    </row>
    <row r="499" spans="2:10" ht="17" customHeight="1">
      <c r="B499" s="14" t="s">
        <v>112</v>
      </c>
      <c r="C499" s="14" t="s">
        <v>18</v>
      </c>
      <c r="D499" s="14" t="s">
        <v>120</v>
      </c>
      <c r="E499" s="14">
        <v>1</v>
      </c>
      <c r="F499" s="14" t="s">
        <v>25</v>
      </c>
      <c r="G499" s="14">
        <v>1</v>
      </c>
      <c r="H499" s="14" t="s">
        <v>54</v>
      </c>
      <c r="I499" s="14">
        <v>15830</v>
      </c>
      <c r="J499" s="14">
        <f>SUM(E499*I499/G499)</f>
        <v>15830</v>
      </c>
    </row>
    <row r="500" spans="2:10" ht="20.25" customHeight="1">
      <c r="B500" s="14" t="s">
        <v>772</v>
      </c>
      <c r="C500" s="14" t="s">
        <v>210</v>
      </c>
      <c r="D500" s="14" t="s">
        <v>113</v>
      </c>
      <c r="E500" s="14">
        <v>4</v>
      </c>
      <c r="F500" s="14" t="s">
        <v>25</v>
      </c>
      <c r="G500" s="14">
        <v>1</v>
      </c>
      <c r="H500" s="14" t="s">
        <v>54</v>
      </c>
      <c r="I500" s="14">
        <v>2375</v>
      </c>
      <c r="J500" s="14">
        <f>SUM(E500*I500/G500)</f>
        <v>9500</v>
      </c>
    </row>
    <row r="501" spans="2:10">
      <c r="B501" s="14" t="s">
        <v>773</v>
      </c>
      <c r="C501" s="14" t="s">
        <v>42</v>
      </c>
      <c r="D501" s="14" t="s">
        <v>114</v>
      </c>
    </row>
    <row r="502" spans="2:10">
      <c r="D502" s="14" t="s">
        <v>597</v>
      </c>
      <c r="E502" s="14">
        <v>1</v>
      </c>
      <c r="F502" s="14" t="s">
        <v>25</v>
      </c>
      <c r="G502" s="14">
        <v>1</v>
      </c>
      <c r="H502" s="14" t="s">
        <v>54</v>
      </c>
      <c r="I502" s="14">
        <v>13770</v>
      </c>
      <c r="J502" s="14">
        <f>SUM(E502*I502/G502)</f>
        <v>13770</v>
      </c>
    </row>
    <row r="503" spans="2:10">
      <c r="D503" s="14" t="s">
        <v>116</v>
      </c>
      <c r="J503" s="14">
        <f>SUM(J499:J502)</f>
        <v>39100</v>
      </c>
    </row>
    <row r="504" spans="2:10">
      <c r="D504" s="14" t="s">
        <v>117</v>
      </c>
      <c r="E504" s="14" t="s">
        <v>118</v>
      </c>
      <c r="J504" s="14">
        <f>J497+J503</f>
        <v>41863.75</v>
      </c>
    </row>
    <row r="505" spans="2:10">
      <c r="D505" s="14" t="s">
        <v>32</v>
      </c>
      <c r="E505" s="14">
        <f>$E$7</f>
        <v>0.13614999999999999</v>
      </c>
      <c r="J505" s="14">
        <f>J504*$E505</f>
        <v>5699.7495625000001</v>
      </c>
    </row>
    <row r="506" spans="2:10">
      <c r="J506" s="14">
        <f>SUM(J504:J505)</f>
        <v>47563.499562500001</v>
      </c>
    </row>
    <row r="507" spans="2:10">
      <c r="D507" s="14" t="s">
        <v>49</v>
      </c>
      <c r="J507" s="14">
        <f>ROUNDUP(J506,0)</f>
        <v>47564</v>
      </c>
    </row>
    <row r="509" spans="2:10" hidden="1">
      <c r="D509" s="15" t="s">
        <v>119</v>
      </c>
      <c r="E509" s="15"/>
      <c r="F509" s="15"/>
      <c r="G509" s="15"/>
      <c r="H509" s="15"/>
      <c r="I509" s="15"/>
      <c r="J509" s="15"/>
    </row>
    <row r="510" spans="2:10" ht="120.75" hidden="1" customHeight="1">
      <c r="D510" s="15" t="s">
        <v>431</v>
      </c>
      <c r="E510" s="15"/>
      <c r="F510" s="15"/>
      <c r="G510" s="15"/>
      <c r="H510" s="15"/>
      <c r="I510" s="15"/>
      <c r="J510" s="15"/>
    </row>
    <row r="511" spans="2:10" hidden="1">
      <c r="D511" s="14" t="s">
        <v>94</v>
      </c>
    </row>
    <row r="512" spans="2:10" hidden="1">
      <c r="B512" s="14">
        <v>1</v>
      </c>
      <c r="D512" s="14" t="s">
        <v>0</v>
      </c>
      <c r="E512" s="14">
        <v>1.25</v>
      </c>
      <c r="F512" s="14" t="s">
        <v>20</v>
      </c>
      <c r="G512" s="14">
        <v>1</v>
      </c>
      <c r="H512" s="14" t="s">
        <v>20</v>
      </c>
      <c r="I512" s="14">
        <v>660</v>
      </c>
      <c r="J512" s="14">
        <f>SUM(E512*I512/G512)</f>
        <v>825</v>
      </c>
    </row>
    <row r="513" spans="1:10" hidden="1">
      <c r="B513" s="14">
        <v>2</v>
      </c>
      <c r="D513" s="14" t="s">
        <v>1</v>
      </c>
      <c r="E513" s="14">
        <v>1.5</v>
      </c>
      <c r="F513" s="14" t="s">
        <v>20</v>
      </c>
      <c r="G513" s="14">
        <v>1</v>
      </c>
      <c r="H513" s="14" t="s">
        <v>20</v>
      </c>
      <c r="I513" s="14">
        <v>550</v>
      </c>
      <c r="J513" s="14">
        <f>SUM(E513*I513/G513)</f>
        <v>825</v>
      </c>
    </row>
    <row r="514" spans="1:10" hidden="1">
      <c r="B514" s="14">
        <v>3</v>
      </c>
      <c r="D514" s="14" t="s">
        <v>2</v>
      </c>
      <c r="E514" s="14">
        <v>1.5</v>
      </c>
      <c r="F514" s="14" t="s">
        <v>20</v>
      </c>
      <c r="G514" s="14">
        <v>1</v>
      </c>
      <c r="H514" s="14" t="s">
        <v>20</v>
      </c>
      <c r="I514" s="14">
        <v>550</v>
      </c>
      <c r="J514" s="14">
        <f>SUM(E514*I514/G514)</f>
        <v>825</v>
      </c>
    </row>
    <row r="515" spans="1:10" hidden="1">
      <c r="D515" s="14" t="s">
        <v>111</v>
      </c>
      <c r="J515" s="14">
        <f>SUM(J512:J514)</f>
        <v>2475</v>
      </c>
    </row>
    <row r="516" spans="1:10" hidden="1">
      <c r="D516" s="14" t="s">
        <v>96</v>
      </c>
    </row>
    <row r="517" spans="1:10" ht="23.95" hidden="1" customHeight="1">
      <c r="B517" s="14" t="s">
        <v>112</v>
      </c>
      <c r="C517" s="14" t="s">
        <v>58</v>
      </c>
      <c r="D517" s="14" t="s">
        <v>120</v>
      </c>
      <c r="E517" s="14">
        <v>1</v>
      </c>
      <c r="F517" s="14" t="s">
        <v>25</v>
      </c>
      <c r="G517" s="14">
        <v>1</v>
      </c>
      <c r="H517" s="14" t="s">
        <v>54</v>
      </c>
      <c r="I517" s="14">
        <v>13110</v>
      </c>
      <c r="J517" s="14">
        <f>SUM(E517*I517/G517)</f>
        <v>13110</v>
      </c>
    </row>
    <row r="518" spans="1:10" ht="23.95" hidden="1" customHeight="1">
      <c r="B518" s="14" t="s">
        <v>224</v>
      </c>
      <c r="C518" s="14" t="s">
        <v>105</v>
      </c>
      <c r="D518" s="14" t="s">
        <v>113</v>
      </c>
      <c r="E518" s="14">
        <v>4</v>
      </c>
      <c r="F518" s="14" t="s">
        <v>25</v>
      </c>
      <c r="G518" s="14">
        <v>1</v>
      </c>
      <c r="H518" s="14" t="s">
        <v>54</v>
      </c>
      <c r="I518" s="14">
        <v>2064</v>
      </c>
      <c r="J518" s="14">
        <f>SUM(E518*I518/G518)</f>
        <v>8256</v>
      </c>
    </row>
    <row r="519" spans="1:10" ht="23.95" hidden="1" customHeight="1">
      <c r="B519" s="14" t="s">
        <v>208</v>
      </c>
      <c r="C519" s="14" t="s">
        <v>18</v>
      </c>
      <c r="D519" s="14" t="s">
        <v>121</v>
      </c>
    </row>
    <row r="520" spans="1:10" hidden="1">
      <c r="D520" s="14" t="s">
        <v>115</v>
      </c>
      <c r="E520" s="14">
        <v>1</v>
      </c>
      <c r="F520" s="14" t="s">
        <v>25</v>
      </c>
      <c r="G520" s="14">
        <v>1</v>
      </c>
      <c r="H520" s="14" t="s">
        <v>54</v>
      </c>
      <c r="I520" s="14">
        <v>9781</v>
      </c>
      <c r="J520" s="14">
        <f>SUM(E520*I520/G520)</f>
        <v>9781</v>
      </c>
    </row>
    <row r="521" spans="1:10" hidden="1">
      <c r="D521" s="14" t="s">
        <v>116</v>
      </c>
      <c r="J521" s="14">
        <f>SUM(J517:J520)</f>
        <v>31147</v>
      </c>
    </row>
    <row r="522" spans="1:10" hidden="1">
      <c r="D522" s="14" t="s">
        <v>117</v>
      </c>
      <c r="E522" s="14" t="s">
        <v>118</v>
      </c>
      <c r="J522" s="14">
        <f>J515+J521</f>
        <v>33622</v>
      </c>
    </row>
    <row r="523" spans="1:10" hidden="1">
      <c r="D523" s="14" t="s">
        <v>32</v>
      </c>
      <c r="E523" s="14">
        <f>$E$7</f>
        <v>0.13614999999999999</v>
      </c>
      <c r="J523" s="14">
        <f>J522*$E523</f>
        <v>4577.6352999999999</v>
      </c>
    </row>
    <row r="524" spans="1:10" hidden="1">
      <c r="J524" s="14">
        <f>SUM(J522:J523)</f>
        <v>38199.635300000002</v>
      </c>
    </row>
    <row r="525" spans="1:10" hidden="1">
      <c r="D525" s="14" t="s">
        <v>49</v>
      </c>
      <c r="J525" s="14">
        <f>ROUND(J524,0)</f>
        <v>38200</v>
      </c>
    </row>
    <row r="526" spans="1:10" hidden="1"/>
    <row r="527" spans="1:10" ht="14.95" customHeight="1">
      <c r="D527" s="15" t="s">
        <v>748</v>
      </c>
      <c r="E527" s="15"/>
      <c r="F527" s="15"/>
      <c r="G527" s="15"/>
      <c r="H527" s="15"/>
      <c r="I527" s="15"/>
      <c r="J527" s="15"/>
    </row>
    <row r="528" spans="1:10" ht="121.6" customHeight="1">
      <c r="A528" s="14">
        <f>SUM(MAX($A$7:$A526),1)</f>
        <v>23</v>
      </c>
      <c r="D528" s="15" t="s">
        <v>749</v>
      </c>
      <c r="E528" s="15"/>
      <c r="F528" s="15"/>
      <c r="G528" s="15"/>
      <c r="H528" s="15"/>
      <c r="I528" s="15"/>
      <c r="J528" s="15"/>
    </row>
    <row r="529" spans="2:10">
      <c r="D529" s="14" t="s">
        <v>94</v>
      </c>
    </row>
    <row r="530" spans="2:10">
      <c r="B530" s="14">
        <v>1</v>
      </c>
      <c r="D530" s="14" t="s">
        <v>0</v>
      </c>
      <c r="E530" s="14">
        <v>1.25</v>
      </c>
      <c r="F530" s="14" t="s">
        <v>20</v>
      </c>
      <c r="G530" s="14">
        <v>1</v>
      </c>
      <c r="H530" s="14" t="s">
        <v>20</v>
      </c>
      <c r="I530" s="14">
        <f>$G$2</f>
        <v>735</v>
      </c>
      <c r="J530" s="14">
        <f>SUM(E530*I530/G530)</f>
        <v>918.75</v>
      </c>
    </row>
    <row r="531" spans="2:10">
      <c r="B531" s="14">
        <v>2</v>
      </c>
      <c r="D531" s="14" t="s">
        <v>1</v>
      </c>
      <c r="E531" s="14">
        <v>1.5</v>
      </c>
      <c r="F531" s="14" t="s">
        <v>20</v>
      </c>
      <c r="G531" s="14">
        <v>1</v>
      </c>
      <c r="H531" s="14" t="s">
        <v>20</v>
      </c>
      <c r="I531" s="14">
        <f>$G$3</f>
        <v>615</v>
      </c>
      <c r="J531" s="14">
        <f>SUM(E531*I531/G531)</f>
        <v>922.5</v>
      </c>
    </row>
    <row r="532" spans="2:10">
      <c r="B532" s="14">
        <v>3</v>
      </c>
      <c r="D532" s="14" t="s">
        <v>2</v>
      </c>
      <c r="E532" s="14">
        <v>1.5</v>
      </c>
      <c r="F532" s="14" t="s">
        <v>20</v>
      </c>
      <c r="G532" s="14">
        <v>1</v>
      </c>
      <c r="H532" s="14" t="s">
        <v>20</v>
      </c>
      <c r="I532" s="14">
        <f>$G$4</f>
        <v>615</v>
      </c>
      <c r="J532" s="14">
        <f>SUM(E532*I532/G532)</f>
        <v>922.5</v>
      </c>
    </row>
    <row r="533" spans="2:10">
      <c r="D533" s="14" t="s">
        <v>111</v>
      </c>
      <c r="J533" s="14">
        <f>SUM(J530:J532)</f>
        <v>2763.75</v>
      </c>
    </row>
    <row r="534" spans="2:10">
      <c r="D534" s="14" t="s">
        <v>96</v>
      </c>
    </row>
    <row r="535" spans="2:10" ht="17" customHeight="1">
      <c r="B535" s="14" t="s">
        <v>112</v>
      </c>
      <c r="C535" s="14" t="s">
        <v>18</v>
      </c>
      <c r="D535" s="14" t="s">
        <v>750</v>
      </c>
      <c r="E535" s="14">
        <v>1</v>
      </c>
      <c r="F535" s="14" t="s">
        <v>25</v>
      </c>
      <c r="G535" s="14">
        <v>1</v>
      </c>
      <c r="H535" s="14" t="s">
        <v>54</v>
      </c>
      <c r="I535" s="14">
        <v>19900</v>
      </c>
      <c r="J535" s="14">
        <f>I535*G535</f>
        <v>19900</v>
      </c>
    </row>
    <row r="536" spans="2:10" ht="20.25" customHeight="1">
      <c r="B536" s="14" t="s">
        <v>224</v>
      </c>
      <c r="C536" s="14" t="s">
        <v>105</v>
      </c>
      <c r="D536" s="14" t="s">
        <v>113</v>
      </c>
      <c r="E536" s="14">
        <v>8</v>
      </c>
      <c r="F536" s="14" t="s">
        <v>25</v>
      </c>
      <c r="G536" s="14">
        <v>1</v>
      </c>
      <c r="H536" s="14" t="s">
        <v>54</v>
      </c>
      <c r="I536" s="14">
        <f>$I$500</f>
        <v>2375</v>
      </c>
      <c r="J536" s="14">
        <f>SUM(E536*I536/G536)</f>
        <v>19000</v>
      </c>
    </row>
    <row r="537" spans="2:10">
      <c r="B537" s="14" t="s">
        <v>208</v>
      </c>
      <c r="C537" s="14" t="s">
        <v>42</v>
      </c>
      <c r="D537" s="14" t="s">
        <v>114</v>
      </c>
    </row>
    <row r="538" spans="2:10">
      <c r="D538" s="14" t="s">
        <v>597</v>
      </c>
      <c r="E538" s="14">
        <v>1</v>
      </c>
      <c r="F538" s="14" t="s">
        <v>25</v>
      </c>
      <c r="G538" s="14">
        <v>1</v>
      </c>
      <c r="H538" s="14" t="s">
        <v>54</v>
      </c>
      <c r="I538" s="14">
        <f>$I$502</f>
        <v>13770</v>
      </c>
      <c r="J538" s="14">
        <f>SUM(E538*I538/G538)</f>
        <v>13770</v>
      </c>
    </row>
    <row r="539" spans="2:10">
      <c r="D539" s="14" t="s">
        <v>116</v>
      </c>
      <c r="J539" s="14">
        <f>SUM(J535:J538)</f>
        <v>52670</v>
      </c>
    </row>
    <row r="540" spans="2:10">
      <c r="D540" s="14" t="s">
        <v>117</v>
      </c>
      <c r="E540" s="14" t="s">
        <v>118</v>
      </c>
      <c r="J540" s="14">
        <f>J533+J539</f>
        <v>55433.75</v>
      </c>
    </row>
    <row r="541" spans="2:10">
      <c r="D541" s="14" t="s">
        <v>32</v>
      </c>
      <c r="E541" s="14">
        <f>$E$7</f>
        <v>0.13614999999999999</v>
      </c>
      <c r="J541" s="14">
        <f>J540*$E541</f>
        <v>7547.3050624999996</v>
      </c>
    </row>
    <row r="542" spans="2:10">
      <c r="J542" s="14">
        <f>SUM(J540:J541)</f>
        <v>62981.055062500003</v>
      </c>
    </row>
    <row r="543" spans="2:10">
      <c r="D543" s="14" t="s">
        <v>49</v>
      </c>
      <c r="J543" s="14">
        <f>ROUNDUP(J542,0)</f>
        <v>62982</v>
      </c>
    </row>
    <row r="545" spans="1:12">
      <c r="A545" s="14">
        <f>SUM(MAX($A$7:$A526),1)</f>
        <v>23</v>
      </c>
      <c r="B545" s="14" t="s">
        <v>122</v>
      </c>
      <c r="D545" s="14" t="s">
        <v>123</v>
      </c>
      <c r="E545" s="14">
        <v>1</v>
      </c>
      <c r="F545" s="14" t="s">
        <v>124</v>
      </c>
      <c r="G545" s="14">
        <v>1</v>
      </c>
      <c r="H545" s="14" t="s">
        <v>124</v>
      </c>
      <c r="I545" s="14">
        <v>600</v>
      </c>
      <c r="J545" s="14">
        <f>I545*E545</f>
        <v>600</v>
      </c>
    </row>
    <row r="547" spans="1:12">
      <c r="D547" s="15" t="s">
        <v>365</v>
      </c>
      <c r="E547" s="15"/>
      <c r="F547" s="15"/>
      <c r="G547" s="15"/>
      <c r="H547" s="15"/>
      <c r="I547" s="15"/>
      <c r="J547" s="15"/>
    </row>
    <row r="548" spans="1:12" ht="87.8" customHeight="1">
      <c r="A548" s="14">
        <f>SUM(MAX($A$7:$A546),1)</f>
        <v>24</v>
      </c>
      <c r="D548" s="15" t="s">
        <v>608</v>
      </c>
      <c r="E548" s="15"/>
      <c r="F548" s="15"/>
      <c r="G548" s="15"/>
      <c r="H548" s="15"/>
      <c r="I548" s="15"/>
      <c r="J548" s="15"/>
    </row>
    <row r="549" spans="1:12">
      <c r="D549" s="14" t="s">
        <v>96</v>
      </c>
    </row>
    <row r="550" spans="1:12">
      <c r="D550" s="14" t="s">
        <v>193</v>
      </c>
      <c r="E550" s="14" t="s">
        <v>81</v>
      </c>
      <c r="F550" s="14" t="s">
        <v>194</v>
      </c>
      <c r="G550" s="14" t="s">
        <v>195</v>
      </c>
    </row>
    <row r="551" spans="1:12">
      <c r="D551" s="14" t="s">
        <v>196</v>
      </c>
      <c r="E551" s="14">
        <v>0.3</v>
      </c>
      <c r="F551" s="14">
        <v>0.3</v>
      </c>
      <c r="G551" s="14">
        <v>0.3</v>
      </c>
    </row>
    <row r="552" spans="1:12">
      <c r="D552" s="14" t="s">
        <v>197</v>
      </c>
      <c r="E552" s="14">
        <v>2</v>
      </c>
      <c r="F552" s="14">
        <f>E551</f>
        <v>0.3</v>
      </c>
      <c r="G552" s="14">
        <f>F551</f>
        <v>0.3</v>
      </c>
      <c r="H552" s="14">
        <f>E552*F552*G552</f>
        <v>0.18</v>
      </c>
    </row>
    <row r="553" spans="1:12">
      <c r="D553" s="14" t="s">
        <v>198</v>
      </c>
      <c r="E553" s="14">
        <v>2</v>
      </c>
      <c r="F553" s="14">
        <f>F551</f>
        <v>0.3</v>
      </c>
      <c r="G553" s="14">
        <f>G551</f>
        <v>0.3</v>
      </c>
      <c r="H553" s="14">
        <f>E553*F553*G553</f>
        <v>0.18</v>
      </c>
    </row>
    <row r="554" spans="1:12">
      <c r="D554" s="14" t="s">
        <v>199</v>
      </c>
      <c r="E554" s="14">
        <v>2</v>
      </c>
      <c r="F554" s="14">
        <f>E551</f>
        <v>0.3</v>
      </c>
      <c r="G554" s="14">
        <f>G551</f>
        <v>0.3</v>
      </c>
      <c r="H554" s="14">
        <f>E554*F554*G554</f>
        <v>0.18</v>
      </c>
    </row>
    <row r="555" spans="1:12">
      <c r="D555" s="14" t="s">
        <v>173</v>
      </c>
      <c r="H555" s="14">
        <f>SUM(H552:H554)</f>
        <v>0.54</v>
      </c>
    </row>
    <row r="556" spans="1:12">
      <c r="D556" s="14" t="s">
        <v>202</v>
      </c>
      <c r="H556" s="14">
        <f>H555*10%</f>
        <v>5.4000000000000006E-2</v>
      </c>
    </row>
    <row r="557" spans="1:12">
      <c r="D557" s="14" t="s">
        <v>203</v>
      </c>
      <c r="H557" s="14">
        <f>SUM(H555:H556)</f>
        <v>0.59400000000000008</v>
      </c>
    </row>
    <row r="558" spans="1:12">
      <c r="B558" s="14" t="s">
        <v>204</v>
      </c>
      <c r="C558" s="14" t="s">
        <v>205</v>
      </c>
      <c r="D558" s="14" t="s">
        <v>206</v>
      </c>
      <c r="E558" s="14">
        <f>H557</f>
        <v>0.59400000000000008</v>
      </c>
      <c r="F558" s="14" t="s">
        <v>366</v>
      </c>
      <c r="G558" s="14">
        <v>1</v>
      </c>
      <c r="H558" s="14" t="s">
        <v>366</v>
      </c>
      <c r="I558" s="14">
        <v>5978</v>
      </c>
      <c r="J558" s="14">
        <f>SUM(E558*I558/G558)</f>
        <v>3550.9320000000007</v>
      </c>
      <c r="L558" s="14">
        <f>5621+5247</f>
        <v>10868</v>
      </c>
    </row>
    <row r="559" spans="1:12">
      <c r="D559" s="14" t="s">
        <v>232</v>
      </c>
      <c r="L559" s="14">
        <f>L558/2</f>
        <v>5434</v>
      </c>
    </row>
    <row r="560" spans="1:12">
      <c r="B560" s="14" t="s">
        <v>773</v>
      </c>
      <c r="C560" s="14" t="s">
        <v>18</v>
      </c>
      <c r="D560" s="14" t="s">
        <v>390</v>
      </c>
      <c r="E560" s="14">
        <v>1</v>
      </c>
      <c r="F560" s="14" t="s">
        <v>25</v>
      </c>
      <c r="G560" s="14">
        <v>1</v>
      </c>
      <c r="H560" s="14" t="s">
        <v>54</v>
      </c>
      <c r="I560" s="14">
        <v>10790</v>
      </c>
      <c r="J560" s="14">
        <f>SUM(E560*I560/G560)</f>
        <v>10790</v>
      </c>
    </row>
    <row r="561" spans="1:10">
      <c r="J561" s="14">
        <f>SUM(J558:J560)</f>
        <v>14340.932000000001</v>
      </c>
    </row>
    <row r="562" spans="1:10">
      <c r="D562" s="14" t="s">
        <v>186</v>
      </c>
      <c r="E562" s="14">
        <v>0.01</v>
      </c>
      <c r="J562" s="14">
        <f>J561*E562</f>
        <v>143.40932000000001</v>
      </c>
    </row>
    <row r="563" spans="1:10">
      <c r="D563" s="14" t="s">
        <v>233</v>
      </c>
      <c r="E563" s="14">
        <v>5.0000000000000001E-3</v>
      </c>
      <c r="J563" s="14">
        <f>J561*E563</f>
        <v>71.704660000000004</v>
      </c>
    </row>
    <row r="564" spans="1:10">
      <c r="D564" s="14" t="s">
        <v>222</v>
      </c>
      <c r="J564" s="14">
        <f>SUM(J561:J563)</f>
        <v>14556.045980000001</v>
      </c>
    </row>
    <row r="565" spans="1:10" ht="18" customHeight="1">
      <c r="D565" s="14" t="s">
        <v>32</v>
      </c>
      <c r="E565" s="14">
        <f>$E$7</f>
        <v>0.13614999999999999</v>
      </c>
      <c r="J565" s="14">
        <f>J564*E565</f>
        <v>1981.8056601769999</v>
      </c>
    </row>
    <row r="566" spans="1:10" ht="18" customHeight="1">
      <c r="J566" s="14">
        <f>SUM(J564:J565)</f>
        <v>16537.851640176999</v>
      </c>
    </row>
    <row r="567" spans="1:10" ht="18" customHeight="1">
      <c r="D567" s="14" t="s">
        <v>49</v>
      </c>
      <c r="J567" s="14">
        <f>ROUND(J566,0)</f>
        <v>16538</v>
      </c>
    </row>
    <row r="568" spans="1:10" hidden="1"/>
    <row r="569" spans="1:10">
      <c r="D569" s="15" t="s">
        <v>234</v>
      </c>
      <c r="E569" s="15"/>
      <c r="F569" s="15"/>
      <c r="G569" s="15"/>
      <c r="H569" s="15"/>
      <c r="I569" s="15"/>
      <c r="J569" s="15"/>
    </row>
    <row r="570" spans="1:10" ht="89" customHeight="1">
      <c r="A570" s="14">
        <f>SUM(MAX($A$7:$A568),1)</f>
        <v>25</v>
      </c>
      <c r="D570" s="15" t="s">
        <v>609</v>
      </c>
      <c r="E570" s="15"/>
      <c r="F570" s="15"/>
      <c r="G570" s="15"/>
      <c r="H570" s="15"/>
      <c r="I570" s="15"/>
      <c r="J570" s="15"/>
    </row>
    <row r="571" spans="1:10">
      <c r="D571" s="14" t="s">
        <v>193</v>
      </c>
      <c r="E571" s="14" t="s">
        <v>81</v>
      </c>
      <c r="F571" s="14" t="s">
        <v>194</v>
      </c>
      <c r="G571" s="14" t="s">
        <v>195</v>
      </c>
    </row>
    <row r="572" spans="1:10">
      <c r="D572" s="14" t="s">
        <v>196</v>
      </c>
      <c r="E572" s="14">
        <v>0.45</v>
      </c>
      <c r="F572" s="14">
        <v>0.45</v>
      </c>
      <c r="G572" s="14">
        <v>0.5</v>
      </c>
    </row>
    <row r="573" spans="1:10">
      <c r="D573" s="14" t="s">
        <v>197</v>
      </c>
      <c r="E573" s="14">
        <v>2</v>
      </c>
      <c r="F573" s="14">
        <f>E572</f>
        <v>0.45</v>
      </c>
      <c r="G573" s="14">
        <f>F572</f>
        <v>0.45</v>
      </c>
      <c r="H573" s="14">
        <f>E573*F573*G573</f>
        <v>0.40500000000000003</v>
      </c>
    </row>
    <row r="574" spans="1:10">
      <c r="D574" s="14" t="s">
        <v>198</v>
      </c>
      <c r="E574" s="14">
        <v>2</v>
      </c>
      <c r="F574" s="14">
        <f>F572</f>
        <v>0.45</v>
      </c>
      <c r="G574" s="14">
        <f>G572</f>
        <v>0.5</v>
      </c>
      <c r="H574" s="14">
        <f>E574*F574*G574</f>
        <v>0.45</v>
      </c>
    </row>
    <row r="575" spans="1:10">
      <c r="D575" s="14" t="s">
        <v>199</v>
      </c>
      <c r="E575" s="14">
        <v>2</v>
      </c>
      <c r="F575" s="14">
        <f>E572</f>
        <v>0.45</v>
      </c>
      <c r="G575" s="14">
        <f>G572</f>
        <v>0.5</v>
      </c>
      <c r="H575" s="14">
        <f>E575*F575*G575</f>
        <v>0.45</v>
      </c>
    </row>
    <row r="576" spans="1:10">
      <c r="D576" s="14" t="s">
        <v>173</v>
      </c>
      <c r="H576" s="14">
        <f>SUM(H573:H575)</f>
        <v>1.3049999999999999</v>
      </c>
    </row>
    <row r="577" spans="1:11">
      <c r="D577" s="14" t="s">
        <v>202</v>
      </c>
      <c r="H577" s="14">
        <f>H576*10%</f>
        <v>0.1305</v>
      </c>
    </row>
    <row r="578" spans="1:11">
      <c r="D578" s="14" t="s">
        <v>203</v>
      </c>
      <c r="H578" s="14">
        <f>SUM(H576:H577)</f>
        <v>1.4355</v>
      </c>
    </row>
    <row r="579" spans="1:11">
      <c r="B579" s="14" t="s">
        <v>204</v>
      </c>
      <c r="C579" s="14" t="s">
        <v>205</v>
      </c>
      <c r="D579" s="14" t="s">
        <v>206</v>
      </c>
      <c r="E579" s="14">
        <f>H578</f>
        <v>1.4355</v>
      </c>
      <c r="F579" s="14" t="s">
        <v>207</v>
      </c>
      <c r="G579" s="14">
        <v>1</v>
      </c>
      <c r="H579" s="14" t="s">
        <v>207</v>
      </c>
      <c r="I579" s="14">
        <f>I558</f>
        <v>5978</v>
      </c>
      <c r="J579" s="14">
        <f>SUM(E579*I579/G579)</f>
        <v>8581.4189999999999</v>
      </c>
      <c r="K579" s="14" t="s">
        <v>223</v>
      </c>
    </row>
    <row r="580" spans="1:11">
      <c r="D580" s="14" t="s">
        <v>232</v>
      </c>
    </row>
    <row r="581" spans="1:11">
      <c r="B581" s="14" t="s">
        <v>773</v>
      </c>
      <c r="C581" s="14" t="s">
        <v>42</v>
      </c>
      <c r="D581" s="14" t="s">
        <v>235</v>
      </c>
      <c r="E581" s="14">
        <v>1</v>
      </c>
      <c r="F581" s="14" t="s">
        <v>25</v>
      </c>
      <c r="G581" s="14">
        <v>1</v>
      </c>
      <c r="H581" s="14" t="s">
        <v>54</v>
      </c>
      <c r="I581" s="14">
        <v>13770</v>
      </c>
      <c r="J581" s="14">
        <f>SUM(E581*I581/G581)</f>
        <v>13770</v>
      </c>
    </row>
    <row r="582" spans="1:11">
      <c r="J582" s="14">
        <f>SUM(J579:J581)</f>
        <v>22351.419000000002</v>
      </c>
    </row>
    <row r="583" spans="1:11">
      <c r="D583" s="14" t="s">
        <v>186</v>
      </c>
      <c r="E583" s="14">
        <v>0.01</v>
      </c>
      <c r="J583" s="14">
        <f>J582*E583</f>
        <v>223.51419000000001</v>
      </c>
    </row>
    <row r="584" spans="1:11">
      <c r="D584" s="14" t="s">
        <v>233</v>
      </c>
      <c r="E584" s="14">
        <v>5.0000000000000001E-3</v>
      </c>
      <c r="J584" s="14">
        <f>J582*E584</f>
        <v>111.75709500000001</v>
      </c>
    </row>
    <row r="585" spans="1:11">
      <c r="D585" s="14" t="s">
        <v>222</v>
      </c>
      <c r="J585" s="14">
        <f>SUM(J582:J584)</f>
        <v>22686.690285000004</v>
      </c>
    </row>
    <row r="586" spans="1:11" ht="18" customHeight="1">
      <c r="D586" s="14" t="s">
        <v>32</v>
      </c>
      <c r="E586" s="14">
        <f>$E$7</f>
        <v>0.13614999999999999</v>
      </c>
      <c r="J586" s="14">
        <f>J585*E586</f>
        <v>3088.7928823027505</v>
      </c>
    </row>
    <row r="587" spans="1:11" ht="18" customHeight="1">
      <c r="J587" s="14">
        <f>SUM(J585:J586)</f>
        <v>25775.483167302755</v>
      </c>
    </row>
    <row r="588" spans="1:11" ht="18" customHeight="1">
      <c r="D588" s="14" t="s">
        <v>49</v>
      </c>
      <c r="J588" s="14">
        <f>ROUND(J587,0)</f>
        <v>25775</v>
      </c>
    </row>
    <row r="590" spans="1:11">
      <c r="D590" s="14" t="s">
        <v>545</v>
      </c>
    </row>
    <row r="591" spans="1:11" ht="89" customHeight="1">
      <c r="A591" s="14">
        <f>SUM(MAX($A$7:$A589),1)</f>
        <v>26</v>
      </c>
      <c r="D591" s="15" t="s">
        <v>610</v>
      </c>
      <c r="E591" s="15"/>
      <c r="F591" s="15"/>
      <c r="G591" s="15"/>
      <c r="H591" s="15"/>
      <c r="I591" s="15"/>
      <c r="J591" s="15"/>
    </row>
    <row r="592" spans="1:11">
      <c r="D592" s="14" t="s">
        <v>193</v>
      </c>
      <c r="E592" s="14" t="s">
        <v>81</v>
      </c>
      <c r="F592" s="14" t="s">
        <v>194</v>
      </c>
      <c r="G592" s="14" t="s">
        <v>195</v>
      </c>
    </row>
    <row r="593" spans="2:11">
      <c r="D593" s="14" t="s">
        <v>196</v>
      </c>
      <c r="E593" s="14">
        <v>0.6</v>
      </c>
      <c r="F593" s="14">
        <v>0.6</v>
      </c>
      <c r="G593" s="14">
        <v>0.5</v>
      </c>
    </row>
    <row r="594" spans="2:11">
      <c r="D594" s="14" t="s">
        <v>197</v>
      </c>
      <c r="E594" s="14">
        <v>2</v>
      </c>
      <c r="F594" s="14">
        <f>E593</f>
        <v>0.6</v>
      </c>
      <c r="G594" s="14">
        <f>F593</f>
        <v>0.6</v>
      </c>
      <c r="H594" s="14">
        <f>E594*F594*G594</f>
        <v>0.72</v>
      </c>
    </row>
    <row r="595" spans="2:11">
      <c r="D595" s="14" t="s">
        <v>198</v>
      </c>
      <c r="E595" s="14">
        <v>2</v>
      </c>
      <c r="F595" s="14">
        <f>F593</f>
        <v>0.6</v>
      </c>
      <c r="G595" s="14">
        <f>G593</f>
        <v>0.5</v>
      </c>
      <c r="H595" s="14">
        <f>E595*F595*G595</f>
        <v>0.6</v>
      </c>
    </row>
    <row r="596" spans="2:11">
      <c r="D596" s="14" t="s">
        <v>199</v>
      </c>
      <c r="E596" s="14">
        <v>2</v>
      </c>
      <c r="F596" s="14">
        <f>E593</f>
        <v>0.6</v>
      </c>
      <c r="G596" s="14">
        <f>G593</f>
        <v>0.5</v>
      </c>
      <c r="H596" s="14">
        <f>E596*F596*G596</f>
        <v>0.6</v>
      </c>
    </row>
    <row r="597" spans="2:11">
      <c r="D597" s="14" t="s">
        <v>173</v>
      </c>
      <c r="H597" s="14">
        <f>SUM(H594:H596)</f>
        <v>1.92</v>
      </c>
    </row>
    <row r="598" spans="2:11">
      <c r="D598" s="14" t="s">
        <v>202</v>
      </c>
      <c r="H598" s="14">
        <f>H597*10%</f>
        <v>0.192</v>
      </c>
    </row>
    <row r="599" spans="2:11">
      <c r="D599" s="14" t="s">
        <v>203</v>
      </c>
      <c r="H599" s="14">
        <f>SUM(H597:H598)</f>
        <v>2.1120000000000001</v>
      </c>
    </row>
    <row r="600" spans="2:11" ht="112.1" customHeight="1">
      <c r="B600" s="14" t="s">
        <v>204</v>
      </c>
      <c r="C600" s="14" t="s">
        <v>205</v>
      </c>
      <c r="D600" s="14" t="s">
        <v>206</v>
      </c>
      <c r="E600" s="14">
        <f>H599</f>
        <v>2.1120000000000001</v>
      </c>
      <c r="F600" s="14" t="s">
        <v>207</v>
      </c>
      <c r="G600" s="14">
        <v>1</v>
      </c>
      <c r="H600" s="14" t="s">
        <v>207</v>
      </c>
      <c r="I600" s="14">
        <f>I579</f>
        <v>5978</v>
      </c>
      <c r="J600" s="14">
        <f>SUM(E600*I600/G600)</f>
        <v>12625.536</v>
      </c>
      <c r="K600" s="14" t="s">
        <v>223</v>
      </c>
    </row>
    <row r="601" spans="2:11">
      <c r="B601" s="14" t="s">
        <v>208</v>
      </c>
      <c r="C601" s="14" t="s">
        <v>79</v>
      </c>
      <c r="D601" s="14" t="s">
        <v>546</v>
      </c>
      <c r="E601" s="14">
        <v>1</v>
      </c>
      <c r="F601" s="14" t="s">
        <v>25</v>
      </c>
      <c r="G601" s="14">
        <v>1</v>
      </c>
      <c r="H601" s="14" t="s">
        <v>54</v>
      </c>
      <c r="I601" s="14">
        <v>32940</v>
      </c>
      <c r="J601" s="14">
        <f>SUM(E601*I601/G601)</f>
        <v>32940</v>
      </c>
    </row>
    <row r="602" spans="2:11">
      <c r="J602" s="14">
        <f>SUM(J600:J601)</f>
        <v>45565.536</v>
      </c>
    </row>
    <row r="603" spans="2:11">
      <c r="D603" s="14" t="s">
        <v>186</v>
      </c>
      <c r="E603" s="14">
        <v>0.01</v>
      </c>
      <c r="J603" s="14">
        <f>J602*E603</f>
        <v>455.65536000000003</v>
      </c>
    </row>
    <row r="604" spans="2:11">
      <c r="D604" s="14" t="s">
        <v>233</v>
      </c>
      <c r="E604" s="14">
        <v>5.0000000000000001E-3</v>
      </c>
      <c r="J604" s="14">
        <f>J602*E604</f>
        <v>227.82768000000002</v>
      </c>
    </row>
    <row r="605" spans="2:11">
      <c r="D605" s="14" t="s">
        <v>222</v>
      </c>
      <c r="J605" s="14">
        <f>SUM(J602:J604)</f>
        <v>46249.019039999999</v>
      </c>
    </row>
    <row r="606" spans="2:11" ht="18" customHeight="1">
      <c r="D606" s="14" t="s">
        <v>32</v>
      </c>
      <c r="E606" s="14">
        <f>$E$7</f>
        <v>0.13614999999999999</v>
      </c>
      <c r="J606" s="14">
        <f>J605*E606</f>
        <v>6296.8039422959991</v>
      </c>
    </row>
    <row r="607" spans="2:11" ht="18" customHeight="1">
      <c r="J607" s="14">
        <f>SUM(J605:J606)</f>
        <v>52545.822982295998</v>
      </c>
    </row>
    <row r="608" spans="2:11" ht="18" customHeight="1">
      <c r="D608" s="14" t="s">
        <v>49</v>
      </c>
      <c r="J608" s="14">
        <f>ROUND(J607,0)</f>
        <v>52546</v>
      </c>
    </row>
    <row r="610" spans="2:11" hidden="1">
      <c r="D610" s="14" t="s">
        <v>236</v>
      </c>
    </row>
    <row r="611" spans="2:11" ht="89" hidden="1" customHeight="1">
      <c r="D611" s="15" t="s">
        <v>611</v>
      </c>
      <c r="E611" s="15"/>
      <c r="F611" s="15"/>
      <c r="G611" s="15"/>
      <c r="H611" s="15"/>
      <c r="I611" s="15"/>
      <c r="J611" s="15"/>
    </row>
    <row r="612" spans="2:11" hidden="1">
      <c r="D612" s="14" t="s">
        <v>193</v>
      </c>
      <c r="E612" s="14" t="s">
        <v>81</v>
      </c>
      <c r="F612" s="14" t="s">
        <v>194</v>
      </c>
      <c r="G612" s="14" t="s">
        <v>195</v>
      </c>
      <c r="I612" s="14" t="s">
        <v>25</v>
      </c>
    </row>
    <row r="613" spans="2:11" hidden="1">
      <c r="D613" s="14" t="s">
        <v>196</v>
      </c>
      <c r="E613" s="14">
        <v>0.75</v>
      </c>
      <c r="F613" s="14">
        <v>0.75</v>
      </c>
      <c r="G613" s="14">
        <v>0.45</v>
      </c>
    </row>
    <row r="614" spans="2:11" hidden="1">
      <c r="D614" s="14" t="s">
        <v>197</v>
      </c>
      <c r="F614" s="14">
        <f>E613</f>
        <v>0.75</v>
      </c>
      <c r="H614" s="14">
        <f>I614*F614</f>
        <v>1.5</v>
      </c>
      <c r="I614" s="14">
        <v>2</v>
      </c>
    </row>
    <row r="615" spans="2:11" hidden="1">
      <c r="D615" s="14" t="s">
        <v>198</v>
      </c>
      <c r="F615" s="14">
        <f>E613</f>
        <v>0.75</v>
      </c>
      <c r="G615" s="14">
        <f>G613</f>
        <v>0.45</v>
      </c>
      <c r="H615" s="14">
        <f>I615*F615*G615</f>
        <v>0.67500000000000004</v>
      </c>
      <c r="I615" s="14">
        <v>2</v>
      </c>
    </row>
    <row r="616" spans="2:11" hidden="1">
      <c r="D616" s="14" t="s">
        <v>199</v>
      </c>
      <c r="F616" s="14">
        <f>F613</f>
        <v>0.75</v>
      </c>
      <c r="G616" s="14">
        <f>G613</f>
        <v>0.45</v>
      </c>
      <c r="H616" s="14">
        <f>I616*F616*G616</f>
        <v>0.67500000000000004</v>
      </c>
      <c r="I616" s="14">
        <v>2</v>
      </c>
    </row>
    <row r="617" spans="2:11" hidden="1">
      <c r="D617" s="14" t="s">
        <v>173</v>
      </c>
      <c r="H617" s="14">
        <f>SUM(H614:H616)</f>
        <v>2.8499999999999996</v>
      </c>
    </row>
    <row r="618" spans="2:11" hidden="1">
      <c r="D618" s="14" t="s">
        <v>202</v>
      </c>
      <c r="H618" s="14">
        <f>0.1*H617</f>
        <v>0.28499999999999998</v>
      </c>
    </row>
    <row r="619" spans="2:11" hidden="1">
      <c r="D619" s="14" t="s">
        <v>203</v>
      </c>
      <c r="H619" s="14">
        <f>SUM(H617:H618)</f>
        <v>3.1349999999999998</v>
      </c>
    </row>
    <row r="620" spans="2:11" hidden="1">
      <c r="B620" s="14" t="s">
        <v>204</v>
      </c>
      <c r="C620" s="14" t="s">
        <v>205</v>
      </c>
      <c r="D620" s="14" t="s">
        <v>206</v>
      </c>
      <c r="E620" s="14">
        <f>H619</f>
        <v>3.1349999999999998</v>
      </c>
      <c r="F620" s="14" t="s">
        <v>207</v>
      </c>
      <c r="G620" s="14">
        <v>1</v>
      </c>
      <c r="H620" s="14" t="s">
        <v>207</v>
      </c>
      <c r="I620" s="14">
        <v>4940</v>
      </c>
      <c r="J620" s="14">
        <f>SUM(E620*I620/G620)</f>
        <v>15486.9</v>
      </c>
      <c r="K620" s="14" t="s">
        <v>223</v>
      </c>
    </row>
    <row r="621" spans="2:11" hidden="1">
      <c r="B621" s="14" t="s">
        <v>208</v>
      </c>
      <c r="C621" s="14" t="s">
        <v>231</v>
      </c>
      <c r="D621" s="14" t="s">
        <v>237</v>
      </c>
      <c r="E621" s="14">
        <v>1</v>
      </c>
      <c r="F621" s="14" t="s">
        <v>25</v>
      </c>
      <c r="G621" s="14">
        <v>1</v>
      </c>
      <c r="H621" s="14" t="s">
        <v>54</v>
      </c>
      <c r="I621" s="14">
        <v>37611</v>
      </c>
      <c r="J621" s="14">
        <f>SUM(E621*I621/G621)</f>
        <v>37611</v>
      </c>
    </row>
    <row r="622" spans="2:11" hidden="1">
      <c r="J622" s="14">
        <f>SUM(J620:J621)</f>
        <v>53097.9</v>
      </c>
    </row>
    <row r="623" spans="2:11" hidden="1">
      <c r="D623" s="14" t="s">
        <v>219</v>
      </c>
      <c r="E623" s="14">
        <v>0</v>
      </c>
      <c r="J623" s="14">
        <f>J622*E623</f>
        <v>0</v>
      </c>
    </row>
    <row r="624" spans="2:11" hidden="1">
      <c r="D624" s="14" t="s">
        <v>220</v>
      </c>
      <c r="E624" s="14">
        <v>0</v>
      </c>
      <c r="J624" s="14">
        <f>J622*E624</f>
        <v>0</v>
      </c>
    </row>
    <row r="625" spans="1:10" hidden="1">
      <c r="D625" s="14" t="s">
        <v>186</v>
      </c>
      <c r="E625" s="14">
        <v>0.01</v>
      </c>
      <c r="J625" s="14">
        <f>J622*E625</f>
        <v>530.97900000000004</v>
      </c>
    </row>
    <row r="626" spans="1:10" hidden="1">
      <c r="D626" s="14" t="s">
        <v>233</v>
      </c>
      <c r="E626" s="14">
        <v>5.0000000000000001E-3</v>
      </c>
      <c r="J626" s="14">
        <f>J622*E626</f>
        <v>265.48950000000002</v>
      </c>
    </row>
    <row r="627" spans="1:10" hidden="1">
      <c r="D627" s="14" t="s">
        <v>222</v>
      </c>
      <c r="J627" s="14">
        <f>SUM(J622:J626)</f>
        <v>53894.368500000004</v>
      </c>
    </row>
    <row r="628" spans="1:10" ht="18" hidden="1" customHeight="1">
      <c r="D628" s="14" t="s">
        <v>32</v>
      </c>
      <c r="E628" s="14">
        <f>$E$7</f>
        <v>0.13614999999999999</v>
      </c>
      <c r="J628" s="14">
        <f>J627*E628</f>
        <v>7337.718271275</v>
      </c>
    </row>
    <row r="629" spans="1:10" ht="18" hidden="1" customHeight="1">
      <c r="J629" s="14">
        <f>SUM(J627:J628)</f>
        <v>61232.086771275004</v>
      </c>
    </row>
    <row r="630" spans="1:10" ht="18" hidden="1" customHeight="1">
      <c r="D630" s="14" t="s">
        <v>49</v>
      </c>
      <c r="J630" s="14">
        <f>ROUND(J629,0)</f>
        <v>61232</v>
      </c>
    </row>
    <row r="631" spans="1:10" hidden="1"/>
    <row r="632" spans="1:10" hidden="1">
      <c r="D632" s="14" t="s">
        <v>363</v>
      </c>
    </row>
    <row r="633" spans="1:10" hidden="1">
      <c r="B633" s="14" t="s">
        <v>425</v>
      </c>
      <c r="D633" s="14" t="s">
        <v>364</v>
      </c>
      <c r="E633" s="14">
        <v>1</v>
      </c>
      <c r="F633" s="14" t="s">
        <v>25</v>
      </c>
      <c r="G633" s="14">
        <v>1</v>
      </c>
      <c r="H633" s="14" t="s">
        <v>54</v>
      </c>
      <c r="I633" s="14">
        <v>658845</v>
      </c>
      <c r="J633" s="14">
        <f>SUM(E633*I633/G633)</f>
        <v>658845</v>
      </c>
    </row>
    <row r="634" spans="1:10" hidden="1">
      <c r="D634" s="14" t="s">
        <v>32</v>
      </c>
      <c r="E634" s="14">
        <f>$E$7</f>
        <v>0.13614999999999999</v>
      </c>
      <c r="J634" s="14">
        <f>J633*E634</f>
        <v>89701.746749999991</v>
      </c>
    </row>
    <row r="635" spans="1:10" hidden="1">
      <c r="J635" s="14">
        <f>SUM(J633:J634)</f>
        <v>748546.74674999993</v>
      </c>
    </row>
    <row r="636" spans="1:10" ht="19.899999999999999" hidden="1" customHeight="1">
      <c r="D636" s="14" t="s">
        <v>49</v>
      </c>
      <c r="J636" s="14">
        <f>ROUND(J635,0)</f>
        <v>748547</v>
      </c>
    </row>
    <row r="637" spans="1:10">
      <c r="A637" s="14" t="s">
        <v>125</v>
      </c>
      <c r="D637" s="15" t="s">
        <v>126</v>
      </c>
      <c r="E637" s="15"/>
      <c r="F637" s="15"/>
      <c r="G637" s="15"/>
      <c r="H637" s="15"/>
      <c r="I637" s="15"/>
      <c r="J637" s="15"/>
    </row>
    <row r="638" spans="1:10" ht="93.75" customHeight="1">
      <c r="A638" s="14">
        <f>SUM(MAX($A$7:$A637),1)</f>
        <v>27</v>
      </c>
      <c r="D638" s="15" t="s">
        <v>127</v>
      </c>
      <c r="E638" s="15"/>
      <c r="F638" s="15"/>
      <c r="G638" s="15"/>
      <c r="H638" s="15"/>
      <c r="I638" s="15"/>
      <c r="J638" s="15"/>
    </row>
    <row r="639" spans="1:10">
      <c r="B639" s="14" t="s">
        <v>774</v>
      </c>
      <c r="D639" s="14" t="s">
        <v>128</v>
      </c>
      <c r="E639" s="14">
        <v>1</v>
      </c>
      <c r="F639" s="14" t="s">
        <v>124</v>
      </c>
      <c r="G639" s="14">
        <v>1</v>
      </c>
      <c r="H639" s="14" t="s">
        <v>124</v>
      </c>
      <c r="I639" s="14">
        <v>5840</v>
      </c>
      <c r="J639" s="14">
        <f>I639*G639</f>
        <v>5840</v>
      </c>
    </row>
    <row r="640" spans="1:10">
      <c r="D640" s="14" t="s">
        <v>32</v>
      </c>
      <c r="E640" s="14">
        <f>$E$7</f>
        <v>0.13614999999999999</v>
      </c>
      <c r="J640" s="14">
        <f>J639*E640</f>
        <v>795.11599999999999</v>
      </c>
    </row>
    <row r="641" spans="1:10">
      <c r="J641" s="14">
        <f>SUM(J639:J640)</f>
        <v>6635.116</v>
      </c>
    </row>
    <row r="642" spans="1:10">
      <c r="D642" s="14" t="s">
        <v>49</v>
      </c>
      <c r="J642" s="14">
        <f>ROUNDDOWN(J641,0)</f>
        <v>6635</v>
      </c>
    </row>
    <row r="644" spans="1:10" ht="119.25" customHeight="1">
      <c r="A644" s="14">
        <f>SUM(MAX($A$7:$A643),1)</f>
        <v>28</v>
      </c>
      <c r="D644" s="15" t="s">
        <v>477</v>
      </c>
      <c r="E644" s="15"/>
      <c r="F644" s="15"/>
      <c r="G644" s="15"/>
      <c r="H644" s="15"/>
      <c r="I644" s="15"/>
      <c r="J644" s="15"/>
    </row>
    <row r="645" spans="1:10" ht="30.1" customHeight="1">
      <c r="B645" s="14" t="s">
        <v>775</v>
      </c>
      <c r="D645" s="14" t="s">
        <v>128</v>
      </c>
      <c r="E645" s="14">
        <v>1</v>
      </c>
      <c r="F645" s="14" t="s">
        <v>124</v>
      </c>
      <c r="G645" s="14">
        <v>1</v>
      </c>
      <c r="H645" s="14" t="s">
        <v>124</v>
      </c>
      <c r="I645" s="14">
        <v>16670</v>
      </c>
      <c r="J645" s="14">
        <f>I645*G645</f>
        <v>16670</v>
      </c>
    </row>
    <row r="646" spans="1:10">
      <c r="D646" s="14" t="s">
        <v>32</v>
      </c>
      <c r="E646" s="14">
        <f>$E$7</f>
        <v>0.13614999999999999</v>
      </c>
      <c r="J646" s="14">
        <f>J645*E646</f>
        <v>2269.6205</v>
      </c>
    </row>
    <row r="647" spans="1:10">
      <c r="J647" s="14">
        <f>SUM(J645:J646)</f>
        <v>18939.620500000001</v>
      </c>
    </row>
    <row r="648" spans="1:10">
      <c r="D648" s="14" t="s">
        <v>49</v>
      </c>
      <c r="J648" s="14">
        <f>ROUND(J647,0)</f>
        <v>18940</v>
      </c>
    </row>
    <row r="650" spans="1:10" ht="30.6" customHeight="1">
      <c r="A650" s="14">
        <f>A644+1</f>
        <v>29</v>
      </c>
      <c r="D650" s="15" t="s">
        <v>129</v>
      </c>
      <c r="E650" s="15"/>
      <c r="F650" s="15"/>
      <c r="G650" s="15"/>
      <c r="H650" s="15"/>
      <c r="I650" s="15"/>
      <c r="J650" s="15"/>
    </row>
    <row r="651" spans="1:10">
      <c r="D651" s="14" t="s">
        <v>19</v>
      </c>
    </row>
    <row r="652" spans="1:10">
      <c r="B652" s="14">
        <v>1</v>
      </c>
      <c r="D652" s="14" t="s">
        <v>130</v>
      </c>
      <c r="E652" s="14">
        <v>1</v>
      </c>
      <c r="F652" s="14" t="s">
        <v>20</v>
      </c>
      <c r="G652" s="14">
        <v>1</v>
      </c>
      <c r="H652" s="14" t="s">
        <v>20</v>
      </c>
      <c r="I652" s="14">
        <f>$G$2</f>
        <v>735</v>
      </c>
      <c r="J652" s="14">
        <f>SUM(E652*I652/G652)</f>
        <v>735</v>
      </c>
    </row>
    <row r="653" spans="1:10">
      <c r="B653" s="14">
        <v>3</v>
      </c>
      <c r="D653" s="14" t="s">
        <v>2</v>
      </c>
      <c r="E653" s="14">
        <v>1</v>
      </c>
      <c r="F653" s="14" t="s">
        <v>20</v>
      </c>
      <c r="G653" s="14">
        <v>1</v>
      </c>
      <c r="H653" s="14" t="s">
        <v>20</v>
      </c>
      <c r="I653" s="14">
        <f>$G$3</f>
        <v>615</v>
      </c>
      <c r="J653" s="14">
        <f>SUM(E653*I653/G653)</f>
        <v>615</v>
      </c>
    </row>
    <row r="654" spans="1:10">
      <c r="D654" s="14" t="s">
        <v>131</v>
      </c>
      <c r="J654" s="14">
        <f>SUM(J652:J653)</f>
        <v>1350</v>
      </c>
    </row>
    <row r="655" spans="1:10">
      <c r="D655" s="14" t="s">
        <v>85</v>
      </c>
      <c r="J655" s="14">
        <f>SUM(J654/100)</f>
        <v>13.5</v>
      </c>
    </row>
    <row r="656" spans="1:10">
      <c r="D656" s="14" t="s">
        <v>23</v>
      </c>
    </row>
    <row r="657" spans="1:10">
      <c r="B657" s="14" t="s">
        <v>776</v>
      </c>
      <c r="D657" s="14" t="s">
        <v>133</v>
      </c>
      <c r="E657" s="14">
        <v>118</v>
      </c>
      <c r="F657" s="14" t="s">
        <v>134</v>
      </c>
      <c r="G657" s="14">
        <v>1</v>
      </c>
      <c r="H657" s="14" t="s">
        <v>36</v>
      </c>
      <c r="I657" s="14">
        <v>108</v>
      </c>
      <c r="J657" s="14">
        <f>SUM(E657*I657/G657)</f>
        <v>12744</v>
      </c>
    </row>
    <row r="658" spans="1:10">
      <c r="D658" s="14" t="s">
        <v>135</v>
      </c>
    </row>
    <row r="659" spans="1:10">
      <c r="D659" s="14" t="s">
        <v>86</v>
      </c>
      <c r="J659" s="14">
        <f>SUM(J657:J658)</f>
        <v>12744</v>
      </c>
    </row>
    <row r="660" spans="1:10">
      <c r="D660" s="14" t="s">
        <v>87</v>
      </c>
      <c r="J660" s="14">
        <f>SUM(J659/100)</f>
        <v>127.44</v>
      </c>
    </row>
    <row r="661" spans="1:10">
      <c r="D661" s="14" t="s">
        <v>31</v>
      </c>
      <c r="J661" s="14">
        <f>ROUNDDOWN(J655+J660,1)</f>
        <v>140.9</v>
      </c>
    </row>
    <row r="662" spans="1:10">
      <c r="D662" s="14" t="s">
        <v>32</v>
      </c>
      <c r="E662" s="14">
        <f>$E$7</f>
        <v>0.13614999999999999</v>
      </c>
      <c r="J662" s="14">
        <f>J661*E662</f>
        <v>19.183534999999999</v>
      </c>
    </row>
    <row r="663" spans="1:10">
      <c r="J663" s="14">
        <f>SUM(J661:J662)</f>
        <v>160.08353500000001</v>
      </c>
    </row>
    <row r="664" spans="1:10">
      <c r="D664" s="14" t="s">
        <v>33</v>
      </c>
      <c r="J664" s="14">
        <f>ROUND(J663,0)</f>
        <v>160</v>
      </c>
    </row>
    <row r="666" spans="1:10" ht="32.950000000000003" customHeight="1">
      <c r="A666" s="14">
        <f>SUM(MAX($A$7:$A665),1)</f>
        <v>30</v>
      </c>
      <c r="D666" s="15" t="s">
        <v>136</v>
      </c>
      <c r="E666" s="15"/>
      <c r="F666" s="15"/>
      <c r="G666" s="15"/>
      <c r="H666" s="15"/>
      <c r="I666" s="15"/>
      <c r="J666" s="15"/>
    </row>
    <row r="667" spans="1:10">
      <c r="D667" s="14" t="s">
        <v>19</v>
      </c>
    </row>
    <row r="668" spans="1:10">
      <c r="B668" s="14">
        <v>1</v>
      </c>
      <c r="D668" s="14" t="s">
        <v>130</v>
      </c>
      <c r="E668" s="14">
        <v>2</v>
      </c>
      <c r="F668" s="14" t="s">
        <v>20</v>
      </c>
      <c r="G668" s="14">
        <v>1</v>
      </c>
      <c r="H668" s="14" t="s">
        <v>20</v>
      </c>
      <c r="I668" s="14">
        <f>$G$2</f>
        <v>735</v>
      </c>
      <c r="J668" s="14">
        <f>SUM(E668*I668/G668)</f>
        <v>1470</v>
      </c>
    </row>
    <row r="669" spans="1:10">
      <c r="B669" s="14">
        <v>3</v>
      </c>
      <c r="D669" s="14" t="s">
        <v>2</v>
      </c>
      <c r="E669" s="14">
        <v>2</v>
      </c>
      <c r="F669" s="14" t="s">
        <v>20</v>
      </c>
      <c r="G669" s="14">
        <v>1</v>
      </c>
      <c r="H669" s="14" t="s">
        <v>20</v>
      </c>
      <c r="I669" s="14">
        <f>$G$3</f>
        <v>615</v>
      </c>
      <c r="J669" s="14">
        <f>SUM(E669*I669/G669)</f>
        <v>1230</v>
      </c>
    </row>
    <row r="670" spans="1:10">
      <c r="D670" s="14" t="s">
        <v>131</v>
      </c>
      <c r="J670" s="14">
        <f>SUM(J668:J669)</f>
        <v>2700</v>
      </c>
    </row>
    <row r="671" spans="1:10">
      <c r="D671" s="14" t="s">
        <v>85</v>
      </c>
      <c r="J671" s="14">
        <f>SUM(J670/100)</f>
        <v>27</v>
      </c>
    </row>
    <row r="672" spans="1:10">
      <c r="D672" s="14" t="s">
        <v>23</v>
      </c>
    </row>
    <row r="673" spans="1:10">
      <c r="B673" s="14" t="s">
        <v>776</v>
      </c>
      <c r="D673" s="14" t="s">
        <v>133</v>
      </c>
      <c r="E673" s="14">
        <v>236</v>
      </c>
      <c r="F673" s="14" t="s">
        <v>134</v>
      </c>
      <c r="G673" s="14">
        <v>1</v>
      </c>
      <c r="H673" s="14" t="s">
        <v>36</v>
      </c>
      <c r="I673" s="14">
        <v>108</v>
      </c>
      <c r="J673" s="14">
        <f>SUM(E673*I673/G673)</f>
        <v>25488</v>
      </c>
    </row>
    <row r="674" spans="1:10">
      <c r="D674" s="14" t="s">
        <v>135</v>
      </c>
      <c r="J674" s="14">
        <v>200</v>
      </c>
    </row>
    <row r="675" spans="1:10">
      <c r="D675" s="14" t="s">
        <v>86</v>
      </c>
      <c r="J675" s="14">
        <f>SUM(J673:J674)</f>
        <v>25688</v>
      </c>
    </row>
    <row r="676" spans="1:10">
      <c r="D676" s="14" t="s">
        <v>87</v>
      </c>
      <c r="J676" s="14">
        <f>SUM(J675/100)</f>
        <v>256.88</v>
      </c>
    </row>
    <row r="677" spans="1:10">
      <c r="D677" s="14" t="s">
        <v>31</v>
      </c>
      <c r="J677" s="14">
        <f>ROUNDDOWN(J671+J676,1)</f>
        <v>283.8</v>
      </c>
    </row>
    <row r="678" spans="1:10">
      <c r="D678" s="14" t="s">
        <v>32</v>
      </c>
      <c r="E678" s="14">
        <f>$E$7</f>
        <v>0.13614999999999999</v>
      </c>
      <c r="J678" s="14">
        <f>J677*E678</f>
        <v>38.63937</v>
      </c>
    </row>
    <row r="679" spans="1:10">
      <c r="J679" s="14">
        <f>SUM(J677:J678)</f>
        <v>322.43937</v>
      </c>
    </row>
    <row r="680" spans="1:10">
      <c r="D680" s="14" t="s">
        <v>33</v>
      </c>
      <c r="J680" s="14">
        <f>ROUND(J679,0)</f>
        <v>322</v>
      </c>
    </row>
    <row r="682" spans="1:10" ht="32.950000000000003" customHeight="1">
      <c r="A682" s="14">
        <f>SUM(MAX($A$7:$A681),1)</f>
        <v>31</v>
      </c>
      <c r="C682" s="14" t="s">
        <v>137</v>
      </c>
      <c r="D682" s="15" t="s">
        <v>138</v>
      </c>
      <c r="E682" s="15"/>
      <c r="F682" s="15"/>
      <c r="G682" s="15"/>
      <c r="H682" s="15"/>
      <c r="I682" s="15"/>
      <c r="J682" s="15"/>
    </row>
    <row r="683" spans="1:10">
      <c r="D683" s="14" t="s">
        <v>19</v>
      </c>
    </row>
    <row r="684" spans="1:10">
      <c r="B684" s="14">
        <v>1</v>
      </c>
      <c r="D684" s="14" t="s">
        <v>0</v>
      </c>
      <c r="E684" s="14">
        <v>1</v>
      </c>
      <c r="F684" s="14" t="s">
        <v>20</v>
      </c>
      <c r="G684" s="14">
        <v>1</v>
      </c>
      <c r="H684" s="14" t="s">
        <v>20</v>
      </c>
      <c r="I684" s="14">
        <f>$G$2</f>
        <v>735</v>
      </c>
      <c r="J684" s="14">
        <f>SUM(E684*I684/G684)</f>
        <v>735</v>
      </c>
    </row>
    <row r="685" spans="1:10">
      <c r="B685" s="14">
        <v>3</v>
      </c>
      <c r="D685" s="14" t="s">
        <v>2</v>
      </c>
      <c r="E685" s="14">
        <v>1.5</v>
      </c>
      <c r="F685" s="14" t="s">
        <v>20</v>
      </c>
      <c r="G685" s="14">
        <v>1</v>
      </c>
      <c r="H685" s="14" t="s">
        <v>20</v>
      </c>
      <c r="I685" s="14">
        <f>$G$3</f>
        <v>615</v>
      </c>
      <c r="J685" s="14">
        <f>SUM(E685*I685/G685)</f>
        <v>922.5</v>
      </c>
    </row>
    <row r="686" spans="1:10">
      <c r="D686" s="14" t="s">
        <v>131</v>
      </c>
      <c r="J686" s="14">
        <f>SUM(J684:J685)</f>
        <v>1657.5</v>
      </c>
    </row>
    <row r="687" spans="1:10">
      <c r="D687" s="14" t="s">
        <v>85</v>
      </c>
      <c r="J687" s="14">
        <f>SUM(J686/100)</f>
        <v>16.574999999999999</v>
      </c>
    </row>
    <row r="688" spans="1:10">
      <c r="D688" s="14" t="s">
        <v>23</v>
      </c>
    </row>
    <row r="689" spans="2:10">
      <c r="B689" s="14" t="s">
        <v>777</v>
      </c>
      <c r="D689" s="14" t="s">
        <v>140</v>
      </c>
      <c r="E689" s="14">
        <v>66.3</v>
      </c>
      <c r="F689" s="14" t="s">
        <v>134</v>
      </c>
      <c r="G689" s="14">
        <v>1</v>
      </c>
      <c r="H689" s="14" t="s">
        <v>36</v>
      </c>
      <c r="I689" s="14">
        <v>1148</v>
      </c>
      <c r="J689" s="14">
        <f>SUM(E689*I689/G689)</f>
        <v>76112.399999999994</v>
      </c>
    </row>
    <row r="690" spans="2:10">
      <c r="D690" s="14" t="s">
        <v>135</v>
      </c>
    </row>
    <row r="691" spans="2:10">
      <c r="D691" s="14" t="s">
        <v>86</v>
      </c>
      <c r="J691" s="14">
        <f>SUM(J689:J690)</f>
        <v>76112.399999999994</v>
      </c>
    </row>
    <row r="692" spans="2:10">
      <c r="D692" s="14" t="s">
        <v>87</v>
      </c>
      <c r="J692" s="14">
        <f>SUM(J691/100)</f>
        <v>761.12399999999991</v>
      </c>
    </row>
    <row r="693" spans="2:10">
      <c r="D693" s="14" t="s">
        <v>31</v>
      </c>
      <c r="J693" s="14">
        <f>ROUNDDOWN(J687+J692,1)</f>
        <v>777.6</v>
      </c>
    </row>
    <row r="694" spans="2:10">
      <c r="D694" s="14" t="s">
        <v>32</v>
      </c>
      <c r="E694" s="14">
        <f>$E$7</f>
        <v>0.13614999999999999</v>
      </c>
      <c r="J694" s="14">
        <f>J693*E694</f>
        <v>105.87024</v>
      </c>
    </row>
    <row r="695" spans="2:10">
      <c r="J695" s="14">
        <f>SUM(J693:J694)</f>
        <v>883.47023999999999</v>
      </c>
    </row>
    <row r="696" spans="2:10">
      <c r="D696" s="14" t="s">
        <v>33</v>
      </c>
      <c r="J696" s="14">
        <f>ROUND(J695,0)</f>
        <v>883</v>
      </c>
    </row>
    <row r="698" spans="2:10" ht="32.950000000000003" hidden="1" customHeight="1">
      <c r="C698" s="14" t="s">
        <v>137</v>
      </c>
      <c r="D698" s="15" t="s">
        <v>547</v>
      </c>
      <c r="E698" s="15"/>
      <c r="F698" s="15"/>
      <c r="G698" s="15"/>
      <c r="H698" s="15"/>
      <c r="I698" s="15"/>
      <c r="J698" s="15"/>
    </row>
    <row r="699" spans="2:10" hidden="1">
      <c r="D699" s="14" t="s">
        <v>19</v>
      </c>
    </row>
    <row r="700" spans="2:10" hidden="1">
      <c r="B700" s="14">
        <v>1</v>
      </c>
      <c r="D700" s="14" t="s">
        <v>0</v>
      </c>
      <c r="E700" s="14">
        <v>1</v>
      </c>
      <c r="F700" s="14" t="s">
        <v>20</v>
      </c>
      <c r="G700" s="14">
        <v>1</v>
      </c>
      <c r="H700" s="14" t="s">
        <v>20</v>
      </c>
      <c r="I700" s="14">
        <v>695</v>
      </c>
      <c r="J700" s="14">
        <f>SUM(E700*I700/G700)</f>
        <v>695</v>
      </c>
    </row>
    <row r="701" spans="2:10" hidden="1">
      <c r="B701" s="14">
        <v>3</v>
      </c>
      <c r="D701" s="14" t="s">
        <v>2</v>
      </c>
      <c r="E701" s="14">
        <v>1.75</v>
      </c>
      <c r="F701" s="14" t="s">
        <v>20</v>
      </c>
      <c r="G701" s="14">
        <v>1</v>
      </c>
      <c r="H701" s="14" t="s">
        <v>20</v>
      </c>
      <c r="I701" s="14">
        <v>580</v>
      </c>
      <c r="J701" s="14">
        <f>SUM(E701*I701/G701)</f>
        <v>1015</v>
      </c>
    </row>
    <row r="702" spans="2:10" hidden="1">
      <c r="D702" s="14" t="s">
        <v>131</v>
      </c>
      <c r="J702" s="14">
        <f>SUM(J700:J701)</f>
        <v>1710</v>
      </c>
    </row>
    <row r="703" spans="2:10" hidden="1">
      <c r="D703" s="14" t="s">
        <v>85</v>
      </c>
      <c r="J703" s="14">
        <f>SUM(J702/100)</f>
        <v>17.100000000000001</v>
      </c>
    </row>
    <row r="704" spans="2:10" hidden="1">
      <c r="D704" s="14" t="s">
        <v>23</v>
      </c>
    </row>
    <row r="705" spans="1:10" hidden="1">
      <c r="B705" s="14" t="s">
        <v>139</v>
      </c>
      <c r="D705" s="14" t="s">
        <v>140</v>
      </c>
      <c r="E705" s="14">
        <v>134</v>
      </c>
      <c r="F705" s="14" t="s">
        <v>134</v>
      </c>
      <c r="G705" s="14">
        <v>1</v>
      </c>
      <c r="H705" s="14" t="s">
        <v>36</v>
      </c>
      <c r="I705" s="14">
        <v>1044</v>
      </c>
      <c r="J705" s="14">
        <f>SUM(E705*I705/G705)</f>
        <v>139896</v>
      </c>
    </row>
    <row r="706" spans="1:10" hidden="1">
      <c r="D706" s="14" t="s">
        <v>135</v>
      </c>
    </row>
    <row r="707" spans="1:10" hidden="1">
      <c r="D707" s="14" t="s">
        <v>86</v>
      </c>
      <c r="J707" s="14">
        <f>SUM(J705:J706)</f>
        <v>139896</v>
      </c>
    </row>
    <row r="708" spans="1:10" hidden="1">
      <c r="D708" s="14" t="s">
        <v>87</v>
      </c>
      <c r="J708" s="14">
        <f>SUM(J707/100)</f>
        <v>1398.96</v>
      </c>
    </row>
    <row r="709" spans="1:10" hidden="1">
      <c r="D709" s="14" t="s">
        <v>31</v>
      </c>
      <c r="J709" s="14">
        <f>ROUNDDOWN(J703+J708,1)</f>
        <v>1416</v>
      </c>
    </row>
    <row r="710" spans="1:10" hidden="1">
      <c r="D710" s="14" t="s">
        <v>32</v>
      </c>
      <c r="E710" s="14">
        <f>$E$7</f>
        <v>0.13614999999999999</v>
      </c>
      <c r="J710" s="14">
        <f>J709*E710</f>
        <v>192.7884</v>
      </c>
    </row>
    <row r="711" spans="1:10" hidden="1">
      <c r="J711" s="14">
        <f>SUM(J709:J710)</f>
        <v>1608.7883999999999</v>
      </c>
    </row>
    <row r="712" spans="1:10" hidden="1">
      <c r="D712" s="14" t="s">
        <v>33</v>
      </c>
      <c r="J712" s="14">
        <f>ROUND(J711,0)</f>
        <v>1609</v>
      </c>
    </row>
    <row r="714" spans="1:10" ht="30.6" customHeight="1">
      <c r="A714" s="14">
        <f>A682+1</f>
        <v>32</v>
      </c>
      <c r="D714" s="15" t="s">
        <v>141</v>
      </c>
      <c r="E714" s="15"/>
      <c r="F714" s="15"/>
      <c r="G714" s="15"/>
      <c r="H714" s="15"/>
      <c r="I714" s="15"/>
      <c r="J714" s="15"/>
    </row>
    <row r="715" spans="1:10">
      <c r="D715" s="14" t="s">
        <v>19</v>
      </c>
    </row>
    <row r="716" spans="1:10">
      <c r="B716" s="14">
        <v>3</v>
      </c>
      <c r="D716" s="14" t="s">
        <v>2</v>
      </c>
      <c r="E716" s="14">
        <v>2</v>
      </c>
      <c r="F716" s="14" t="s">
        <v>20</v>
      </c>
      <c r="G716" s="14">
        <v>1</v>
      </c>
      <c r="H716" s="14" t="s">
        <v>20</v>
      </c>
      <c r="I716" s="14">
        <f>I685</f>
        <v>615</v>
      </c>
      <c r="J716" s="14">
        <f>SUM(E716*I716/G716)</f>
        <v>1230</v>
      </c>
    </row>
    <row r="717" spans="1:10">
      <c r="D717" s="14" t="s">
        <v>131</v>
      </c>
      <c r="J717" s="14">
        <f>SUM(J716)</f>
        <v>1230</v>
      </c>
    </row>
    <row r="718" spans="1:10">
      <c r="D718" s="14" t="s">
        <v>85</v>
      </c>
      <c r="J718" s="14">
        <f>SUM(J717/100)</f>
        <v>12.3</v>
      </c>
    </row>
    <row r="719" spans="1:10">
      <c r="D719" s="14" t="s">
        <v>23</v>
      </c>
    </row>
    <row r="720" spans="1:10" ht="22.95" customHeight="1">
      <c r="B720" s="14" t="s">
        <v>132</v>
      </c>
      <c r="D720" s="14" t="s">
        <v>133</v>
      </c>
      <c r="E720" s="14">
        <v>10.4</v>
      </c>
      <c r="F720" s="14" t="s">
        <v>134</v>
      </c>
      <c r="G720" s="14">
        <v>1</v>
      </c>
      <c r="H720" s="14" t="s">
        <v>36</v>
      </c>
      <c r="I720" s="14">
        <v>108</v>
      </c>
      <c r="J720" s="14">
        <f>SUM(E720*I720/G720)</f>
        <v>1123.2</v>
      </c>
    </row>
    <row r="721" spans="1:10">
      <c r="B721" s="14" t="s">
        <v>763</v>
      </c>
      <c r="D721" s="14" t="s">
        <v>143</v>
      </c>
      <c r="E721" s="14">
        <v>150</v>
      </c>
      <c r="F721" s="14" t="s">
        <v>25</v>
      </c>
      <c r="G721" s="14">
        <v>100</v>
      </c>
      <c r="H721" s="14" t="s">
        <v>25</v>
      </c>
      <c r="I721" s="14">
        <v>44</v>
      </c>
      <c r="J721" s="14">
        <f>SUM(E721*I721/G721)</f>
        <v>66</v>
      </c>
    </row>
    <row r="722" spans="1:10">
      <c r="D722" s="14" t="s">
        <v>135</v>
      </c>
    </row>
    <row r="723" spans="1:10">
      <c r="D723" s="14" t="s">
        <v>86</v>
      </c>
      <c r="J723" s="14">
        <f>SUM(J720:J722)</f>
        <v>1189.2</v>
      </c>
    </row>
    <row r="724" spans="1:10">
      <c r="D724" s="14" t="s">
        <v>87</v>
      </c>
      <c r="J724" s="14">
        <f>SUM(J723/100)</f>
        <v>11.892000000000001</v>
      </c>
    </row>
    <row r="725" spans="1:10">
      <c r="D725" s="14" t="s">
        <v>31</v>
      </c>
      <c r="J725" s="14">
        <f>ROUNDDOWN(J718+J724,1)</f>
        <v>24.1</v>
      </c>
    </row>
    <row r="726" spans="1:10">
      <c r="D726" s="14" t="s">
        <v>32</v>
      </c>
      <c r="E726" s="14">
        <f>$E$7</f>
        <v>0.13614999999999999</v>
      </c>
      <c r="J726" s="14">
        <f>J725*E726</f>
        <v>3.281215</v>
      </c>
    </row>
    <row r="727" spans="1:10">
      <c r="J727" s="14">
        <f>SUM(J725:J726)</f>
        <v>27.381215000000001</v>
      </c>
    </row>
    <row r="728" spans="1:10">
      <c r="D728" s="14" t="s">
        <v>33</v>
      </c>
      <c r="J728" s="14">
        <f>ROUND(J727,0)</f>
        <v>27</v>
      </c>
    </row>
    <row r="730" spans="1:10">
      <c r="A730" s="14" t="s">
        <v>144</v>
      </c>
      <c r="D730" s="15" t="s">
        <v>145</v>
      </c>
      <c r="E730" s="15"/>
      <c r="F730" s="15"/>
      <c r="G730" s="15"/>
      <c r="H730" s="15"/>
      <c r="I730" s="15"/>
      <c r="J730" s="15"/>
    </row>
    <row r="731" spans="1:10" ht="104.3" customHeight="1">
      <c r="A731" s="14">
        <f>SUM(MAX($A$7:$A730),1)</f>
        <v>33</v>
      </c>
      <c r="D731" s="15" t="s">
        <v>635</v>
      </c>
      <c r="E731" s="15"/>
      <c r="F731" s="15"/>
      <c r="G731" s="15"/>
      <c r="H731" s="15"/>
      <c r="I731" s="15"/>
      <c r="J731" s="15"/>
    </row>
    <row r="732" spans="1:10">
      <c r="D732" s="14" t="s">
        <v>146</v>
      </c>
    </row>
    <row r="733" spans="1:10">
      <c r="B733" s="14">
        <v>1</v>
      </c>
      <c r="D733" s="14" t="s">
        <v>0</v>
      </c>
      <c r="E733" s="14">
        <v>0.1</v>
      </c>
      <c r="F733" s="14" t="s">
        <v>20</v>
      </c>
      <c r="G733" s="14">
        <v>1</v>
      </c>
      <c r="H733" s="14" t="s">
        <v>20</v>
      </c>
      <c r="I733" s="14">
        <f>$G$2</f>
        <v>735</v>
      </c>
      <c r="J733" s="14">
        <f>SUM(E733*I733/G733)</f>
        <v>73.5</v>
      </c>
    </row>
    <row r="734" spans="1:10">
      <c r="B734" s="14">
        <v>2</v>
      </c>
      <c r="D734" s="14" t="s">
        <v>1</v>
      </c>
      <c r="E734" s="14">
        <v>0.1</v>
      </c>
      <c r="F734" s="14" t="s">
        <v>20</v>
      </c>
      <c r="G734" s="14">
        <v>1</v>
      </c>
      <c r="H734" s="14" t="s">
        <v>20</v>
      </c>
      <c r="I734" s="14">
        <f>$G$3</f>
        <v>615</v>
      </c>
      <c r="J734" s="14">
        <f>SUM(E734*I734/G734)</f>
        <v>61.5</v>
      </c>
    </row>
    <row r="735" spans="1:10">
      <c r="D735" s="14" t="s">
        <v>75</v>
      </c>
      <c r="J735" s="14">
        <f>SUM(J733:J734)</f>
        <v>135</v>
      </c>
    </row>
    <row r="736" spans="1:10">
      <c r="D736" s="14" t="s">
        <v>23</v>
      </c>
    </row>
    <row r="737" spans="1:10">
      <c r="B737" s="14" t="s">
        <v>778</v>
      </c>
      <c r="D737" s="14" t="s">
        <v>148</v>
      </c>
    </row>
    <row r="738" spans="1:10">
      <c r="D738" s="14" t="s">
        <v>149</v>
      </c>
      <c r="E738" s="14">
        <v>1</v>
      </c>
      <c r="F738" s="14" t="s">
        <v>28</v>
      </c>
      <c r="G738" s="14">
        <v>100</v>
      </c>
      <c r="H738" s="14" t="s">
        <v>64</v>
      </c>
      <c r="I738" s="14">
        <v>1325</v>
      </c>
      <c r="J738" s="14">
        <f>SUM(E738*I738/G738)</f>
        <v>13.25</v>
      </c>
    </row>
    <row r="739" spans="1:10">
      <c r="B739" s="14" t="s">
        <v>380</v>
      </c>
      <c r="C739" s="14" t="s">
        <v>42</v>
      </c>
      <c r="D739" s="14" t="s">
        <v>150</v>
      </c>
      <c r="E739" s="14">
        <v>2</v>
      </c>
      <c r="F739" s="14" t="s">
        <v>25</v>
      </c>
      <c r="G739" s="14">
        <v>100</v>
      </c>
      <c r="H739" s="14" t="s">
        <v>25</v>
      </c>
      <c r="I739" s="14">
        <v>135</v>
      </c>
      <c r="J739" s="14">
        <f>SUM(E739*I739/G739)</f>
        <v>2.7</v>
      </c>
    </row>
    <row r="740" spans="1:10" ht="15.65" customHeight="1">
      <c r="B740" s="14" t="s">
        <v>779</v>
      </c>
      <c r="D740" s="14" t="s">
        <v>151</v>
      </c>
      <c r="E740" s="14">
        <v>2</v>
      </c>
      <c r="F740" s="14" t="s">
        <v>25</v>
      </c>
      <c r="G740" s="14">
        <v>100</v>
      </c>
      <c r="H740" s="14" t="s">
        <v>25</v>
      </c>
      <c r="I740" s="14">
        <v>45</v>
      </c>
      <c r="J740" s="14">
        <f>SUM(E740*I740/G740)</f>
        <v>0.9</v>
      </c>
    </row>
    <row r="741" spans="1:10">
      <c r="D741" s="14" t="s">
        <v>152</v>
      </c>
      <c r="E741" s="14">
        <v>2</v>
      </c>
      <c r="F741" s="14" t="s">
        <v>25</v>
      </c>
      <c r="G741" s="14">
        <v>1</v>
      </c>
      <c r="H741" s="14" t="s">
        <v>25</v>
      </c>
      <c r="I741" s="14">
        <v>5</v>
      </c>
      <c r="J741" s="14">
        <f>SUM(E741*I741/G741)</f>
        <v>10</v>
      </c>
    </row>
    <row r="742" spans="1:10">
      <c r="B742" s="14" t="s">
        <v>780</v>
      </c>
      <c r="D742" s="14" t="s">
        <v>154</v>
      </c>
      <c r="E742" s="14">
        <v>1</v>
      </c>
      <c r="F742" s="14" t="s">
        <v>25</v>
      </c>
      <c r="G742" s="14">
        <v>1</v>
      </c>
      <c r="H742" s="14" t="s">
        <v>25</v>
      </c>
      <c r="I742" s="14">
        <v>615</v>
      </c>
      <c r="J742" s="14">
        <f>SUM(E742*I742/G742)</f>
        <v>615</v>
      </c>
    </row>
    <row r="743" spans="1:10">
      <c r="D743" s="14" t="s">
        <v>155</v>
      </c>
      <c r="J743" s="14">
        <f>SUM(J738:J742)</f>
        <v>641.85</v>
      </c>
    </row>
    <row r="744" spans="1:10">
      <c r="D744" s="14" t="s">
        <v>31</v>
      </c>
      <c r="J744" s="14">
        <f>ROUNDDOWN(J735+J743,0)</f>
        <v>776</v>
      </c>
    </row>
    <row r="745" spans="1:10">
      <c r="D745" s="14" t="s">
        <v>32</v>
      </c>
      <c r="E745" s="14">
        <f>$E$7</f>
        <v>0.13614999999999999</v>
      </c>
      <c r="J745" s="14">
        <f>J744*$E745</f>
        <v>105.6524</v>
      </c>
    </row>
    <row r="746" spans="1:10">
      <c r="J746" s="14">
        <f>SUM(J744:J745)</f>
        <v>881.65239999999994</v>
      </c>
    </row>
    <row r="747" spans="1:10">
      <c r="D747" s="14" t="s">
        <v>49</v>
      </c>
      <c r="J747" s="14">
        <f>ROUND(J746,0)</f>
        <v>882</v>
      </c>
    </row>
    <row r="749" spans="1:10">
      <c r="D749" s="15" t="s">
        <v>156</v>
      </c>
      <c r="E749" s="15"/>
      <c r="F749" s="15"/>
      <c r="G749" s="15"/>
      <c r="H749" s="15"/>
      <c r="I749" s="15"/>
      <c r="J749" s="15"/>
    </row>
    <row r="750" spans="1:10" ht="114.8" customHeight="1">
      <c r="A750" s="14">
        <f>SUM(MAX($A$7:$A748),1)</f>
        <v>34</v>
      </c>
      <c r="D750" s="15" t="s">
        <v>638</v>
      </c>
      <c r="E750" s="15"/>
      <c r="F750" s="15"/>
      <c r="G750" s="15"/>
      <c r="H750" s="15"/>
      <c r="I750" s="15"/>
      <c r="J750" s="15"/>
    </row>
    <row r="751" spans="1:10">
      <c r="D751" s="14" t="s">
        <v>146</v>
      </c>
    </row>
    <row r="752" spans="1:10">
      <c r="B752" s="14">
        <v>1</v>
      </c>
      <c r="D752" s="14" t="s">
        <v>0</v>
      </c>
      <c r="E752" s="14">
        <v>0.05</v>
      </c>
      <c r="F752" s="14" t="s">
        <v>20</v>
      </c>
      <c r="G752" s="14">
        <v>1</v>
      </c>
      <c r="H752" s="14" t="s">
        <v>20</v>
      </c>
      <c r="I752" s="14">
        <f>$G$2</f>
        <v>735</v>
      </c>
      <c r="J752" s="14">
        <f>SUM(E752*I752/G752)</f>
        <v>36.75</v>
      </c>
    </row>
    <row r="753" spans="2:10">
      <c r="B753" s="14">
        <v>3</v>
      </c>
      <c r="D753" s="14" t="s">
        <v>2</v>
      </c>
      <c r="E753" s="14">
        <v>0.125</v>
      </c>
      <c r="F753" s="14" t="s">
        <v>20</v>
      </c>
      <c r="G753" s="14">
        <v>1</v>
      </c>
      <c r="H753" s="14" t="s">
        <v>20</v>
      </c>
      <c r="I753" s="14">
        <f>$G$3</f>
        <v>615</v>
      </c>
      <c r="J753" s="14">
        <f>SUM(E753*I753/G753)</f>
        <v>76.875</v>
      </c>
    </row>
    <row r="754" spans="2:10">
      <c r="D754" s="14" t="s">
        <v>75</v>
      </c>
      <c r="J754" s="14">
        <f>SUM(J752:J753)</f>
        <v>113.625</v>
      </c>
    </row>
    <row r="755" spans="2:10">
      <c r="D755" s="14" t="s">
        <v>23</v>
      </c>
    </row>
    <row r="756" spans="2:10">
      <c r="B756" s="14" t="s">
        <v>781</v>
      </c>
      <c r="D756" s="14" t="s">
        <v>157</v>
      </c>
      <c r="E756" s="14">
        <v>2</v>
      </c>
      <c r="F756" s="14" t="s">
        <v>28</v>
      </c>
      <c r="G756" s="14">
        <v>100</v>
      </c>
      <c r="H756" s="14" t="s">
        <v>64</v>
      </c>
      <c r="I756" s="14">
        <f>I738</f>
        <v>1325</v>
      </c>
      <c r="J756" s="14">
        <f>SUM(E756*I756/G756)</f>
        <v>26.5</v>
      </c>
    </row>
    <row r="757" spans="2:10">
      <c r="D757" s="14" t="s">
        <v>158</v>
      </c>
      <c r="J757" s="14">
        <v>50</v>
      </c>
    </row>
    <row r="758" spans="2:10">
      <c r="B758" s="14" t="s">
        <v>782</v>
      </c>
      <c r="C758" s="14" t="s">
        <v>58</v>
      </c>
      <c r="D758" s="14" t="s">
        <v>159</v>
      </c>
      <c r="E758" s="14">
        <v>1</v>
      </c>
      <c r="F758" s="14" t="s">
        <v>25</v>
      </c>
      <c r="G758" s="14">
        <v>1</v>
      </c>
      <c r="H758" s="14" t="s">
        <v>25</v>
      </c>
      <c r="I758" s="14">
        <v>2780</v>
      </c>
      <c r="J758" s="14">
        <f>SUM(E758*I758/G758)</f>
        <v>2780</v>
      </c>
    </row>
    <row r="759" spans="2:10">
      <c r="D759" s="14" t="s">
        <v>155</v>
      </c>
      <c r="J759" s="14">
        <f>SUM(J756:J758)</f>
        <v>2856.5</v>
      </c>
    </row>
    <row r="760" spans="2:10">
      <c r="D760" s="14" t="s">
        <v>31</v>
      </c>
      <c r="J760" s="14">
        <f>ROUNDDOWN(J754+J759,0)</f>
        <v>2970</v>
      </c>
    </row>
    <row r="761" spans="2:10">
      <c r="D761" s="14" t="s">
        <v>32</v>
      </c>
      <c r="E761" s="14">
        <f>$E$7</f>
        <v>0.13614999999999999</v>
      </c>
      <c r="J761" s="14">
        <f>J760*$E761</f>
        <v>404.3655</v>
      </c>
    </row>
    <row r="762" spans="2:10">
      <c r="J762" s="14">
        <f>SUM(J760:J761)</f>
        <v>3374.3654999999999</v>
      </c>
    </row>
    <row r="763" spans="2:10" ht="16.5" customHeight="1">
      <c r="D763" s="14" t="s">
        <v>49</v>
      </c>
      <c r="J763" s="14">
        <f>ROUND(J762,0)</f>
        <v>3374</v>
      </c>
    </row>
    <row r="764" spans="2:10" ht="16.5" customHeight="1"/>
    <row r="765" spans="2:10" hidden="1">
      <c r="D765" s="15" t="s">
        <v>548</v>
      </c>
      <c r="E765" s="15"/>
      <c r="F765" s="15"/>
      <c r="G765" s="15"/>
      <c r="H765" s="15"/>
      <c r="I765" s="15"/>
      <c r="J765" s="15"/>
    </row>
    <row r="766" spans="2:10" ht="119.25" hidden="1" customHeight="1">
      <c r="D766" s="15" t="s">
        <v>598</v>
      </c>
      <c r="E766" s="15"/>
      <c r="F766" s="15"/>
      <c r="G766" s="15"/>
      <c r="H766" s="15"/>
      <c r="I766" s="15"/>
      <c r="J766" s="15"/>
    </row>
    <row r="767" spans="2:10" hidden="1">
      <c r="D767" s="14" t="s">
        <v>146</v>
      </c>
    </row>
    <row r="768" spans="2:10" hidden="1">
      <c r="B768" s="14">
        <v>1</v>
      </c>
      <c r="D768" s="14" t="s">
        <v>0</v>
      </c>
      <c r="E768" s="14">
        <v>6.6000000000000003E-2</v>
      </c>
      <c r="F768" s="14" t="s">
        <v>20</v>
      </c>
      <c r="G768" s="14">
        <v>1</v>
      </c>
      <c r="H768" s="14" t="s">
        <v>20</v>
      </c>
      <c r="I768" s="14">
        <v>695</v>
      </c>
      <c r="J768" s="14">
        <f>SUM(E768*I768/G768)</f>
        <v>45.870000000000005</v>
      </c>
    </row>
    <row r="769" spans="2:10" hidden="1">
      <c r="B769" s="14">
        <v>2</v>
      </c>
      <c r="D769" s="14" t="s">
        <v>1</v>
      </c>
      <c r="E769" s="14">
        <v>0</v>
      </c>
      <c r="F769" s="14" t="s">
        <v>20</v>
      </c>
      <c r="G769" s="14">
        <v>1</v>
      </c>
      <c r="H769" s="14" t="s">
        <v>20</v>
      </c>
      <c r="I769" s="14">
        <v>580</v>
      </c>
      <c r="J769" s="14">
        <f>SUM(E769*I769/G769)</f>
        <v>0</v>
      </c>
    </row>
    <row r="770" spans="2:10" hidden="1">
      <c r="B770" s="14">
        <v>3</v>
      </c>
      <c r="D770" s="14" t="s">
        <v>2</v>
      </c>
      <c r="E770" s="14">
        <v>0.1</v>
      </c>
      <c r="F770" s="14" t="s">
        <v>20</v>
      </c>
      <c r="G770" s="14">
        <v>1</v>
      </c>
      <c r="H770" s="14" t="s">
        <v>20</v>
      </c>
      <c r="I770" s="14">
        <v>580</v>
      </c>
      <c r="J770" s="14">
        <f>SUM(E770*I770/G770)</f>
        <v>58</v>
      </c>
    </row>
    <row r="771" spans="2:10" hidden="1">
      <c r="D771" s="14" t="s">
        <v>75</v>
      </c>
      <c r="J771" s="14">
        <f>SUM(J768:J770)</f>
        <v>103.87</v>
      </c>
    </row>
    <row r="772" spans="2:10" hidden="1">
      <c r="D772" s="14" t="s">
        <v>23</v>
      </c>
    </row>
    <row r="773" spans="2:10" hidden="1">
      <c r="B773" s="14" t="s">
        <v>379</v>
      </c>
      <c r="D773" s="14" t="s">
        <v>157</v>
      </c>
      <c r="E773" s="14">
        <v>1</v>
      </c>
      <c r="F773" s="14" t="s">
        <v>28</v>
      </c>
      <c r="G773" s="14">
        <v>100</v>
      </c>
      <c r="H773" s="14" t="s">
        <v>64</v>
      </c>
      <c r="I773" s="14">
        <v>1260</v>
      </c>
      <c r="J773" s="14">
        <f>SUM(E773*I773/G773)</f>
        <v>12.6</v>
      </c>
    </row>
    <row r="774" spans="2:10" hidden="1">
      <c r="B774" s="14" t="s">
        <v>380</v>
      </c>
      <c r="C774" s="14" t="s">
        <v>42</v>
      </c>
      <c r="D774" s="14" t="s">
        <v>150</v>
      </c>
      <c r="E774" s="14">
        <v>2</v>
      </c>
      <c r="F774" s="14" t="s">
        <v>25</v>
      </c>
      <c r="G774" s="14">
        <v>100</v>
      </c>
      <c r="H774" s="14" t="s">
        <v>25</v>
      </c>
      <c r="I774" s="14">
        <v>128</v>
      </c>
      <c r="J774" s="14">
        <f>SUM(E774*I774/G774)</f>
        <v>2.56</v>
      </c>
    </row>
    <row r="775" spans="2:10" hidden="1">
      <c r="B775" s="14" t="s">
        <v>40</v>
      </c>
      <c r="D775" s="14" t="s">
        <v>151</v>
      </c>
      <c r="E775" s="14">
        <v>2</v>
      </c>
      <c r="F775" s="14" t="s">
        <v>25</v>
      </c>
      <c r="G775" s="14">
        <v>100</v>
      </c>
      <c r="H775" s="14" t="s">
        <v>25</v>
      </c>
      <c r="I775" s="14">
        <v>45</v>
      </c>
      <c r="J775" s="14">
        <f>SUM(E775*I775/G775)</f>
        <v>0.9</v>
      </c>
    </row>
    <row r="776" spans="2:10" hidden="1">
      <c r="D776" s="14" t="s">
        <v>152</v>
      </c>
      <c r="E776" s="14">
        <v>0</v>
      </c>
      <c r="F776" s="14" t="s">
        <v>25</v>
      </c>
      <c r="G776" s="14">
        <v>1</v>
      </c>
      <c r="H776" s="14" t="s">
        <v>25</v>
      </c>
      <c r="I776" s="14">
        <v>5</v>
      </c>
      <c r="J776" s="14">
        <f>SUM(E776*I776/G776)</f>
        <v>0</v>
      </c>
    </row>
    <row r="777" spans="2:10" hidden="1">
      <c r="B777" s="14" t="s">
        <v>160</v>
      </c>
      <c r="C777" s="14" t="s">
        <v>58</v>
      </c>
      <c r="D777" s="14" t="s">
        <v>549</v>
      </c>
      <c r="E777" s="14">
        <v>1</v>
      </c>
      <c r="F777" s="14" t="s">
        <v>25</v>
      </c>
      <c r="G777" s="14">
        <v>1</v>
      </c>
      <c r="H777" s="14" t="s">
        <v>25</v>
      </c>
      <c r="I777" s="14">
        <v>1283</v>
      </c>
      <c r="J777" s="14">
        <f>SUM(E777*I777/G777)</f>
        <v>1283</v>
      </c>
    </row>
    <row r="778" spans="2:10" hidden="1">
      <c r="D778" s="14" t="s">
        <v>155</v>
      </c>
      <c r="J778" s="14">
        <f>SUM(J773:J777)</f>
        <v>1299.06</v>
      </c>
    </row>
    <row r="779" spans="2:10" hidden="1">
      <c r="D779" s="14" t="s">
        <v>31</v>
      </c>
      <c r="J779" s="14">
        <f>J778+J771</f>
        <v>1402.9299999999998</v>
      </c>
    </row>
    <row r="780" spans="2:10" hidden="1">
      <c r="D780" s="14" t="s">
        <v>32</v>
      </c>
      <c r="E780" s="14">
        <f>$E$7</f>
        <v>0.13614999999999999</v>
      </c>
      <c r="J780" s="14">
        <f>J779*E780</f>
        <v>191.00891949999996</v>
      </c>
    </row>
    <row r="781" spans="2:10" hidden="1">
      <c r="J781" s="14">
        <f>SUM(J779:J780)</f>
        <v>1593.9389194999999</v>
      </c>
    </row>
    <row r="782" spans="2:10" hidden="1">
      <c r="D782" s="14" t="s">
        <v>49</v>
      </c>
      <c r="J782" s="14">
        <f>ROUND(J781,0)</f>
        <v>1594</v>
      </c>
    </row>
    <row r="784" spans="2:10">
      <c r="D784" s="15" t="s">
        <v>161</v>
      </c>
      <c r="E784" s="15"/>
      <c r="F784" s="15"/>
      <c r="G784" s="15"/>
      <c r="H784" s="15"/>
      <c r="I784" s="15"/>
      <c r="J784" s="15"/>
    </row>
    <row r="785" spans="1:10" ht="121.6" customHeight="1">
      <c r="A785" s="14">
        <f>SUM(MAX($A$7:$A783),1)</f>
        <v>35</v>
      </c>
      <c r="D785" s="15" t="s">
        <v>639</v>
      </c>
      <c r="E785" s="15"/>
      <c r="F785" s="15"/>
      <c r="G785" s="15"/>
      <c r="H785" s="15"/>
      <c r="I785" s="15"/>
      <c r="J785" s="15"/>
    </row>
    <row r="786" spans="1:10">
      <c r="D786" s="14" t="s">
        <v>146</v>
      </c>
    </row>
    <row r="787" spans="1:10">
      <c r="B787" s="14">
        <v>1</v>
      </c>
      <c r="D787" s="14" t="s">
        <v>0</v>
      </c>
      <c r="E787" s="14">
        <v>6.6000000000000003E-2</v>
      </c>
      <c r="F787" s="14" t="s">
        <v>20</v>
      </c>
      <c r="G787" s="14">
        <v>1</v>
      </c>
      <c r="H787" s="14" t="s">
        <v>20</v>
      </c>
      <c r="I787" s="14">
        <f>$G$2</f>
        <v>735</v>
      </c>
      <c r="J787" s="14">
        <f>SUM(E787*I787/G787)</f>
        <v>48.510000000000005</v>
      </c>
    </row>
    <row r="788" spans="1:10">
      <c r="B788" s="14">
        <v>2</v>
      </c>
      <c r="D788" s="14" t="s">
        <v>1</v>
      </c>
      <c r="E788" s="14">
        <v>0</v>
      </c>
      <c r="F788" s="14" t="s">
        <v>20</v>
      </c>
      <c r="G788" s="14">
        <v>1</v>
      </c>
      <c r="H788" s="14" t="s">
        <v>20</v>
      </c>
      <c r="I788" s="14">
        <f>$G$3</f>
        <v>615</v>
      </c>
      <c r="J788" s="14">
        <f>SUM(E788*I788/G788)</f>
        <v>0</v>
      </c>
    </row>
    <row r="789" spans="1:10">
      <c r="B789" s="14">
        <v>3</v>
      </c>
      <c r="D789" s="14" t="s">
        <v>2</v>
      </c>
      <c r="E789" s="14">
        <v>0.1</v>
      </c>
      <c r="F789" s="14" t="s">
        <v>20</v>
      </c>
      <c r="G789" s="14">
        <v>1</v>
      </c>
      <c r="H789" s="14" t="s">
        <v>20</v>
      </c>
      <c r="I789" s="14">
        <f>$G$4</f>
        <v>615</v>
      </c>
      <c r="J789" s="14">
        <f>SUM(E789*I789/G789)</f>
        <v>61.5</v>
      </c>
    </row>
    <row r="790" spans="1:10">
      <c r="D790" s="14" t="s">
        <v>75</v>
      </c>
      <c r="J790" s="14">
        <f>SUM(J787:J789)</f>
        <v>110.01</v>
      </c>
    </row>
    <row r="791" spans="1:10">
      <c r="D791" s="14" t="s">
        <v>23</v>
      </c>
    </row>
    <row r="792" spans="1:10">
      <c r="B792" s="14" t="s">
        <v>379</v>
      </c>
      <c r="D792" s="14" t="s">
        <v>157</v>
      </c>
      <c r="E792" s="14">
        <v>1</v>
      </c>
      <c r="F792" s="14" t="s">
        <v>28</v>
      </c>
      <c r="G792" s="14">
        <v>100</v>
      </c>
      <c r="H792" s="14" t="s">
        <v>64</v>
      </c>
      <c r="I792" s="14">
        <v>1325</v>
      </c>
      <c r="J792" s="14">
        <f>SUM(E792*I792/G792)</f>
        <v>13.25</v>
      </c>
    </row>
    <row r="793" spans="1:10">
      <c r="B793" s="14" t="s">
        <v>380</v>
      </c>
      <c r="D793" s="14" t="s">
        <v>150</v>
      </c>
      <c r="E793" s="14">
        <v>2</v>
      </c>
      <c r="F793" s="14" t="s">
        <v>25</v>
      </c>
      <c r="G793" s="14">
        <v>100</v>
      </c>
      <c r="H793" s="14" t="s">
        <v>25</v>
      </c>
      <c r="I793" s="14">
        <f>$I$739</f>
        <v>135</v>
      </c>
      <c r="J793" s="14">
        <f>SUM(E793*I793/G793)</f>
        <v>2.7</v>
      </c>
    </row>
    <row r="794" spans="1:10">
      <c r="B794" s="14" t="s">
        <v>779</v>
      </c>
      <c r="D794" s="14" t="s">
        <v>151</v>
      </c>
      <c r="E794" s="14">
        <v>2</v>
      </c>
      <c r="F794" s="14" t="s">
        <v>25</v>
      </c>
      <c r="G794" s="14">
        <v>100</v>
      </c>
      <c r="H794" s="14" t="s">
        <v>25</v>
      </c>
      <c r="I794" s="14">
        <f>I740</f>
        <v>45</v>
      </c>
      <c r="J794" s="14">
        <f>SUM(E794*I794/G794)</f>
        <v>0.9</v>
      </c>
    </row>
    <row r="795" spans="1:10">
      <c r="D795" s="14" t="s">
        <v>152</v>
      </c>
      <c r="E795" s="14">
        <v>0</v>
      </c>
      <c r="F795" s="14" t="s">
        <v>25</v>
      </c>
      <c r="G795" s="14">
        <v>1</v>
      </c>
      <c r="H795" s="14" t="s">
        <v>25</v>
      </c>
      <c r="I795" s="14">
        <v>5</v>
      </c>
      <c r="J795" s="14">
        <f>SUM(E795*I795/G795)</f>
        <v>0</v>
      </c>
    </row>
    <row r="796" spans="1:10">
      <c r="B796" s="14" t="s">
        <v>783</v>
      </c>
      <c r="C796" s="14" t="s">
        <v>67</v>
      </c>
      <c r="D796" s="14" t="s">
        <v>381</v>
      </c>
      <c r="E796" s="14">
        <v>1</v>
      </c>
      <c r="F796" s="14" t="s">
        <v>25</v>
      </c>
      <c r="G796" s="14">
        <v>1</v>
      </c>
      <c r="H796" s="14" t="s">
        <v>25</v>
      </c>
      <c r="I796" s="14">
        <v>1500</v>
      </c>
      <c r="J796" s="14">
        <f>SUM(E796*I796/G796)</f>
        <v>1500</v>
      </c>
    </row>
    <row r="797" spans="1:10">
      <c r="D797" s="14" t="s">
        <v>155</v>
      </c>
      <c r="J797" s="14">
        <f>SUM(J792:J796)</f>
        <v>1516.85</v>
      </c>
    </row>
    <row r="798" spans="1:10">
      <c r="D798" s="14" t="s">
        <v>31</v>
      </c>
      <c r="J798" s="14">
        <f>J797+J790</f>
        <v>1626.86</v>
      </c>
    </row>
    <row r="799" spans="1:10">
      <c r="D799" s="14" t="s">
        <v>32</v>
      </c>
      <c r="E799" s="14">
        <f>$E$7</f>
        <v>0.13614999999999999</v>
      </c>
      <c r="J799" s="14">
        <f>J798*E799</f>
        <v>221.49698899999999</v>
      </c>
    </row>
    <row r="800" spans="1:10">
      <c r="J800" s="14">
        <f>SUM(J798:J799)</f>
        <v>1848.3569889999999</v>
      </c>
    </row>
    <row r="801" spans="1:10">
      <c r="D801" s="14" t="s">
        <v>49</v>
      </c>
      <c r="J801" s="14">
        <f>ROUND(J800,0)</f>
        <v>1848</v>
      </c>
    </row>
    <row r="803" spans="1:10" ht="147.1" customHeight="1">
      <c r="A803" s="14">
        <f>SUM(MAX($A$7:$A802),1)</f>
        <v>36</v>
      </c>
      <c r="D803" s="15" t="s">
        <v>640</v>
      </c>
      <c r="E803" s="15"/>
      <c r="F803" s="15"/>
      <c r="G803" s="15"/>
      <c r="H803" s="15"/>
      <c r="I803" s="15"/>
      <c r="J803" s="15"/>
    </row>
    <row r="804" spans="1:10">
      <c r="D804" s="14" t="s">
        <v>146</v>
      </c>
    </row>
    <row r="805" spans="1:10">
      <c r="B805" s="14">
        <v>1</v>
      </c>
      <c r="D805" s="14" t="s">
        <v>0</v>
      </c>
      <c r="E805" s="14">
        <v>0.2</v>
      </c>
      <c r="F805" s="14" t="s">
        <v>20</v>
      </c>
      <c r="G805" s="14">
        <v>1</v>
      </c>
      <c r="H805" s="14" t="s">
        <v>20</v>
      </c>
      <c r="I805" s="14">
        <f>$G$2</f>
        <v>735</v>
      </c>
      <c r="J805" s="14">
        <f>SUM(E805*I805/G805)</f>
        <v>147</v>
      </c>
    </row>
    <row r="806" spans="1:10">
      <c r="B806" s="14">
        <v>2</v>
      </c>
      <c r="D806" s="14" t="s">
        <v>1</v>
      </c>
      <c r="E806" s="14">
        <v>0.2</v>
      </c>
      <c r="F806" s="14" t="s">
        <v>20</v>
      </c>
      <c r="G806" s="14">
        <v>1</v>
      </c>
      <c r="H806" s="14" t="s">
        <v>20</v>
      </c>
      <c r="I806" s="14">
        <f>$G$3</f>
        <v>615</v>
      </c>
      <c r="J806" s="14">
        <f>SUM(E806*I806/G806)</f>
        <v>123</v>
      </c>
    </row>
    <row r="807" spans="1:10">
      <c r="D807" s="14" t="s">
        <v>75</v>
      </c>
      <c r="J807" s="14">
        <f>SUM(J805:J806)</f>
        <v>270</v>
      </c>
    </row>
    <row r="808" spans="1:10">
      <c r="D808" s="14" t="s">
        <v>23</v>
      </c>
    </row>
    <row r="809" spans="1:10">
      <c r="B809" s="14" t="s">
        <v>418</v>
      </c>
      <c r="C809" s="14" t="s">
        <v>18</v>
      </c>
      <c r="D809" s="14" t="s">
        <v>417</v>
      </c>
      <c r="E809" s="14">
        <v>4</v>
      </c>
      <c r="F809" s="14" t="s">
        <v>64</v>
      </c>
      <c r="G809" s="14">
        <v>100</v>
      </c>
      <c r="H809" s="14" t="s">
        <v>64</v>
      </c>
      <c r="I809" s="14">
        <v>12400</v>
      </c>
      <c r="J809" s="14">
        <f>SUM(E809*I809/G809)</f>
        <v>496</v>
      </c>
    </row>
    <row r="810" spans="1:10">
      <c r="B810" s="14">
        <v>4</v>
      </c>
      <c r="D810" s="14" t="s">
        <v>514</v>
      </c>
      <c r="I810" s="14" t="s">
        <v>515</v>
      </c>
      <c r="J810" s="14">
        <v>154</v>
      </c>
    </row>
    <row r="811" spans="1:10">
      <c r="B811" s="14">
        <v>5</v>
      </c>
      <c r="D811" s="14" t="s">
        <v>516</v>
      </c>
      <c r="I811" s="14" t="s">
        <v>515</v>
      </c>
      <c r="J811" s="14">
        <v>100</v>
      </c>
    </row>
    <row r="812" spans="1:10">
      <c r="B812" s="14" t="s">
        <v>784</v>
      </c>
      <c r="C812" s="14" t="s">
        <v>58</v>
      </c>
      <c r="D812" s="14" t="s">
        <v>517</v>
      </c>
      <c r="E812" s="14">
        <v>1</v>
      </c>
      <c r="F812" s="14" t="s">
        <v>25</v>
      </c>
      <c r="G812" s="14">
        <v>1</v>
      </c>
      <c r="H812" s="14" t="s">
        <v>25</v>
      </c>
      <c r="I812" s="14">
        <v>6560</v>
      </c>
      <c r="J812" s="14">
        <f>SUM(E812*I812/G812)</f>
        <v>6560</v>
      </c>
    </row>
    <row r="813" spans="1:10">
      <c r="D813" s="14" t="s">
        <v>77</v>
      </c>
      <c r="J813" s="14">
        <f>SUM(J809:J812)</f>
        <v>7310</v>
      </c>
    </row>
    <row r="814" spans="1:10">
      <c r="D814" s="14" t="s">
        <v>31</v>
      </c>
      <c r="J814" s="14">
        <f>ROUNDUP(J807+J813,0)+88</f>
        <v>7668</v>
      </c>
    </row>
    <row r="815" spans="1:10">
      <c r="D815" s="14" t="s">
        <v>32</v>
      </c>
      <c r="E815" s="14">
        <f>$E$7</f>
        <v>0.13614999999999999</v>
      </c>
      <c r="J815" s="14">
        <f>J814*$E815</f>
        <v>1043.9982</v>
      </c>
    </row>
    <row r="816" spans="1:10">
      <c r="J816" s="14">
        <f>SUM(J814:J815)</f>
        <v>8711.9982</v>
      </c>
    </row>
    <row r="817" spans="1:10">
      <c r="D817" s="14" t="s">
        <v>162</v>
      </c>
      <c r="J817" s="14">
        <f>ROUND(J816,0)</f>
        <v>8712</v>
      </c>
    </row>
    <row r="819" spans="1:10">
      <c r="D819" s="14" t="s">
        <v>163</v>
      </c>
    </row>
    <row r="820" spans="1:10" ht="66.75" customHeight="1">
      <c r="A820" s="14">
        <f>SUM(MAX($A$7:$A818),1)</f>
        <v>37</v>
      </c>
      <c r="D820" s="15" t="s">
        <v>644</v>
      </c>
      <c r="E820" s="15"/>
      <c r="F820" s="15"/>
      <c r="G820" s="15"/>
      <c r="H820" s="15"/>
      <c r="I820" s="15"/>
      <c r="J820" s="15"/>
    </row>
    <row r="821" spans="1:10">
      <c r="D821" s="14" t="s">
        <v>19</v>
      </c>
    </row>
    <row r="822" spans="1:10">
      <c r="B822" s="14">
        <v>1</v>
      </c>
      <c r="D822" s="14" t="s">
        <v>0</v>
      </c>
      <c r="E822" s="14">
        <v>0.03</v>
      </c>
      <c r="F822" s="14" t="s">
        <v>20</v>
      </c>
      <c r="G822" s="14">
        <v>1</v>
      </c>
      <c r="H822" s="14" t="s">
        <v>20</v>
      </c>
      <c r="I822" s="14">
        <f>$G$2</f>
        <v>735</v>
      </c>
      <c r="J822" s="14">
        <f>SUM(E822*I822/G822)</f>
        <v>22.05</v>
      </c>
    </row>
    <row r="823" spans="1:10">
      <c r="B823" s="14">
        <v>3</v>
      </c>
      <c r="D823" s="14" t="s">
        <v>2</v>
      </c>
      <c r="E823" s="14">
        <v>0.03</v>
      </c>
      <c r="F823" s="14" t="s">
        <v>20</v>
      </c>
      <c r="G823" s="14">
        <v>1</v>
      </c>
      <c r="H823" s="14" t="s">
        <v>20</v>
      </c>
      <c r="I823" s="14">
        <f>$G$3</f>
        <v>615</v>
      </c>
      <c r="J823" s="14">
        <f>SUM(E823*I823/G823)</f>
        <v>18.45</v>
      </c>
    </row>
    <row r="824" spans="1:10">
      <c r="D824" s="14" t="s">
        <v>75</v>
      </c>
      <c r="J824" s="14">
        <f>SUM(J822:J823)</f>
        <v>40.5</v>
      </c>
    </row>
    <row r="825" spans="1:10">
      <c r="D825" s="14" t="s">
        <v>23</v>
      </c>
    </row>
    <row r="826" spans="1:10">
      <c r="B826" s="14" t="s">
        <v>164</v>
      </c>
      <c r="C826" s="14" t="s">
        <v>165</v>
      </c>
      <c r="D826" s="14" t="s">
        <v>166</v>
      </c>
      <c r="E826" s="14">
        <v>1</v>
      </c>
      <c r="F826" s="14" t="s">
        <v>54</v>
      </c>
      <c r="G826" s="14">
        <v>1</v>
      </c>
      <c r="H826" s="14" t="s">
        <v>54</v>
      </c>
      <c r="I826" s="14">
        <v>25</v>
      </c>
      <c r="J826" s="14">
        <f>SUM(E826*I826/G826)</f>
        <v>25</v>
      </c>
    </row>
    <row r="827" spans="1:10">
      <c r="B827" s="14" t="s">
        <v>785</v>
      </c>
      <c r="C827" s="14" t="s">
        <v>67</v>
      </c>
      <c r="D827" s="14" t="s">
        <v>167</v>
      </c>
      <c r="E827" s="14">
        <v>1</v>
      </c>
      <c r="F827" s="14" t="s">
        <v>54</v>
      </c>
      <c r="G827" s="14">
        <v>1</v>
      </c>
      <c r="H827" s="14" t="s">
        <v>54</v>
      </c>
      <c r="I827" s="14">
        <v>92</v>
      </c>
      <c r="J827" s="14">
        <f>SUM(E827*I827/G827)</f>
        <v>92</v>
      </c>
    </row>
    <row r="828" spans="1:10">
      <c r="B828" s="14" t="s">
        <v>164</v>
      </c>
      <c r="C828" s="14" t="s">
        <v>60</v>
      </c>
      <c r="D828" s="14" t="s">
        <v>168</v>
      </c>
      <c r="E828" s="14">
        <v>1</v>
      </c>
      <c r="F828" s="14" t="s">
        <v>54</v>
      </c>
      <c r="G828" s="14">
        <v>-1</v>
      </c>
      <c r="H828" s="14" t="s">
        <v>54</v>
      </c>
      <c r="I828" s="14">
        <v>25</v>
      </c>
      <c r="J828" s="14">
        <f>SUM(E828*I828/G828)</f>
        <v>-25</v>
      </c>
    </row>
    <row r="829" spans="1:10">
      <c r="D829" s="14" t="s">
        <v>155</v>
      </c>
      <c r="J829" s="14">
        <f>SUM(J826:J828)</f>
        <v>92</v>
      </c>
    </row>
    <row r="830" spans="1:10">
      <c r="D830" s="14" t="s">
        <v>31</v>
      </c>
      <c r="J830" s="14">
        <f>ROUNDDOWN(J824+J829,0)</f>
        <v>132</v>
      </c>
    </row>
    <row r="831" spans="1:10">
      <c r="D831" s="14" t="s">
        <v>32</v>
      </c>
      <c r="E831" s="14">
        <f>$E$7</f>
        <v>0.13614999999999999</v>
      </c>
      <c r="J831" s="14">
        <f>J830*E831</f>
        <v>17.971799999999998</v>
      </c>
    </row>
    <row r="832" spans="1:10">
      <c r="J832" s="14">
        <f>SUM(J830:J831)</f>
        <v>149.9718</v>
      </c>
    </row>
    <row r="833" spans="2:10">
      <c r="D833" s="14" t="s">
        <v>49</v>
      </c>
      <c r="J833" s="14">
        <f>ROUND(J832,0)</f>
        <v>150</v>
      </c>
    </row>
    <row r="836" spans="2:10" ht="31.95" hidden="1" customHeight="1">
      <c r="D836" s="15" t="s">
        <v>550</v>
      </c>
      <c r="E836" s="15"/>
      <c r="F836" s="15"/>
      <c r="G836" s="15"/>
      <c r="H836" s="15"/>
      <c r="I836" s="15"/>
      <c r="J836" s="15"/>
    </row>
    <row r="837" spans="2:10" hidden="1">
      <c r="D837" s="14" t="s">
        <v>19</v>
      </c>
    </row>
    <row r="838" spans="2:10" hidden="1">
      <c r="B838" s="14">
        <v>1</v>
      </c>
      <c r="D838" s="14" t="s">
        <v>0</v>
      </c>
      <c r="E838" s="14">
        <v>0.05</v>
      </c>
      <c r="F838" s="14" t="s">
        <v>20</v>
      </c>
      <c r="G838" s="14">
        <v>1</v>
      </c>
      <c r="H838" s="14" t="s">
        <v>20</v>
      </c>
      <c r="I838" s="14">
        <v>695</v>
      </c>
      <c r="J838" s="14">
        <f>SUM(E838*I838/G838)</f>
        <v>34.75</v>
      </c>
    </row>
    <row r="839" spans="2:10" hidden="1">
      <c r="B839" s="14">
        <v>3</v>
      </c>
      <c r="D839" s="14" t="s">
        <v>2</v>
      </c>
      <c r="E839" s="14">
        <v>0.05</v>
      </c>
      <c r="F839" s="14" t="s">
        <v>20</v>
      </c>
      <c r="G839" s="14">
        <v>1</v>
      </c>
      <c r="H839" s="14" t="s">
        <v>20</v>
      </c>
      <c r="I839" s="14">
        <v>580</v>
      </c>
      <c r="J839" s="14">
        <f>SUM(E839*I839/G839)</f>
        <v>29</v>
      </c>
    </row>
    <row r="840" spans="2:10" hidden="1">
      <c r="D840" s="14" t="s">
        <v>75</v>
      </c>
      <c r="J840" s="14">
        <f>SUM(J838:J839)</f>
        <v>63.75</v>
      </c>
    </row>
    <row r="841" spans="2:10" hidden="1">
      <c r="D841" s="14" t="s">
        <v>23</v>
      </c>
    </row>
    <row r="842" spans="2:10" hidden="1">
      <c r="B842" s="14" t="s">
        <v>551</v>
      </c>
      <c r="C842" s="14" t="s">
        <v>18</v>
      </c>
      <c r="D842" s="14" t="s">
        <v>552</v>
      </c>
      <c r="E842" s="14">
        <v>1</v>
      </c>
      <c r="F842" s="14" t="s">
        <v>25</v>
      </c>
      <c r="G842" s="14">
        <v>1</v>
      </c>
      <c r="H842" s="14" t="s">
        <v>54</v>
      </c>
      <c r="I842" s="14">
        <v>27</v>
      </c>
      <c r="J842" s="14">
        <f>SUM(E842*I842/G842)</f>
        <v>27</v>
      </c>
    </row>
    <row r="843" spans="2:10" hidden="1">
      <c r="B843" s="14" t="s">
        <v>553</v>
      </c>
      <c r="C843" s="14" t="s">
        <v>58</v>
      </c>
      <c r="D843" s="14" t="s">
        <v>554</v>
      </c>
      <c r="E843" s="14">
        <v>1</v>
      </c>
      <c r="F843" s="14" t="s">
        <v>25</v>
      </c>
      <c r="G843" s="14">
        <v>1</v>
      </c>
      <c r="H843" s="14" t="s">
        <v>54</v>
      </c>
      <c r="I843" s="14">
        <v>55</v>
      </c>
      <c r="J843" s="14">
        <f>SUM(E843*I843/G843)</f>
        <v>55</v>
      </c>
    </row>
    <row r="844" spans="2:10" hidden="1"/>
    <row r="845" spans="2:10" hidden="1">
      <c r="D845" s="14" t="s">
        <v>155</v>
      </c>
      <c r="J845" s="14">
        <f>SUM(J842:J843)</f>
        <v>82</v>
      </c>
    </row>
    <row r="846" spans="2:10" hidden="1">
      <c r="D846" s="14" t="s">
        <v>31</v>
      </c>
      <c r="J846" s="14">
        <f>ROUNDDOWN(J840+J845,0)</f>
        <v>145</v>
      </c>
    </row>
    <row r="847" spans="2:10" hidden="1">
      <c r="D847" s="14" t="s">
        <v>32</v>
      </c>
      <c r="E847" s="14">
        <f>$E$7</f>
        <v>0.13614999999999999</v>
      </c>
      <c r="J847" s="14">
        <f>J846*E847</f>
        <v>19.74175</v>
      </c>
    </row>
    <row r="848" spans="2:10" hidden="1">
      <c r="J848" s="14">
        <f>SUM(J846:J847)</f>
        <v>164.74175</v>
      </c>
    </row>
    <row r="849" spans="2:10" hidden="1">
      <c r="D849" s="14" t="s">
        <v>49</v>
      </c>
      <c r="J849" s="14">
        <f>ROUND(J848,0)</f>
        <v>165</v>
      </c>
    </row>
    <row r="850" spans="2:10" hidden="1"/>
    <row r="851" spans="2:10" ht="28.2" hidden="1" customHeight="1">
      <c r="D851" s="15" t="s">
        <v>555</v>
      </c>
      <c r="E851" s="15"/>
      <c r="F851" s="15"/>
      <c r="G851" s="15"/>
      <c r="H851" s="15"/>
      <c r="I851" s="15"/>
      <c r="J851" s="15"/>
    </row>
    <row r="852" spans="2:10" hidden="1">
      <c r="D852" s="14" t="s">
        <v>19</v>
      </c>
    </row>
    <row r="853" spans="2:10" hidden="1">
      <c r="B853" s="14">
        <v>1</v>
      </c>
      <c r="D853" s="14" t="s">
        <v>0</v>
      </c>
      <c r="E853" s="14">
        <v>0.05</v>
      </c>
      <c r="F853" s="14" t="s">
        <v>20</v>
      </c>
      <c r="G853" s="14">
        <v>1</v>
      </c>
      <c r="H853" s="14" t="s">
        <v>20</v>
      </c>
      <c r="I853" s="14">
        <v>695</v>
      </c>
      <c r="J853" s="14">
        <f>SUM(E853*I853/G853)</f>
        <v>34.75</v>
      </c>
    </row>
    <row r="854" spans="2:10" hidden="1">
      <c r="B854" s="14">
        <v>3</v>
      </c>
      <c r="D854" s="14" t="s">
        <v>2</v>
      </c>
      <c r="E854" s="14">
        <v>5.5E-2</v>
      </c>
      <c r="F854" s="14" t="s">
        <v>20</v>
      </c>
      <c r="G854" s="14">
        <v>1</v>
      </c>
      <c r="H854" s="14" t="s">
        <v>20</v>
      </c>
      <c r="I854" s="14">
        <v>580</v>
      </c>
      <c r="J854" s="14">
        <f>SUM(E854*I854/G854)</f>
        <v>31.9</v>
      </c>
    </row>
    <row r="855" spans="2:10" hidden="1">
      <c r="D855" s="14" t="s">
        <v>75</v>
      </c>
      <c r="J855" s="14">
        <f>SUM(J853:J854)</f>
        <v>66.650000000000006</v>
      </c>
    </row>
    <row r="856" spans="2:10" hidden="1">
      <c r="D856" s="14" t="s">
        <v>23</v>
      </c>
    </row>
    <row r="857" spans="2:10" hidden="1">
      <c r="B857" s="14" t="s">
        <v>551</v>
      </c>
      <c r="C857" s="14" t="s">
        <v>18</v>
      </c>
      <c r="D857" s="14" t="s">
        <v>556</v>
      </c>
      <c r="E857" s="14">
        <v>1</v>
      </c>
      <c r="F857" s="14" t="s">
        <v>25</v>
      </c>
      <c r="G857" s="14">
        <v>1</v>
      </c>
      <c r="H857" s="14" t="s">
        <v>54</v>
      </c>
      <c r="I857" s="14">
        <v>27</v>
      </c>
      <c r="J857" s="14">
        <f>SUM(E857*I857/G857)</f>
        <v>27</v>
      </c>
    </row>
    <row r="858" spans="2:10" hidden="1">
      <c r="B858" s="14" t="s">
        <v>553</v>
      </c>
      <c r="C858" s="14" t="s">
        <v>67</v>
      </c>
      <c r="D858" s="14" t="s">
        <v>557</v>
      </c>
      <c r="E858" s="14">
        <v>1</v>
      </c>
      <c r="F858" s="14" t="s">
        <v>25</v>
      </c>
      <c r="G858" s="14">
        <v>1</v>
      </c>
      <c r="H858" s="14" t="s">
        <v>54</v>
      </c>
      <c r="I858" s="14">
        <v>266</v>
      </c>
      <c r="J858" s="14">
        <f>SUM(E858*I858/G858)</f>
        <v>266</v>
      </c>
    </row>
    <row r="859" spans="2:10" hidden="1"/>
    <row r="860" spans="2:10" hidden="1">
      <c r="D860" s="14" t="s">
        <v>155</v>
      </c>
      <c r="J860" s="14">
        <f>SUM(J857:J858)</f>
        <v>293</v>
      </c>
    </row>
    <row r="861" spans="2:10" hidden="1">
      <c r="D861" s="14" t="s">
        <v>31</v>
      </c>
      <c r="J861" s="14">
        <f>ROUNDDOWN(J855+J860,0)</f>
        <v>359</v>
      </c>
    </row>
    <row r="862" spans="2:10" hidden="1">
      <c r="D862" s="14" t="s">
        <v>32</v>
      </c>
      <c r="E862" s="14">
        <f>$E$7</f>
        <v>0.13614999999999999</v>
      </c>
      <c r="J862" s="14">
        <f>J861*E862</f>
        <v>48.877849999999995</v>
      </c>
    </row>
    <row r="863" spans="2:10" hidden="1">
      <c r="J863" s="14">
        <f>SUM(J861:J862)</f>
        <v>407.87784999999997</v>
      </c>
    </row>
    <row r="864" spans="2:10" hidden="1">
      <c r="D864" s="14" t="s">
        <v>49</v>
      </c>
      <c r="J864" s="14">
        <f>ROUND(J863,0)</f>
        <v>408</v>
      </c>
    </row>
    <row r="865" spans="1:10" hidden="1"/>
    <row r="866" spans="1:10">
      <c r="A866" s="14" t="s">
        <v>169</v>
      </c>
      <c r="D866" s="15" t="s">
        <v>170</v>
      </c>
      <c r="E866" s="15"/>
      <c r="F866" s="15"/>
      <c r="G866" s="15"/>
      <c r="H866" s="15"/>
      <c r="I866" s="15"/>
      <c r="J866" s="15"/>
    </row>
    <row r="867" spans="1:10" ht="337.6" customHeight="1">
      <c r="A867" s="14">
        <f>SUM(MAX($A$7:$A865),1)</f>
        <v>38</v>
      </c>
      <c r="B867" s="14" t="s">
        <v>641</v>
      </c>
      <c r="D867" s="14" t="s">
        <v>645</v>
      </c>
      <c r="E867" s="14" t="s">
        <v>171</v>
      </c>
      <c r="F867" s="14">
        <v>1</v>
      </c>
      <c r="G867" s="14">
        <v>1</v>
      </c>
      <c r="H867" s="14" t="s">
        <v>25</v>
      </c>
      <c r="I867" s="14">
        <v>3085</v>
      </c>
      <c r="J867" s="14">
        <f>I867*F867</f>
        <v>3085</v>
      </c>
    </row>
    <row r="868" spans="1:10">
      <c r="D868" s="14" t="s">
        <v>32</v>
      </c>
      <c r="E868" s="14">
        <f>$E$7</f>
        <v>0.13614999999999999</v>
      </c>
      <c r="J868" s="14">
        <f>J867*E868</f>
        <v>420.02274999999997</v>
      </c>
    </row>
    <row r="869" spans="1:10">
      <c r="J869" s="14">
        <f>SUM(J867:J868)</f>
        <v>3505.0227500000001</v>
      </c>
    </row>
    <row r="870" spans="1:10">
      <c r="D870" s="14" t="s">
        <v>49</v>
      </c>
      <c r="J870" s="14">
        <f>ROUND(J869,0)</f>
        <v>3505</v>
      </c>
    </row>
    <row r="872" spans="1:10" hidden="1">
      <c r="B872" s="14" t="s">
        <v>382</v>
      </c>
      <c r="D872" s="14" t="s">
        <v>383</v>
      </c>
      <c r="E872" s="14" t="s">
        <v>171</v>
      </c>
      <c r="F872" s="14">
        <v>1</v>
      </c>
      <c r="G872" s="14">
        <v>1</v>
      </c>
      <c r="H872" s="14" t="s">
        <v>25</v>
      </c>
      <c r="I872" s="14">
        <v>3366</v>
      </c>
      <c r="J872" s="14">
        <f>I872*F872</f>
        <v>3366</v>
      </c>
    </row>
    <row r="873" spans="1:10" hidden="1">
      <c r="D873" s="14" t="s">
        <v>32</v>
      </c>
      <c r="E873" s="14">
        <f>$E$7</f>
        <v>0.13614999999999999</v>
      </c>
      <c r="J873" s="14">
        <f>J872*E873</f>
        <v>458.28089999999997</v>
      </c>
    </row>
    <row r="874" spans="1:10" hidden="1">
      <c r="J874" s="14">
        <f>SUM(J872:J873)</f>
        <v>3824.2808999999997</v>
      </c>
    </row>
    <row r="875" spans="1:10" hidden="1">
      <c r="D875" s="14" t="s">
        <v>49</v>
      </c>
      <c r="J875" s="14">
        <f>ROUND(J874,0)</f>
        <v>3824</v>
      </c>
    </row>
    <row r="877" spans="1:10" ht="60.8" customHeight="1">
      <c r="A877" s="14">
        <f>SUM(MAX($A$7:$A876),1)</f>
        <v>39</v>
      </c>
      <c r="D877" s="15" t="s">
        <v>174</v>
      </c>
      <c r="E877" s="15"/>
      <c r="F877" s="15"/>
      <c r="G877" s="15"/>
      <c r="H877" s="15"/>
      <c r="I877" s="15"/>
      <c r="J877" s="15"/>
    </row>
    <row r="878" spans="1:10">
      <c r="D878" s="14" t="s">
        <v>146</v>
      </c>
    </row>
    <row r="879" spans="1:10">
      <c r="B879" s="14">
        <v>2</v>
      </c>
      <c r="D879" s="14" t="s">
        <v>1</v>
      </c>
      <c r="E879" s="14">
        <v>0.05</v>
      </c>
      <c r="F879" s="14" t="s">
        <v>25</v>
      </c>
      <c r="G879" s="14">
        <v>1</v>
      </c>
      <c r="H879" s="14" t="s">
        <v>25</v>
      </c>
      <c r="I879" s="14">
        <f>$I$716</f>
        <v>615</v>
      </c>
      <c r="J879" s="14">
        <f>SUM(E879*I879/G879)</f>
        <v>30.75</v>
      </c>
    </row>
    <row r="880" spans="1:10">
      <c r="D880" s="14" t="s">
        <v>75</v>
      </c>
      <c r="J880" s="14">
        <f>SUM(J879:J879)</f>
        <v>30.75</v>
      </c>
    </row>
    <row r="881" spans="1:10">
      <c r="D881" s="14" t="s">
        <v>175</v>
      </c>
    </row>
    <row r="882" spans="1:10">
      <c r="B882" s="14" t="s">
        <v>176</v>
      </c>
      <c r="C882" s="14" t="s">
        <v>165</v>
      </c>
      <c r="D882" s="14" t="s">
        <v>177</v>
      </c>
      <c r="E882" s="14">
        <v>1</v>
      </c>
      <c r="F882" s="14" t="s">
        <v>25</v>
      </c>
      <c r="G882" s="14">
        <v>1</v>
      </c>
      <c r="H882" s="14" t="s">
        <v>25</v>
      </c>
      <c r="I882" s="14">
        <v>650</v>
      </c>
      <c r="J882" s="14">
        <f>SUM(E882*I882/G882)</f>
        <v>650</v>
      </c>
    </row>
    <row r="883" spans="1:10">
      <c r="D883" s="14" t="s">
        <v>77</v>
      </c>
      <c r="J883" s="14">
        <f>SUM(J882:J882)</f>
        <v>650</v>
      </c>
    </row>
    <row r="884" spans="1:10">
      <c r="D884" s="14" t="s">
        <v>31</v>
      </c>
      <c r="J884" s="14">
        <f>ROUNDDOWN(J880+J883,0)</f>
        <v>680</v>
      </c>
    </row>
    <row r="885" spans="1:10">
      <c r="D885" s="14" t="s">
        <v>32</v>
      </c>
      <c r="E885" s="14">
        <f>$E$7</f>
        <v>0.13614999999999999</v>
      </c>
      <c r="J885" s="14">
        <f>J884*E885</f>
        <v>92.581999999999994</v>
      </c>
    </row>
    <row r="886" spans="1:10">
      <c r="J886" s="14">
        <f>SUM(J884:J885)</f>
        <v>772.58199999999999</v>
      </c>
    </row>
    <row r="887" spans="1:10">
      <c r="D887" s="14" t="s">
        <v>49</v>
      </c>
      <c r="J887" s="14">
        <f>ROUND(J886,0)</f>
        <v>773</v>
      </c>
    </row>
    <row r="889" spans="1:10" ht="54.7" customHeight="1">
      <c r="A889" s="14">
        <f>SUM(MAX($A$7:$A887),1)</f>
        <v>40</v>
      </c>
      <c r="D889" s="15" t="s">
        <v>178</v>
      </c>
      <c r="E889" s="15"/>
      <c r="F889" s="15"/>
      <c r="G889" s="15"/>
      <c r="H889" s="15"/>
      <c r="I889" s="15"/>
      <c r="J889" s="15"/>
    </row>
    <row r="890" spans="1:10">
      <c r="D890" s="14" t="s">
        <v>146</v>
      </c>
    </row>
    <row r="891" spans="1:10">
      <c r="B891" s="14">
        <v>1</v>
      </c>
      <c r="D891" s="14" t="s">
        <v>0</v>
      </c>
      <c r="E891" s="14">
        <v>0.125</v>
      </c>
      <c r="F891" s="14" t="s">
        <v>20</v>
      </c>
      <c r="G891" s="14">
        <v>1</v>
      </c>
      <c r="H891" s="14" t="s">
        <v>20</v>
      </c>
      <c r="I891" s="14">
        <f>$G$2</f>
        <v>735</v>
      </c>
      <c r="J891" s="14">
        <f>SUM(E891*I891/G891)</f>
        <v>91.875</v>
      </c>
    </row>
    <row r="892" spans="1:10">
      <c r="B892" s="14">
        <v>2</v>
      </c>
      <c r="D892" s="14" t="s">
        <v>2</v>
      </c>
      <c r="E892" s="14">
        <v>0.125</v>
      </c>
      <c r="F892" s="14" t="s">
        <v>20</v>
      </c>
      <c r="G892" s="14">
        <v>1</v>
      </c>
      <c r="H892" s="14" t="s">
        <v>20</v>
      </c>
      <c r="I892" s="14">
        <f>$G$3</f>
        <v>615</v>
      </c>
      <c r="J892" s="14">
        <f>SUM(E892*I892/G892)</f>
        <v>76.875</v>
      </c>
    </row>
    <row r="893" spans="1:10">
      <c r="D893" s="14" t="s">
        <v>75</v>
      </c>
      <c r="J893" s="14">
        <f>SUM(J891:J892)</f>
        <v>168.75</v>
      </c>
    </row>
    <row r="894" spans="1:10">
      <c r="D894" s="14" t="s">
        <v>175</v>
      </c>
    </row>
    <row r="895" spans="1:10">
      <c r="B895" s="14" t="s">
        <v>379</v>
      </c>
      <c r="D895" s="14" t="s">
        <v>157</v>
      </c>
      <c r="E895" s="14">
        <v>1</v>
      </c>
      <c r="F895" s="14" t="s">
        <v>64</v>
      </c>
      <c r="G895" s="14">
        <v>100</v>
      </c>
      <c r="H895" s="14" t="s">
        <v>64</v>
      </c>
      <c r="I895" s="14">
        <v>1325</v>
      </c>
      <c r="J895" s="14">
        <f>SUM(E895*I895/G895)</f>
        <v>13.25</v>
      </c>
    </row>
    <row r="896" spans="1:10">
      <c r="D896" s="14" t="s">
        <v>179</v>
      </c>
      <c r="J896" s="14">
        <f>SUM(J895:J895)</f>
        <v>13.25</v>
      </c>
    </row>
    <row r="897" spans="1:10">
      <c r="D897" s="14" t="s">
        <v>31</v>
      </c>
      <c r="J897" s="14">
        <f>ROUNDDOWN(J893+J896,0)</f>
        <v>182</v>
      </c>
    </row>
    <row r="898" spans="1:10">
      <c r="D898" s="14" t="s">
        <v>32</v>
      </c>
      <c r="E898" s="14">
        <f>$E$7</f>
        <v>0.13614999999999999</v>
      </c>
      <c r="J898" s="14">
        <f>J897*E898</f>
        <v>24.779299999999999</v>
      </c>
    </row>
    <row r="899" spans="1:10">
      <c r="J899" s="14">
        <f>SUM(J897:J898)</f>
        <v>206.77930000000001</v>
      </c>
    </row>
    <row r="900" spans="1:10">
      <c r="D900" s="14" t="s">
        <v>49</v>
      </c>
      <c r="J900" s="14">
        <f>ROUND(J899,0)</f>
        <v>207</v>
      </c>
    </row>
    <row r="902" spans="1:10" ht="30.1" customHeight="1">
      <c r="A902" s="14">
        <f>SUM(MAX($A$7:$A901),1)</f>
        <v>41</v>
      </c>
      <c r="D902" s="15" t="s">
        <v>180</v>
      </c>
      <c r="E902" s="15"/>
      <c r="F902" s="15"/>
      <c r="G902" s="15"/>
      <c r="H902" s="15"/>
      <c r="I902" s="15"/>
      <c r="J902" s="15"/>
    </row>
    <row r="903" spans="1:10">
      <c r="D903" s="14" t="s">
        <v>146</v>
      </c>
    </row>
    <row r="904" spans="1:10">
      <c r="B904" s="14">
        <v>3</v>
      </c>
      <c r="D904" s="14" t="s">
        <v>2</v>
      </c>
      <c r="E904" s="14">
        <v>0.1</v>
      </c>
      <c r="F904" s="14" t="s">
        <v>20</v>
      </c>
      <c r="G904" s="14">
        <v>1</v>
      </c>
      <c r="H904" s="14" t="s">
        <v>20</v>
      </c>
      <c r="I904" s="14">
        <f>$I$879</f>
        <v>615</v>
      </c>
      <c r="J904" s="14">
        <f>SUM(E904*I904/G904)</f>
        <v>61.5</v>
      </c>
    </row>
    <row r="905" spans="1:10">
      <c r="D905" s="14" t="s">
        <v>75</v>
      </c>
      <c r="J905" s="14">
        <f>SUM(J904:J904)</f>
        <v>61.5</v>
      </c>
    </row>
    <row r="906" spans="1:10">
      <c r="D906" s="14" t="s">
        <v>175</v>
      </c>
    </row>
    <row r="907" spans="1:10">
      <c r="B907" s="14" t="s">
        <v>786</v>
      </c>
      <c r="D907" s="14" t="s">
        <v>181</v>
      </c>
      <c r="E907" s="14">
        <v>1</v>
      </c>
      <c r="F907" s="14" t="s">
        <v>64</v>
      </c>
      <c r="G907" s="14">
        <v>1</v>
      </c>
      <c r="H907" s="14" t="s">
        <v>64</v>
      </c>
      <c r="I907" s="14">
        <v>116</v>
      </c>
      <c r="J907" s="14">
        <f>SUM(E907*I907/G907)</f>
        <v>116</v>
      </c>
    </row>
    <row r="908" spans="1:10">
      <c r="D908" s="14" t="s">
        <v>31</v>
      </c>
      <c r="J908" s="14">
        <f>SUM(J905:J907)</f>
        <v>177.5</v>
      </c>
    </row>
    <row r="909" spans="1:10">
      <c r="D909" s="14" t="s">
        <v>182</v>
      </c>
      <c r="E909" s="14">
        <v>0.23</v>
      </c>
      <c r="F909" s="14" t="s">
        <v>64</v>
      </c>
      <c r="G909" s="14">
        <v>1</v>
      </c>
      <c r="H909" s="14" t="s">
        <v>64</v>
      </c>
      <c r="I909" s="14">
        <f>I907</f>
        <v>116</v>
      </c>
      <c r="J909" s="14">
        <f>SUM(E909*I909/G909)</f>
        <v>26.68</v>
      </c>
    </row>
    <row r="910" spans="1:10">
      <c r="J910" s="14">
        <f>J908-J909</f>
        <v>150.82</v>
      </c>
    </row>
    <row r="911" spans="1:10">
      <c r="D911" s="14" t="s">
        <v>32</v>
      </c>
      <c r="E911" s="14">
        <f>$E$7</f>
        <v>0.13614999999999999</v>
      </c>
      <c r="J911" s="14">
        <f>J908*E911</f>
        <v>24.166625</v>
      </c>
    </row>
    <row r="912" spans="1:10">
      <c r="J912" s="14">
        <f>SUM(J910:J911)</f>
        <v>174.986625</v>
      </c>
    </row>
    <row r="913" spans="1:10">
      <c r="D913" s="14" t="s">
        <v>49</v>
      </c>
      <c r="J913" s="14">
        <f>ROUND(J912,0)</f>
        <v>175</v>
      </c>
    </row>
    <row r="915" spans="1:10">
      <c r="A915" s="14">
        <f>SUM(MAX($A$7:$A914),1)</f>
        <v>42</v>
      </c>
      <c r="B915" s="14" t="s">
        <v>787</v>
      </c>
      <c r="C915" s="14" t="s">
        <v>18</v>
      </c>
      <c r="D915" s="14" t="s">
        <v>183</v>
      </c>
      <c r="E915" s="14" t="s">
        <v>171</v>
      </c>
      <c r="F915" s="14">
        <v>1</v>
      </c>
      <c r="G915" s="14">
        <v>1</v>
      </c>
      <c r="H915" s="14" t="s">
        <v>25</v>
      </c>
      <c r="I915" s="14">
        <v>1730</v>
      </c>
      <c r="J915" s="14">
        <f>I915*F915</f>
        <v>1730</v>
      </c>
    </row>
    <row r="916" spans="1:10">
      <c r="D916" s="14" t="s">
        <v>172</v>
      </c>
      <c r="E916" s="14">
        <v>0.02</v>
      </c>
      <c r="J916" s="14">
        <f>E916*J915</f>
        <v>34.6</v>
      </c>
    </row>
    <row r="917" spans="1:10">
      <c r="D917" s="14" t="s">
        <v>173</v>
      </c>
      <c r="J917" s="14">
        <f>SUM(J915:J916)</f>
        <v>1764.6</v>
      </c>
    </row>
    <row r="918" spans="1:10">
      <c r="D918" s="14" t="s">
        <v>32</v>
      </c>
      <c r="E918" s="14">
        <f>$E$7</f>
        <v>0.13614999999999999</v>
      </c>
      <c r="J918" s="14">
        <f>J917*E918</f>
        <v>240.25028999999998</v>
      </c>
    </row>
    <row r="919" spans="1:10">
      <c r="J919" s="14">
        <f>SUM(J917:J918)</f>
        <v>2004.8502899999999</v>
      </c>
    </row>
    <row r="920" spans="1:10">
      <c r="D920" s="14" t="s">
        <v>49</v>
      </c>
      <c r="J920" s="14">
        <f>ROUND(J919,0)</f>
        <v>2005</v>
      </c>
    </row>
    <row r="922" spans="1:10" ht="44" customHeight="1">
      <c r="A922" s="14">
        <f>SUM(MAX($A$7:$A921),1)</f>
        <v>43</v>
      </c>
      <c r="D922" s="15" t="s">
        <v>184</v>
      </c>
      <c r="E922" s="15"/>
      <c r="F922" s="15"/>
      <c r="G922" s="15"/>
      <c r="H922" s="15"/>
      <c r="I922" s="15"/>
      <c r="J922" s="15"/>
    </row>
    <row r="923" spans="1:10">
      <c r="B923" s="14" t="s">
        <v>424</v>
      </c>
      <c r="C923" s="14" t="s">
        <v>58</v>
      </c>
      <c r="D923" s="14" t="s">
        <v>185</v>
      </c>
      <c r="E923" s="14" t="s">
        <v>171</v>
      </c>
      <c r="F923" s="14">
        <v>1</v>
      </c>
      <c r="G923" s="14">
        <v>1</v>
      </c>
      <c r="H923" s="14" t="s">
        <v>25</v>
      </c>
      <c r="I923" s="14">
        <v>3410</v>
      </c>
      <c r="J923" s="14">
        <f>I923*F923</f>
        <v>3410</v>
      </c>
    </row>
    <row r="924" spans="1:10">
      <c r="D924" s="14" t="s">
        <v>186</v>
      </c>
      <c r="E924" s="14">
        <v>0.02</v>
      </c>
      <c r="J924" s="14">
        <f>J923*E924</f>
        <v>68.2</v>
      </c>
    </row>
    <row r="925" spans="1:10">
      <c r="J925" s="14">
        <f>SUM(J923:J924)</f>
        <v>3478.2</v>
      </c>
    </row>
    <row r="926" spans="1:10">
      <c r="D926" s="14" t="s">
        <v>32</v>
      </c>
      <c r="E926" s="14">
        <f>$E$7</f>
        <v>0.13614999999999999</v>
      </c>
      <c r="J926" s="14">
        <f>J925*E926</f>
        <v>473.55692999999997</v>
      </c>
    </row>
    <row r="927" spans="1:10">
      <c r="J927" s="14">
        <f>SUM(J925:J926)</f>
        <v>3951.7569299999996</v>
      </c>
    </row>
    <row r="928" spans="1:10">
      <c r="D928" s="14" t="s">
        <v>49</v>
      </c>
      <c r="J928" s="14">
        <f>ROUND(J927,0)</f>
        <v>3952</v>
      </c>
    </row>
    <row r="930" spans="1:10" ht="59.95" customHeight="1">
      <c r="A930" s="14">
        <f>SUM(MAX($A$7:$A929),1)</f>
        <v>44</v>
      </c>
      <c r="D930" s="15" t="s">
        <v>649</v>
      </c>
      <c r="E930" s="15"/>
      <c r="F930" s="15"/>
      <c r="G930" s="15"/>
      <c r="H930" s="15"/>
      <c r="I930" s="15"/>
      <c r="J930" s="15"/>
    </row>
    <row r="931" spans="1:10">
      <c r="D931" s="14" t="s">
        <v>146</v>
      </c>
    </row>
    <row r="932" spans="1:10">
      <c r="B932" s="14">
        <v>1</v>
      </c>
      <c r="D932" s="14" t="s">
        <v>0</v>
      </c>
      <c r="E932" s="14">
        <v>0.25</v>
      </c>
      <c r="F932" s="14" t="s">
        <v>20</v>
      </c>
      <c r="G932" s="14">
        <v>1</v>
      </c>
      <c r="H932" s="14" t="s">
        <v>20</v>
      </c>
      <c r="I932" s="14">
        <f>$G$2</f>
        <v>735</v>
      </c>
      <c r="J932" s="14">
        <f>SUM(E932*I932/G932)</f>
        <v>183.75</v>
      </c>
    </row>
    <row r="933" spans="1:10">
      <c r="B933" s="14">
        <v>2</v>
      </c>
      <c r="D933" s="14" t="s">
        <v>1</v>
      </c>
      <c r="E933" s="14">
        <v>0.25</v>
      </c>
      <c r="F933" s="14" t="s">
        <v>20</v>
      </c>
      <c r="G933" s="14">
        <v>1</v>
      </c>
      <c r="H933" s="14" t="s">
        <v>20</v>
      </c>
      <c r="I933" s="14">
        <f>$G$3</f>
        <v>615</v>
      </c>
      <c r="J933" s="14">
        <f>SUM(E933*I933/G933)</f>
        <v>153.75</v>
      </c>
    </row>
    <row r="934" spans="1:10">
      <c r="B934" s="14">
        <v>4</v>
      </c>
      <c r="D934" s="14" t="s">
        <v>3</v>
      </c>
      <c r="E934" s="14">
        <v>0.25</v>
      </c>
      <c r="F934" s="14" t="s">
        <v>20</v>
      </c>
      <c r="G934" s="14">
        <v>1</v>
      </c>
      <c r="H934" s="14" t="s">
        <v>20</v>
      </c>
      <c r="I934" s="14">
        <v>645</v>
      </c>
      <c r="J934" s="14">
        <f>SUM(E934*I934/G934)</f>
        <v>161.25</v>
      </c>
    </row>
    <row r="935" spans="1:10">
      <c r="D935" s="14" t="s">
        <v>75</v>
      </c>
      <c r="J935" s="14">
        <f>SUM(J932:J934)</f>
        <v>498.75</v>
      </c>
    </row>
    <row r="936" spans="1:10">
      <c r="B936" s="14" t="s">
        <v>379</v>
      </c>
      <c r="D936" s="14" t="s">
        <v>187</v>
      </c>
      <c r="E936" s="14">
        <v>1</v>
      </c>
      <c r="F936" s="14" t="s">
        <v>64</v>
      </c>
      <c r="G936" s="14">
        <v>100</v>
      </c>
      <c r="H936" s="14" t="s">
        <v>64</v>
      </c>
      <c r="I936" s="14">
        <v>1325</v>
      </c>
      <c r="J936" s="14">
        <f>SUM(E936*I936/G936)</f>
        <v>13.25</v>
      </c>
    </row>
    <row r="937" spans="1:10">
      <c r="B937" s="14" t="s">
        <v>788</v>
      </c>
      <c r="D937" s="14" t="s">
        <v>188</v>
      </c>
      <c r="E937" s="14">
        <v>25</v>
      </c>
      <c r="F937" s="14" t="s">
        <v>36</v>
      </c>
      <c r="G937" s="14">
        <v>1</v>
      </c>
      <c r="H937" s="14" t="s">
        <v>36</v>
      </c>
      <c r="I937" s="14">
        <v>9</v>
      </c>
      <c r="J937" s="14">
        <f>SUM(E937*I937/G937)</f>
        <v>225</v>
      </c>
    </row>
    <row r="938" spans="1:10">
      <c r="D938" s="14" t="s">
        <v>189</v>
      </c>
      <c r="E938" s="14">
        <v>1</v>
      </c>
      <c r="F938" s="14" t="s">
        <v>190</v>
      </c>
      <c r="G938" s="14">
        <v>1</v>
      </c>
      <c r="H938" s="14" t="s">
        <v>190</v>
      </c>
      <c r="I938" s="14">
        <v>10</v>
      </c>
      <c r="J938" s="14">
        <f>SUM(E938*I938/G938)</f>
        <v>10</v>
      </c>
    </row>
    <row r="939" spans="1:10">
      <c r="D939" s="14" t="s">
        <v>179</v>
      </c>
      <c r="J939" s="14">
        <f>SUM(J936:J938)</f>
        <v>248.25</v>
      </c>
    </row>
    <row r="940" spans="1:10">
      <c r="D940" s="14" t="s">
        <v>31</v>
      </c>
      <c r="J940" s="14">
        <f>ROUNDDOWN(J935+J939,0)</f>
        <v>747</v>
      </c>
    </row>
    <row r="941" spans="1:10">
      <c r="D941" s="14" t="s">
        <v>32</v>
      </c>
      <c r="E941" s="14">
        <f>$E$7</f>
        <v>0.13614999999999999</v>
      </c>
      <c r="J941" s="14">
        <f>J940*E941</f>
        <v>101.70405</v>
      </c>
    </row>
    <row r="942" spans="1:10">
      <c r="J942" s="14">
        <f>SUM(J940:J941)</f>
        <v>848.70405000000005</v>
      </c>
    </row>
    <row r="943" spans="1:10">
      <c r="D943" s="14" t="s">
        <v>49</v>
      </c>
      <c r="J943" s="14">
        <f>ROUND(J942,0)</f>
        <v>849</v>
      </c>
    </row>
    <row r="945" spans="1:11" ht="34.15" customHeight="1">
      <c r="A945" s="14">
        <f>SUM(MAX($A$7:$A944),1)</f>
        <v>45</v>
      </c>
      <c r="D945" s="15" t="s">
        <v>191</v>
      </c>
      <c r="E945" s="15"/>
      <c r="F945" s="15"/>
      <c r="G945" s="15"/>
      <c r="H945" s="15"/>
      <c r="I945" s="15"/>
      <c r="J945" s="15"/>
    </row>
    <row r="946" spans="1:11">
      <c r="B946" s="14" t="s">
        <v>789</v>
      </c>
      <c r="C946" s="14" t="s">
        <v>18</v>
      </c>
      <c r="D946" s="14" t="s">
        <v>192</v>
      </c>
      <c r="E946" s="14" t="s">
        <v>171</v>
      </c>
      <c r="F946" s="14">
        <v>1</v>
      </c>
      <c r="G946" s="14">
        <v>1</v>
      </c>
      <c r="H946" s="14" t="s">
        <v>25</v>
      </c>
      <c r="I946" s="14">
        <v>180</v>
      </c>
      <c r="J946" s="14">
        <f>I946*F946</f>
        <v>180</v>
      </c>
    </row>
    <row r="947" spans="1:11">
      <c r="J947" s="14">
        <f>SUM(J946:J946)</f>
        <v>180</v>
      </c>
    </row>
    <row r="948" spans="1:11">
      <c r="D948" s="14" t="s">
        <v>32</v>
      </c>
      <c r="E948" s="14">
        <f>$E$7</f>
        <v>0.13614999999999999</v>
      </c>
      <c r="J948" s="14">
        <f>J947*$E948</f>
        <v>24.506999999999998</v>
      </c>
    </row>
    <row r="949" spans="1:11">
      <c r="J949" s="14">
        <f>SUM(J947:J948)</f>
        <v>204.50700000000001</v>
      </c>
    </row>
    <row r="950" spans="1:11">
      <c r="D950" s="14" t="s">
        <v>49</v>
      </c>
      <c r="J950" s="14">
        <f>ROUND(J949,0)</f>
        <v>205</v>
      </c>
    </row>
    <row r="952" spans="1:11" hidden="1"/>
    <row r="953" spans="1:11" hidden="1">
      <c r="D953" s="14" t="s">
        <v>558</v>
      </c>
    </row>
    <row r="954" spans="1:11" ht="47.4" hidden="1" customHeight="1">
      <c r="D954" s="15" t="s">
        <v>559</v>
      </c>
      <c r="E954" s="15"/>
      <c r="F954" s="15"/>
      <c r="G954" s="15"/>
      <c r="H954" s="15"/>
      <c r="I954" s="15"/>
      <c r="J954" s="15"/>
    </row>
    <row r="955" spans="1:11" hidden="1">
      <c r="D955" s="14" t="s">
        <v>19</v>
      </c>
    </row>
    <row r="956" spans="1:11" hidden="1">
      <c r="B956" s="14">
        <v>1</v>
      </c>
      <c r="D956" s="14" t="s">
        <v>0</v>
      </c>
      <c r="E956" s="14">
        <v>0.05</v>
      </c>
      <c r="F956" s="14" t="s">
        <v>20</v>
      </c>
      <c r="G956" s="14">
        <v>1</v>
      </c>
      <c r="H956" s="14" t="s">
        <v>20</v>
      </c>
      <c r="I956" s="14">
        <v>660</v>
      </c>
      <c r="J956" s="14">
        <f>SUM(E956*I956/G956)</f>
        <v>33</v>
      </c>
    </row>
    <row r="957" spans="1:11" hidden="1">
      <c r="B957" s="14">
        <v>3</v>
      </c>
      <c r="D957" s="14" t="s">
        <v>2</v>
      </c>
      <c r="E957" s="14">
        <v>0.05</v>
      </c>
      <c r="F957" s="14" t="s">
        <v>20</v>
      </c>
      <c r="G957" s="14">
        <v>1</v>
      </c>
      <c r="H957" s="14" t="s">
        <v>20</v>
      </c>
      <c r="I957" s="14">
        <v>550</v>
      </c>
      <c r="J957" s="14">
        <f>SUM(E957*I957/G957)</f>
        <v>27.5</v>
      </c>
    </row>
    <row r="958" spans="1:11" hidden="1">
      <c r="D958" s="14" t="s">
        <v>75</v>
      </c>
      <c r="J958" s="14">
        <f>SUM(J956:J957)</f>
        <v>60.5</v>
      </c>
    </row>
    <row r="959" spans="1:11" hidden="1">
      <c r="D959" s="14" t="s">
        <v>23</v>
      </c>
    </row>
    <row r="960" spans="1:11" hidden="1">
      <c r="B960" s="14" t="s">
        <v>560</v>
      </c>
      <c r="C960" s="14" t="s">
        <v>58</v>
      </c>
      <c r="D960" s="14" t="s">
        <v>561</v>
      </c>
      <c r="E960" s="14">
        <v>1</v>
      </c>
      <c r="F960" s="14" t="s">
        <v>54</v>
      </c>
      <c r="G960" s="14">
        <v>1</v>
      </c>
      <c r="H960" s="14" t="s">
        <v>54</v>
      </c>
      <c r="I960" s="14">
        <v>544</v>
      </c>
      <c r="J960" s="14">
        <f>SUM(E960*I960/G960)</f>
        <v>544</v>
      </c>
      <c r="K960" s="14" t="s">
        <v>562</v>
      </c>
    </row>
    <row r="961" spans="1:10" hidden="1">
      <c r="B961" s="14">
        <v>1.7</v>
      </c>
      <c r="C961" s="14" t="s">
        <v>58</v>
      </c>
      <c r="D961" s="14" t="s">
        <v>168</v>
      </c>
      <c r="E961" s="14">
        <v>1</v>
      </c>
      <c r="F961" s="14" t="s">
        <v>54</v>
      </c>
      <c r="G961" s="14">
        <v>-1</v>
      </c>
      <c r="H961" s="14" t="s">
        <v>54</v>
      </c>
      <c r="I961" s="14">
        <v>23</v>
      </c>
      <c r="J961" s="14">
        <f>SUM(E961*I961/G961)</f>
        <v>-23</v>
      </c>
    </row>
    <row r="962" spans="1:10" hidden="1">
      <c r="D962" s="14" t="s">
        <v>155</v>
      </c>
      <c r="J962" s="14">
        <f>SUM(J960:J961)</f>
        <v>521</v>
      </c>
    </row>
    <row r="963" spans="1:10" hidden="1">
      <c r="D963" s="14" t="s">
        <v>31</v>
      </c>
      <c r="J963" s="14">
        <f>ROUNDDOWN(J958+J962,0)</f>
        <v>581</v>
      </c>
    </row>
    <row r="964" spans="1:10" hidden="1">
      <c r="D964" s="14" t="s">
        <v>32</v>
      </c>
      <c r="E964" s="14">
        <f>$E$7</f>
        <v>0.13614999999999999</v>
      </c>
      <c r="J964" s="14">
        <f>J963*E964</f>
        <v>79.103149999999999</v>
      </c>
    </row>
    <row r="965" spans="1:10" hidden="1">
      <c r="J965" s="14">
        <f>SUM(J963:J964)</f>
        <v>660.10315000000003</v>
      </c>
    </row>
    <row r="966" spans="1:10" hidden="1">
      <c r="D966" s="14" t="s">
        <v>49</v>
      </c>
      <c r="J966" s="14">
        <f>ROUND(J965,0)</f>
        <v>660</v>
      </c>
    </row>
    <row r="967" spans="1:10" hidden="1"/>
    <row r="968" spans="1:10" hidden="1">
      <c r="D968" s="14" t="s">
        <v>563</v>
      </c>
    </row>
    <row r="969" spans="1:10" ht="105.8" hidden="1" customHeight="1">
      <c r="A969" s="14">
        <f>SUM(MAX($A$7:$A967),1)</f>
        <v>46</v>
      </c>
      <c r="D969" s="15" t="s">
        <v>564</v>
      </c>
      <c r="E969" s="15"/>
      <c r="F969" s="15"/>
      <c r="G969" s="15"/>
      <c r="H969" s="15"/>
      <c r="I969" s="15"/>
      <c r="J969" s="15"/>
    </row>
    <row r="970" spans="1:10" hidden="1">
      <c r="D970" s="14" t="s">
        <v>146</v>
      </c>
    </row>
    <row r="971" spans="1:10" hidden="1">
      <c r="B971" s="14">
        <v>1</v>
      </c>
      <c r="D971" s="14" t="s">
        <v>0</v>
      </c>
      <c r="E971" s="14">
        <v>0.1</v>
      </c>
      <c r="F971" s="14" t="s">
        <v>20</v>
      </c>
      <c r="G971" s="14">
        <v>1</v>
      </c>
      <c r="H971" s="14" t="s">
        <v>20</v>
      </c>
      <c r="I971" s="14">
        <v>660</v>
      </c>
      <c r="J971" s="14">
        <f>SUM(E971*I971/G971)</f>
        <v>66</v>
      </c>
    </row>
    <row r="972" spans="1:10" hidden="1">
      <c r="B972" s="14">
        <v>2</v>
      </c>
      <c r="D972" s="14" t="s">
        <v>1</v>
      </c>
      <c r="E972" s="14">
        <v>0.1</v>
      </c>
      <c r="F972" s="14" t="s">
        <v>20</v>
      </c>
      <c r="G972" s="14">
        <v>1</v>
      </c>
      <c r="H972" s="14" t="s">
        <v>20</v>
      </c>
      <c r="I972" s="14">
        <v>550</v>
      </c>
      <c r="J972" s="14">
        <f>SUM(E972*I972/G972)</f>
        <v>55</v>
      </c>
    </row>
    <row r="973" spans="1:10" hidden="1">
      <c r="D973" s="14" t="s">
        <v>75</v>
      </c>
      <c r="J973" s="14">
        <f>SUM(J971:J972)</f>
        <v>121</v>
      </c>
    </row>
    <row r="974" spans="1:10" hidden="1">
      <c r="D974" s="14" t="s">
        <v>23</v>
      </c>
    </row>
    <row r="975" spans="1:10" hidden="1">
      <c r="B975" s="14" t="s">
        <v>147</v>
      </c>
      <c r="D975" s="14" t="s">
        <v>148</v>
      </c>
    </row>
    <row r="976" spans="1:10" hidden="1">
      <c r="D976" s="14" t="s">
        <v>149</v>
      </c>
      <c r="E976" s="14">
        <v>1</v>
      </c>
      <c r="F976" s="14" t="s">
        <v>28</v>
      </c>
      <c r="G976" s="14">
        <v>100</v>
      </c>
      <c r="H976" s="14" t="s">
        <v>64</v>
      </c>
      <c r="I976" s="14">
        <v>1200</v>
      </c>
      <c r="J976" s="14">
        <f>SUM(E976*I976/G976)</f>
        <v>12</v>
      </c>
    </row>
    <row r="977" spans="1:10" hidden="1">
      <c r="B977" s="14" t="s">
        <v>41</v>
      </c>
      <c r="C977" s="14" t="s">
        <v>42</v>
      </c>
      <c r="D977" s="14" t="s">
        <v>150</v>
      </c>
      <c r="E977" s="14">
        <v>2</v>
      </c>
      <c r="F977" s="14" t="s">
        <v>25</v>
      </c>
      <c r="G977" s="14">
        <v>100</v>
      </c>
      <c r="H977" s="14" t="s">
        <v>25</v>
      </c>
      <c r="I977" s="14">
        <v>128</v>
      </c>
      <c r="J977" s="14">
        <f>SUM(E977*I977/G977)</f>
        <v>2.56</v>
      </c>
    </row>
    <row r="978" spans="1:10" hidden="1">
      <c r="B978" s="14" t="s">
        <v>142</v>
      </c>
      <c r="D978" s="14" t="s">
        <v>151</v>
      </c>
      <c r="E978" s="14">
        <v>2</v>
      </c>
      <c r="F978" s="14" t="s">
        <v>25</v>
      </c>
      <c r="G978" s="14">
        <v>100</v>
      </c>
      <c r="H978" s="14" t="s">
        <v>25</v>
      </c>
      <c r="I978" s="14">
        <v>43</v>
      </c>
      <c r="J978" s="14">
        <f>SUM(E978*I978/G978)</f>
        <v>0.86</v>
      </c>
    </row>
    <row r="979" spans="1:10" hidden="1">
      <c r="D979" s="14" t="s">
        <v>152</v>
      </c>
      <c r="E979" s="14">
        <v>2</v>
      </c>
      <c r="F979" s="14" t="s">
        <v>25</v>
      </c>
      <c r="G979" s="14">
        <v>1</v>
      </c>
      <c r="H979" s="14" t="s">
        <v>25</v>
      </c>
      <c r="I979" s="14">
        <v>5</v>
      </c>
      <c r="J979" s="14">
        <f>SUM(E979*I979/G979)</f>
        <v>10</v>
      </c>
    </row>
    <row r="980" spans="1:10" hidden="1">
      <c r="D980" s="14" t="s">
        <v>153</v>
      </c>
      <c r="J980" s="14">
        <f>SUM(J976:J979)</f>
        <v>25.42</v>
      </c>
    </row>
    <row r="981" spans="1:10" hidden="1">
      <c r="B981" s="14" t="s">
        <v>565</v>
      </c>
      <c r="D981" s="14" t="s">
        <v>566</v>
      </c>
      <c r="E981" s="14">
        <v>1</v>
      </c>
      <c r="F981" s="14" t="s">
        <v>25</v>
      </c>
      <c r="G981" s="14">
        <v>1</v>
      </c>
      <c r="H981" s="14" t="s">
        <v>25</v>
      </c>
      <c r="I981" s="14">
        <v>425</v>
      </c>
      <c r="J981" s="14">
        <f>SUM(E981*I981/G981)</f>
        <v>425</v>
      </c>
    </row>
    <row r="982" spans="1:10" hidden="1">
      <c r="D982" s="14" t="s">
        <v>155</v>
      </c>
      <c r="J982" s="14">
        <f>SUM(J980:J981)</f>
        <v>450.42</v>
      </c>
    </row>
    <row r="983" spans="1:10" hidden="1">
      <c r="D983" s="14" t="s">
        <v>31</v>
      </c>
      <c r="J983" s="14">
        <f>ROUNDDOWN(J973+J982,0)</f>
        <v>571</v>
      </c>
    </row>
    <row r="984" spans="1:10" hidden="1">
      <c r="D984" s="14" t="s">
        <v>32</v>
      </c>
      <c r="E984" s="14">
        <f>$E$7</f>
        <v>0.13614999999999999</v>
      </c>
      <c r="J984" s="14">
        <f>J983*$E984</f>
        <v>77.741649999999993</v>
      </c>
    </row>
    <row r="985" spans="1:10" hidden="1">
      <c r="J985" s="14">
        <f>SUM(J983:J984)</f>
        <v>648.74164999999994</v>
      </c>
    </row>
    <row r="986" spans="1:10" hidden="1">
      <c r="D986" s="14" t="s">
        <v>49</v>
      </c>
      <c r="J986" s="14">
        <f>ROUND(J985,0)</f>
        <v>649</v>
      </c>
    </row>
    <row r="987" spans="1:10" hidden="1"/>
    <row r="988" spans="1:10" hidden="1">
      <c r="D988" s="15" t="s">
        <v>567</v>
      </c>
      <c r="E988" s="15"/>
      <c r="F988" s="15"/>
      <c r="G988" s="15"/>
      <c r="H988" s="15"/>
      <c r="I988" s="15"/>
      <c r="J988" s="15"/>
    </row>
    <row r="989" spans="1:10" ht="105.65" hidden="1" customHeight="1">
      <c r="A989" s="14">
        <f>SUM(MAX($A$7:$A987),1)</f>
        <v>47</v>
      </c>
      <c r="D989" s="15" t="s">
        <v>612</v>
      </c>
      <c r="E989" s="15"/>
      <c r="F989" s="15"/>
      <c r="G989" s="15"/>
      <c r="H989" s="15"/>
      <c r="I989" s="15"/>
      <c r="J989" s="15"/>
    </row>
    <row r="990" spans="1:10" hidden="1">
      <c r="D990" s="14" t="s">
        <v>193</v>
      </c>
      <c r="F990" s="14" t="s">
        <v>81</v>
      </c>
      <c r="G990" s="14" t="s">
        <v>194</v>
      </c>
      <c r="H990" s="14" t="s">
        <v>195</v>
      </c>
      <c r="J990" s="14" t="s">
        <v>25</v>
      </c>
    </row>
    <row r="991" spans="1:10" hidden="1">
      <c r="D991" s="14" t="s">
        <v>196</v>
      </c>
      <c r="F991" s="14">
        <v>2.5</v>
      </c>
      <c r="G991" s="14">
        <v>2.2000000000000002</v>
      </c>
      <c r="H991" s="14">
        <v>1.2</v>
      </c>
    </row>
    <row r="992" spans="1:10" hidden="1">
      <c r="D992" s="14" t="s">
        <v>197</v>
      </c>
      <c r="F992" s="14">
        <v>2</v>
      </c>
      <c r="G992" s="14">
        <f>F991</f>
        <v>2.5</v>
      </c>
      <c r="H992" s="14">
        <f>G991</f>
        <v>2.2000000000000002</v>
      </c>
      <c r="I992" s="14">
        <v>11</v>
      </c>
      <c r="J992" s="14">
        <v>2</v>
      </c>
    </row>
    <row r="993" spans="2:11" hidden="1">
      <c r="D993" s="14" t="s">
        <v>198</v>
      </c>
      <c r="F993" s="14">
        <v>2</v>
      </c>
      <c r="G993" s="14">
        <f>F991</f>
        <v>2.5</v>
      </c>
      <c r="H993" s="14">
        <f>H991</f>
        <v>1.2</v>
      </c>
      <c r="I993" s="14">
        <v>6</v>
      </c>
      <c r="J993" s="14">
        <v>2</v>
      </c>
    </row>
    <row r="994" spans="2:11" hidden="1">
      <c r="D994" s="14" t="s">
        <v>199</v>
      </c>
      <c r="F994" s="14">
        <v>2</v>
      </c>
      <c r="G994" s="14">
        <f>G991</f>
        <v>2.2000000000000002</v>
      </c>
      <c r="H994" s="14">
        <f>H991</f>
        <v>1.2</v>
      </c>
      <c r="I994" s="14">
        <v>5.28</v>
      </c>
      <c r="J994" s="14">
        <v>2</v>
      </c>
    </row>
    <row r="995" spans="2:11" hidden="1">
      <c r="D995" s="14" t="s">
        <v>200</v>
      </c>
      <c r="F995" s="14">
        <v>5</v>
      </c>
      <c r="G995" s="14">
        <f>G991</f>
        <v>2.2000000000000002</v>
      </c>
      <c r="H995" s="14">
        <f>H991</f>
        <v>1.2</v>
      </c>
      <c r="I995" s="14">
        <v>13.2</v>
      </c>
      <c r="J995" s="14">
        <v>2</v>
      </c>
    </row>
    <row r="996" spans="2:11" hidden="1">
      <c r="F996" s="14">
        <v>0</v>
      </c>
      <c r="G996" s="14">
        <v>1.6</v>
      </c>
      <c r="H996" s="14">
        <f>H991</f>
        <v>1.2</v>
      </c>
      <c r="I996" s="14">
        <v>0</v>
      </c>
    </row>
    <row r="997" spans="2:11" hidden="1">
      <c r="D997" s="14" t="s">
        <v>201</v>
      </c>
      <c r="F997" s="14">
        <v>12</v>
      </c>
      <c r="G997" s="14">
        <v>0.45</v>
      </c>
      <c r="H997" s="14">
        <v>0.55000000000000004</v>
      </c>
      <c r="I997" s="14">
        <v>2.9700000000000006</v>
      </c>
      <c r="J997" s="14">
        <v>0</v>
      </c>
    </row>
    <row r="998" spans="2:11" hidden="1">
      <c r="D998" s="14" t="s">
        <v>201</v>
      </c>
      <c r="I998" s="14">
        <v>0</v>
      </c>
      <c r="J998" s="14">
        <v>6</v>
      </c>
    </row>
    <row r="999" spans="2:11" hidden="1">
      <c r="D999" s="14" t="s">
        <v>173</v>
      </c>
      <c r="I999" s="14">
        <v>38.450000000000003</v>
      </c>
      <c r="J999" s="14">
        <v>0</v>
      </c>
    </row>
    <row r="1000" spans="2:11" hidden="1">
      <c r="D1000" s="14" t="s">
        <v>202</v>
      </c>
      <c r="I1000" s="14">
        <v>3.8450000000000006</v>
      </c>
      <c r="J1000" s="14">
        <v>0</v>
      </c>
    </row>
    <row r="1001" spans="2:11" hidden="1">
      <c r="D1001" s="14" t="s">
        <v>203</v>
      </c>
      <c r="I1001" s="14">
        <v>42.295000000000002</v>
      </c>
    </row>
    <row r="1002" spans="2:11" ht="122.45" hidden="1" customHeight="1">
      <c r="B1002" s="14" t="s">
        <v>204</v>
      </c>
      <c r="C1002" s="14" t="s">
        <v>205</v>
      </c>
      <c r="D1002" s="14" t="s">
        <v>206</v>
      </c>
      <c r="E1002" s="14">
        <f>I1001</f>
        <v>42.295000000000002</v>
      </c>
      <c r="F1002" s="14" t="s">
        <v>207</v>
      </c>
      <c r="G1002" s="14">
        <v>1</v>
      </c>
      <c r="H1002" s="14" t="s">
        <v>207</v>
      </c>
      <c r="I1002" s="14">
        <v>4940</v>
      </c>
      <c r="J1002" s="14">
        <f>SUM(E1002*I1002/G1002)</f>
        <v>208937.30000000002</v>
      </c>
      <c r="K1002" s="14">
        <v>3</v>
      </c>
    </row>
    <row r="1003" spans="2:11" hidden="1">
      <c r="D1003" s="14" t="s">
        <v>568</v>
      </c>
    </row>
    <row r="1004" spans="2:11" hidden="1">
      <c r="B1004" s="14" t="s">
        <v>569</v>
      </c>
      <c r="C1004" s="14" t="s">
        <v>105</v>
      </c>
      <c r="D1004" s="14" t="s">
        <v>570</v>
      </c>
      <c r="E1004" s="14">
        <v>3</v>
      </c>
      <c r="F1004" s="14" t="s">
        <v>25</v>
      </c>
      <c r="G1004" s="14">
        <v>1</v>
      </c>
      <c r="H1004" s="14" t="s">
        <v>54</v>
      </c>
      <c r="I1004" s="14">
        <v>249645</v>
      </c>
      <c r="J1004" s="14">
        <f>SUM(E1004*I1004/G1004)</f>
        <v>748935</v>
      </c>
    </row>
    <row r="1005" spans="2:11" hidden="1">
      <c r="D1005" s="14" t="s">
        <v>571</v>
      </c>
    </row>
    <row r="1006" spans="2:11" hidden="1">
      <c r="B1006" s="14" t="s">
        <v>208</v>
      </c>
      <c r="C1006" s="14" t="s">
        <v>60</v>
      </c>
      <c r="D1006" s="14" t="s">
        <v>572</v>
      </c>
      <c r="E1006" s="14">
        <v>0</v>
      </c>
      <c r="F1006" s="14" t="s">
        <v>25</v>
      </c>
      <c r="G1006" s="14">
        <v>1</v>
      </c>
      <c r="H1006" s="14" t="s">
        <v>54</v>
      </c>
      <c r="I1006" s="14">
        <v>79957</v>
      </c>
      <c r="J1006" s="14">
        <f t="shared" ref="J1006:J1012" si="3">SUM(E1006*I1006/G1006)</f>
        <v>0</v>
      </c>
    </row>
    <row r="1007" spans="2:11" hidden="1">
      <c r="B1007" s="14" t="s">
        <v>208</v>
      </c>
      <c r="C1007" s="14" t="s">
        <v>209</v>
      </c>
      <c r="D1007" s="14" t="s">
        <v>573</v>
      </c>
      <c r="E1007" s="14">
        <v>4</v>
      </c>
      <c r="F1007" s="14" t="s">
        <v>25</v>
      </c>
      <c r="G1007" s="14">
        <v>1</v>
      </c>
      <c r="H1007" s="14" t="s">
        <v>54</v>
      </c>
      <c r="I1007" s="14">
        <v>44841</v>
      </c>
      <c r="J1007" s="14">
        <f t="shared" si="3"/>
        <v>179364</v>
      </c>
    </row>
    <row r="1008" spans="2:11" hidden="1">
      <c r="B1008" s="14" t="s">
        <v>208</v>
      </c>
      <c r="C1008" s="14" t="s">
        <v>210</v>
      </c>
      <c r="D1008" s="14" t="s">
        <v>384</v>
      </c>
      <c r="E1008" s="14">
        <v>4</v>
      </c>
      <c r="F1008" s="14" t="s">
        <v>25</v>
      </c>
      <c r="G1008" s="14">
        <v>1</v>
      </c>
      <c r="H1008" s="14" t="s">
        <v>54</v>
      </c>
      <c r="I1008" s="14">
        <v>31129</v>
      </c>
      <c r="J1008" s="14">
        <f t="shared" si="3"/>
        <v>124516</v>
      </c>
    </row>
    <row r="1009" spans="2:10" hidden="1">
      <c r="B1009" s="14" t="s">
        <v>208</v>
      </c>
      <c r="C1009" s="14" t="s">
        <v>109</v>
      </c>
      <c r="D1009" s="14" t="s">
        <v>385</v>
      </c>
      <c r="E1009" s="14">
        <v>4</v>
      </c>
      <c r="F1009" s="14" t="s">
        <v>25</v>
      </c>
      <c r="G1009" s="14">
        <v>1</v>
      </c>
      <c r="H1009" s="14" t="s">
        <v>54</v>
      </c>
      <c r="I1009" s="14">
        <v>23000</v>
      </c>
      <c r="J1009" s="14">
        <f t="shared" si="3"/>
        <v>92000</v>
      </c>
    </row>
    <row r="1010" spans="2:10" hidden="1">
      <c r="B1010" s="14" t="s">
        <v>208</v>
      </c>
      <c r="C1010" s="14" t="s">
        <v>76</v>
      </c>
      <c r="D1010" s="14" t="s">
        <v>574</v>
      </c>
      <c r="E1010" s="14">
        <v>0</v>
      </c>
      <c r="F1010" s="14" t="s">
        <v>25</v>
      </c>
      <c r="G1010" s="14">
        <v>1</v>
      </c>
      <c r="H1010" s="14" t="s">
        <v>54</v>
      </c>
      <c r="I1010" s="14">
        <v>13694</v>
      </c>
      <c r="J1010" s="14">
        <f t="shared" si="3"/>
        <v>0</v>
      </c>
    </row>
    <row r="1011" spans="2:10" hidden="1">
      <c r="B1011" s="14" t="s">
        <v>208</v>
      </c>
      <c r="C1011" s="14" t="s">
        <v>67</v>
      </c>
      <c r="D1011" s="14" t="s">
        <v>386</v>
      </c>
      <c r="E1011" s="14">
        <v>4</v>
      </c>
      <c r="F1011" s="14" t="s">
        <v>25</v>
      </c>
      <c r="G1011" s="14">
        <v>1</v>
      </c>
      <c r="H1011" s="14" t="s">
        <v>54</v>
      </c>
      <c r="I1011" s="14">
        <v>10325</v>
      </c>
      <c r="J1011" s="14">
        <f t="shared" si="3"/>
        <v>41300</v>
      </c>
    </row>
    <row r="1012" spans="2:10" hidden="1">
      <c r="B1012" s="14" t="s">
        <v>208</v>
      </c>
      <c r="C1012" s="14" t="s">
        <v>58</v>
      </c>
      <c r="D1012" s="14" t="s">
        <v>525</v>
      </c>
      <c r="E1012" s="14">
        <v>0</v>
      </c>
      <c r="F1012" s="14" t="s">
        <v>25</v>
      </c>
      <c r="G1012" s="14">
        <v>1</v>
      </c>
      <c r="H1012" s="14" t="s">
        <v>54</v>
      </c>
      <c r="I1012" s="14">
        <v>8699</v>
      </c>
      <c r="J1012" s="14">
        <f t="shared" si="3"/>
        <v>0</v>
      </c>
    </row>
    <row r="1013" spans="2:10" hidden="1">
      <c r="D1013" s="14" t="s">
        <v>211</v>
      </c>
    </row>
    <row r="1014" spans="2:10" hidden="1">
      <c r="B1014" s="14" t="s">
        <v>212</v>
      </c>
      <c r="C1014" s="14" t="s">
        <v>213</v>
      </c>
      <c r="D1014" s="14" t="s">
        <v>391</v>
      </c>
      <c r="E1014" s="14">
        <v>1</v>
      </c>
      <c r="F1014" s="14" t="s">
        <v>124</v>
      </c>
      <c r="G1014" s="14">
        <v>1</v>
      </c>
      <c r="H1014" s="14" t="s">
        <v>124</v>
      </c>
      <c r="I1014" s="14">
        <v>2200</v>
      </c>
      <c r="J1014" s="14">
        <f t="shared" ref="J1014:J1020" si="4">SUM(E1014*I1014)</f>
        <v>2200</v>
      </c>
    </row>
    <row r="1015" spans="2:10" hidden="1">
      <c r="B1015" s="14" t="s">
        <v>214</v>
      </c>
      <c r="C1015" s="14" t="s">
        <v>213</v>
      </c>
      <c r="D1015" s="14" t="s">
        <v>392</v>
      </c>
      <c r="E1015" s="14">
        <v>1</v>
      </c>
      <c r="F1015" s="14" t="s">
        <v>124</v>
      </c>
      <c r="G1015" s="14">
        <v>1</v>
      </c>
      <c r="H1015" s="14" t="s">
        <v>124</v>
      </c>
      <c r="I1015" s="14">
        <v>2200</v>
      </c>
      <c r="J1015" s="14">
        <f t="shared" si="4"/>
        <v>2200</v>
      </c>
    </row>
    <row r="1016" spans="2:10" hidden="1">
      <c r="B1016" s="14" t="s">
        <v>575</v>
      </c>
      <c r="C1016" s="14" t="s">
        <v>18</v>
      </c>
      <c r="D1016" s="14" t="s">
        <v>393</v>
      </c>
      <c r="E1016" s="14">
        <v>1</v>
      </c>
      <c r="F1016" s="14" t="s">
        <v>124</v>
      </c>
      <c r="G1016" s="14">
        <v>1</v>
      </c>
      <c r="H1016" s="14" t="s">
        <v>124</v>
      </c>
      <c r="I1016" s="14">
        <v>8250</v>
      </c>
      <c r="J1016" s="14">
        <f t="shared" si="4"/>
        <v>8250</v>
      </c>
    </row>
    <row r="1017" spans="2:10" hidden="1">
      <c r="B1017" s="14" t="s">
        <v>215</v>
      </c>
      <c r="C1017" s="14" t="s">
        <v>213</v>
      </c>
      <c r="D1017" s="14" t="s">
        <v>394</v>
      </c>
      <c r="E1017" s="14">
        <v>2</v>
      </c>
      <c r="F1017" s="14" t="s">
        <v>124</v>
      </c>
      <c r="G1017" s="14">
        <v>1</v>
      </c>
      <c r="H1017" s="14" t="s">
        <v>124</v>
      </c>
      <c r="I1017" s="14">
        <v>193</v>
      </c>
      <c r="J1017" s="14">
        <f t="shared" si="4"/>
        <v>386</v>
      </c>
    </row>
    <row r="1018" spans="2:10" hidden="1">
      <c r="B1018" s="14" t="s">
        <v>215</v>
      </c>
      <c r="C1018" s="14" t="s">
        <v>216</v>
      </c>
      <c r="D1018" s="14" t="s">
        <v>395</v>
      </c>
      <c r="E1018" s="14">
        <v>3</v>
      </c>
      <c r="F1018" s="14" t="s">
        <v>124</v>
      </c>
      <c r="G1018" s="14">
        <v>1</v>
      </c>
      <c r="H1018" s="14" t="s">
        <v>124</v>
      </c>
      <c r="I1018" s="14">
        <v>149</v>
      </c>
      <c r="J1018" s="14">
        <f t="shared" si="4"/>
        <v>447</v>
      </c>
    </row>
    <row r="1019" spans="2:10" hidden="1">
      <c r="B1019" s="14" t="s">
        <v>217</v>
      </c>
      <c r="C1019" s="14" t="s">
        <v>213</v>
      </c>
      <c r="D1019" s="14" t="s">
        <v>396</v>
      </c>
      <c r="E1019" s="14">
        <v>3</v>
      </c>
      <c r="F1019" s="14" t="s">
        <v>124</v>
      </c>
      <c r="G1019" s="14">
        <v>1</v>
      </c>
      <c r="H1019" s="14" t="s">
        <v>124</v>
      </c>
      <c r="I1019" s="14">
        <v>101</v>
      </c>
      <c r="J1019" s="14">
        <f t="shared" si="4"/>
        <v>303</v>
      </c>
    </row>
    <row r="1020" spans="2:10" hidden="1">
      <c r="B1020" s="14" t="s">
        <v>218</v>
      </c>
      <c r="D1020" s="14" t="s">
        <v>397</v>
      </c>
      <c r="E1020" s="14">
        <v>3</v>
      </c>
      <c r="F1020" s="14" t="s">
        <v>124</v>
      </c>
      <c r="G1020" s="14">
        <v>1</v>
      </c>
      <c r="H1020" s="14" t="s">
        <v>124</v>
      </c>
      <c r="I1020" s="14">
        <v>484</v>
      </c>
      <c r="J1020" s="14">
        <f t="shared" si="4"/>
        <v>1452</v>
      </c>
    </row>
    <row r="1021" spans="2:10" hidden="1">
      <c r="J1021" s="14">
        <f>SUM(J1002:J1020)</f>
        <v>1410290.3</v>
      </c>
    </row>
    <row r="1022" spans="2:10" hidden="1">
      <c r="D1022" s="14" t="s">
        <v>219</v>
      </c>
      <c r="E1022" s="14">
        <v>0.05</v>
      </c>
      <c r="J1022" s="14">
        <f>J1021*E1022</f>
        <v>70514.514999999999</v>
      </c>
    </row>
    <row r="1023" spans="2:10" hidden="1">
      <c r="D1023" s="14" t="s">
        <v>220</v>
      </c>
      <c r="E1023" s="14">
        <v>0.02</v>
      </c>
      <c r="J1023" s="14">
        <f>J1021*E1023</f>
        <v>28205.806</v>
      </c>
    </row>
    <row r="1024" spans="2:10" hidden="1">
      <c r="D1024" s="14" t="s">
        <v>186</v>
      </c>
      <c r="E1024" s="14">
        <v>0.02</v>
      </c>
      <c r="J1024" s="14">
        <f>J1021*E1024</f>
        <v>28205.806</v>
      </c>
    </row>
    <row r="1025" spans="1:10" hidden="1">
      <c r="D1025" s="14" t="s">
        <v>221</v>
      </c>
      <c r="E1025" s="14">
        <v>0.05</v>
      </c>
      <c r="J1025" s="14">
        <f>J1021*E1025</f>
        <v>70514.514999999999</v>
      </c>
    </row>
    <row r="1026" spans="1:10" hidden="1">
      <c r="D1026" s="14" t="s">
        <v>222</v>
      </c>
      <c r="J1026" s="14">
        <f>SUM(J1021:J1025)</f>
        <v>1607730.942</v>
      </c>
    </row>
    <row r="1027" spans="1:10" ht="18" hidden="1" customHeight="1">
      <c r="D1027" s="14" t="s">
        <v>32</v>
      </c>
      <c r="E1027" s="14">
        <f>$E$7</f>
        <v>0.13614999999999999</v>
      </c>
      <c r="J1027" s="14">
        <f>J1026*E1027</f>
        <v>218892.56775329998</v>
      </c>
    </row>
    <row r="1028" spans="1:10" ht="18" hidden="1" customHeight="1">
      <c r="J1028" s="14">
        <f>SUM(J1026:J1027)</f>
        <v>1826623.5097533001</v>
      </c>
    </row>
    <row r="1029" spans="1:10" ht="18" hidden="1" customHeight="1">
      <c r="D1029" s="14" t="s">
        <v>49</v>
      </c>
      <c r="J1029" s="14">
        <f>ROUND(J1028,0)</f>
        <v>1826624</v>
      </c>
    </row>
    <row r="1030" spans="1:10" hidden="1"/>
    <row r="1031" spans="1:10" hidden="1">
      <c r="D1031" s="15" t="s">
        <v>576</v>
      </c>
      <c r="E1031" s="15"/>
      <c r="F1031" s="15"/>
      <c r="G1031" s="15"/>
      <c r="H1031" s="15"/>
      <c r="I1031" s="15"/>
      <c r="J1031" s="15"/>
    </row>
    <row r="1032" spans="1:10" ht="97.5" hidden="1" customHeight="1">
      <c r="A1032" s="14">
        <f>SUM(MAX($A$7:$A1029),1)</f>
        <v>48</v>
      </c>
      <c r="D1032" s="15" t="s">
        <v>612</v>
      </c>
      <c r="E1032" s="15"/>
      <c r="F1032" s="15"/>
      <c r="G1032" s="15"/>
      <c r="H1032" s="15"/>
      <c r="I1032" s="15"/>
      <c r="J1032" s="15"/>
    </row>
    <row r="1033" spans="1:10" hidden="1">
      <c r="D1033" s="14" t="s">
        <v>193</v>
      </c>
      <c r="F1033" s="14" t="s">
        <v>81</v>
      </c>
      <c r="G1033" s="14" t="s">
        <v>194</v>
      </c>
      <c r="H1033" s="14" t="s">
        <v>195</v>
      </c>
      <c r="J1033" s="14" t="s">
        <v>25</v>
      </c>
    </row>
    <row r="1034" spans="1:10" hidden="1">
      <c r="D1034" s="14" t="s">
        <v>196</v>
      </c>
      <c r="F1034" s="14">
        <v>3</v>
      </c>
      <c r="G1034" s="14">
        <v>1.8</v>
      </c>
      <c r="H1034" s="14">
        <v>0.75</v>
      </c>
    </row>
    <row r="1035" spans="1:10" hidden="1">
      <c r="D1035" s="14" t="s">
        <v>197</v>
      </c>
      <c r="F1035" s="14">
        <v>2</v>
      </c>
      <c r="G1035" s="14">
        <f>F1034</f>
        <v>3</v>
      </c>
      <c r="H1035" s="14">
        <f>G1034</f>
        <v>1.8</v>
      </c>
      <c r="I1035" s="14">
        <v>10.8</v>
      </c>
      <c r="J1035" s="14">
        <v>2</v>
      </c>
    </row>
    <row r="1036" spans="1:10" hidden="1">
      <c r="D1036" s="14" t="s">
        <v>198</v>
      </c>
      <c r="F1036" s="14">
        <v>2</v>
      </c>
      <c r="G1036" s="14">
        <f>F1034</f>
        <v>3</v>
      </c>
      <c r="H1036" s="14">
        <f>H1034</f>
        <v>0.75</v>
      </c>
      <c r="I1036" s="14">
        <v>4.5</v>
      </c>
      <c r="J1036" s="14">
        <v>2</v>
      </c>
    </row>
    <row r="1037" spans="1:10" hidden="1">
      <c r="D1037" s="14" t="s">
        <v>199</v>
      </c>
      <c r="F1037" s="14">
        <v>2</v>
      </c>
      <c r="G1037" s="14">
        <f>G1034</f>
        <v>1.8</v>
      </c>
      <c r="H1037" s="14">
        <f>H1034</f>
        <v>0.75</v>
      </c>
      <c r="I1037" s="14">
        <v>2.7</v>
      </c>
      <c r="J1037" s="14">
        <v>2</v>
      </c>
    </row>
    <row r="1038" spans="1:10" hidden="1">
      <c r="D1038" s="14" t="s">
        <v>200</v>
      </c>
      <c r="F1038" s="14">
        <v>4</v>
      </c>
      <c r="G1038" s="14">
        <f>G1034</f>
        <v>1.8</v>
      </c>
      <c r="H1038" s="14">
        <f>H1034</f>
        <v>0.75</v>
      </c>
      <c r="I1038" s="14">
        <v>5.4</v>
      </c>
      <c r="J1038" s="14">
        <v>2</v>
      </c>
    </row>
    <row r="1039" spans="1:10" hidden="1">
      <c r="D1039" s="14" t="s">
        <v>201</v>
      </c>
      <c r="F1039" s="14">
        <v>13</v>
      </c>
      <c r="G1039" s="14">
        <v>0.3</v>
      </c>
      <c r="H1039" s="14">
        <v>0.3</v>
      </c>
      <c r="I1039" s="14">
        <v>1.17</v>
      </c>
      <c r="J1039" s="14">
        <v>0</v>
      </c>
    </row>
    <row r="1040" spans="1:10" hidden="1">
      <c r="D1040" s="14" t="s">
        <v>201</v>
      </c>
      <c r="I1040" s="14">
        <v>0</v>
      </c>
      <c r="J1040" s="14">
        <v>6</v>
      </c>
    </row>
    <row r="1041" spans="2:13" hidden="1">
      <c r="D1041" s="14" t="s">
        <v>173</v>
      </c>
      <c r="I1041" s="14">
        <v>24.57</v>
      </c>
      <c r="J1041" s="14">
        <v>0</v>
      </c>
    </row>
    <row r="1042" spans="2:13" hidden="1">
      <c r="D1042" s="14" t="s">
        <v>202</v>
      </c>
      <c r="I1042" s="14">
        <v>2.4570000000000003</v>
      </c>
      <c r="J1042" s="14">
        <v>0</v>
      </c>
    </row>
    <row r="1043" spans="2:13" hidden="1">
      <c r="D1043" s="14" t="s">
        <v>203</v>
      </c>
      <c r="I1043" s="14">
        <v>27.027000000000001</v>
      </c>
    </row>
    <row r="1044" spans="2:13" hidden="1">
      <c r="B1044" s="14" t="s">
        <v>204</v>
      </c>
      <c r="C1044" s="14" t="s">
        <v>205</v>
      </c>
      <c r="D1044" s="14" t="s">
        <v>206</v>
      </c>
      <c r="E1044" s="14">
        <f>I1043</f>
        <v>27.027000000000001</v>
      </c>
      <c r="F1044" s="14" t="s">
        <v>207</v>
      </c>
      <c r="G1044" s="14">
        <v>1</v>
      </c>
      <c r="H1044" s="14" t="s">
        <v>207</v>
      </c>
      <c r="I1044" s="14">
        <v>4940</v>
      </c>
      <c r="J1044" s="14">
        <f>SUM(E1044*I1044/G1044)</f>
        <v>133513.38</v>
      </c>
      <c r="K1044" s="14" t="s">
        <v>223</v>
      </c>
    </row>
    <row r="1045" spans="2:13" hidden="1">
      <c r="B1045" s="14" t="s">
        <v>208</v>
      </c>
      <c r="C1045" s="14" t="s">
        <v>79</v>
      </c>
      <c r="D1045" s="14" t="s">
        <v>387</v>
      </c>
      <c r="E1045" s="14">
        <v>1</v>
      </c>
      <c r="F1045" s="14" t="s">
        <v>25</v>
      </c>
      <c r="G1045" s="14">
        <v>1</v>
      </c>
      <c r="H1045" s="14" t="s">
        <v>54</v>
      </c>
      <c r="I1045" s="14">
        <v>29878</v>
      </c>
      <c r="J1045" s="14">
        <f>SUM(E1045*I1045/G1045)</f>
        <v>29878</v>
      </c>
    </row>
    <row r="1046" spans="2:13" hidden="1">
      <c r="B1046" s="14" t="s">
        <v>208</v>
      </c>
      <c r="C1046" s="14" t="s">
        <v>18</v>
      </c>
      <c r="D1046" s="14" t="s">
        <v>577</v>
      </c>
      <c r="E1046" s="14">
        <v>8</v>
      </c>
      <c r="F1046" s="14" t="s">
        <v>25</v>
      </c>
      <c r="G1046" s="14">
        <v>1</v>
      </c>
      <c r="H1046" s="14" t="s">
        <v>54</v>
      </c>
      <c r="I1046" s="14">
        <v>9781</v>
      </c>
      <c r="J1046" s="14">
        <f>SUM(E1046*I1046/G1046)</f>
        <v>78248</v>
      </c>
    </row>
    <row r="1047" spans="2:13" hidden="1">
      <c r="B1047" s="14" t="s">
        <v>224</v>
      </c>
      <c r="C1047" s="14" t="s">
        <v>105</v>
      </c>
      <c r="D1047" s="14" t="s">
        <v>225</v>
      </c>
      <c r="E1047" s="14">
        <v>1</v>
      </c>
      <c r="F1047" s="14" t="s">
        <v>25</v>
      </c>
      <c r="G1047" s="14">
        <v>1</v>
      </c>
      <c r="H1047" s="14" t="s">
        <v>54</v>
      </c>
      <c r="I1047" s="14">
        <v>2064</v>
      </c>
      <c r="J1047" s="14">
        <f>SUM(E1047*I1047/G1047)</f>
        <v>2064</v>
      </c>
    </row>
    <row r="1048" spans="2:13" hidden="1">
      <c r="B1048" s="14" t="s">
        <v>368</v>
      </c>
      <c r="C1048" s="14" t="s">
        <v>79</v>
      </c>
      <c r="D1048" s="14" t="s">
        <v>482</v>
      </c>
      <c r="E1048" s="14">
        <v>2</v>
      </c>
      <c r="F1048" s="14" t="s">
        <v>124</v>
      </c>
      <c r="G1048" s="14">
        <v>1</v>
      </c>
      <c r="H1048" s="14" t="s">
        <v>124</v>
      </c>
      <c r="I1048" s="14">
        <v>4505</v>
      </c>
      <c r="J1048" s="14">
        <f>SUM(E1048*I1048)</f>
        <v>9010</v>
      </c>
      <c r="L1048" s="14">
        <v>2</v>
      </c>
      <c r="M1048" s="14" t="e">
        <f>#REF!*L1048</f>
        <v>#REF!</v>
      </c>
    </row>
    <row r="1049" spans="2:13" hidden="1">
      <c r="B1049" s="14" t="s">
        <v>368</v>
      </c>
      <c r="C1049" s="14" t="s">
        <v>105</v>
      </c>
      <c r="D1049" s="14" t="s">
        <v>226</v>
      </c>
      <c r="E1049" s="14">
        <v>4</v>
      </c>
      <c r="F1049" s="14" t="s">
        <v>124</v>
      </c>
      <c r="G1049" s="14">
        <v>1</v>
      </c>
      <c r="H1049" s="14" t="s">
        <v>124</v>
      </c>
      <c r="I1049" s="14">
        <v>3465</v>
      </c>
      <c r="J1049" s="14">
        <f>SUM(E1049*I1049)</f>
        <v>13860</v>
      </c>
      <c r="L1049" s="14">
        <v>4</v>
      </c>
      <c r="M1049" s="14" t="e">
        <f>#REF!*L1049</f>
        <v>#REF!</v>
      </c>
    </row>
    <row r="1050" spans="2:13" ht="48.1" hidden="1" customHeight="1">
      <c r="B1050" s="14" t="s">
        <v>471</v>
      </c>
      <c r="D1050" s="14" t="s">
        <v>472</v>
      </c>
      <c r="E1050" s="14">
        <v>4</v>
      </c>
      <c r="F1050" s="14" t="s">
        <v>124</v>
      </c>
      <c r="G1050" s="14">
        <v>1</v>
      </c>
      <c r="H1050" s="14" t="s">
        <v>124</v>
      </c>
      <c r="I1050" s="14">
        <v>2333</v>
      </c>
      <c r="J1050" s="14">
        <f>SUM(E1050*I1050)</f>
        <v>9332</v>
      </c>
      <c r="L1050" s="14">
        <v>4</v>
      </c>
      <c r="M1050" s="14" t="e">
        <f>#REF!*L1050</f>
        <v>#REF!</v>
      </c>
    </row>
    <row r="1051" spans="2:13" hidden="1">
      <c r="B1051" s="14" t="s">
        <v>368</v>
      </c>
      <c r="C1051" s="14" t="s">
        <v>18</v>
      </c>
      <c r="D1051" s="14" t="s">
        <v>227</v>
      </c>
      <c r="E1051" s="14">
        <v>3</v>
      </c>
      <c r="F1051" s="14" t="s">
        <v>124</v>
      </c>
      <c r="G1051" s="14">
        <v>1</v>
      </c>
      <c r="H1051" s="14" t="s">
        <v>124</v>
      </c>
      <c r="I1051" s="14">
        <v>1860</v>
      </c>
      <c r="J1051" s="14">
        <f>SUM(E1051*I1051)</f>
        <v>5580</v>
      </c>
      <c r="L1051" s="14">
        <v>3</v>
      </c>
      <c r="M1051" s="14" t="e">
        <f>#REF!*L1051</f>
        <v>#REF!</v>
      </c>
    </row>
    <row r="1052" spans="2:13" hidden="1">
      <c r="B1052" s="14" t="s">
        <v>369</v>
      </c>
      <c r="C1052" s="14" t="s">
        <v>42</v>
      </c>
      <c r="D1052" s="14" t="s">
        <v>228</v>
      </c>
      <c r="E1052" s="14">
        <v>165</v>
      </c>
      <c r="F1052" s="14" t="s">
        <v>124</v>
      </c>
      <c r="G1052" s="14">
        <v>1</v>
      </c>
      <c r="H1052" s="14" t="s">
        <v>124</v>
      </c>
      <c r="I1052" s="14">
        <v>440</v>
      </c>
      <c r="J1052" s="14">
        <f>SUM(E1052*I1052)</f>
        <v>72600</v>
      </c>
      <c r="M1052" s="14" t="e">
        <f>SUM(M1048:M1051)</f>
        <v>#REF!</v>
      </c>
    </row>
    <row r="1053" spans="2:13" hidden="1">
      <c r="D1053" s="14" t="s">
        <v>211</v>
      </c>
    </row>
    <row r="1054" spans="2:13" hidden="1">
      <c r="B1054" s="14" t="s">
        <v>212</v>
      </c>
      <c r="C1054" s="14" t="s">
        <v>213</v>
      </c>
      <c r="D1054" s="14" t="s">
        <v>391</v>
      </c>
      <c r="E1054" s="14">
        <v>1</v>
      </c>
      <c r="F1054" s="14" t="s">
        <v>124</v>
      </c>
      <c r="G1054" s="14">
        <v>1</v>
      </c>
      <c r="H1054" s="14" t="s">
        <v>124</v>
      </c>
      <c r="I1054" s="14">
        <v>2200</v>
      </c>
      <c r="J1054" s="14">
        <f t="shared" ref="J1054:J1061" si="5">SUM(E1054*I1054)</f>
        <v>2200</v>
      </c>
    </row>
    <row r="1055" spans="2:13" hidden="1">
      <c r="B1055" s="14" t="s">
        <v>229</v>
      </c>
      <c r="C1055" s="14" t="s">
        <v>213</v>
      </c>
      <c r="D1055" s="14" t="s">
        <v>392</v>
      </c>
      <c r="E1055" s="14">
        <v>1</v>
      </c>
      <c r="F1055" s="14" t="s">
        <v>124</v>
      </c>
      <c r="G1055" s="14">
        <v>1</v>
      </c>
      <c r="H1055" s="14" t="s">
        <v>124</v>
      </c>
      <c r="I1055" s="14">
        <v>2200</v>
      </c>
      <c r="J1055" s="14">
        <f t="shared" si="5"/>
        <v>2200</v>
      </c>
    </row>
    <row r="1056" spans="2:13" hidden="1">
      <c r="B1056" s="14" t="s">
        <v>215</v>
      </c>
      <c r="C1056" s="14" t="s">
        <v>213</v>
      </c>
      <c r="D1056" s="14" t="s">
        <v>393</v>
      </c>
      <c r="E1056" s="14">
        <v>2</v>
      </c>
      <c r="F1056" s="14" t="s">
        <v>124</v>
      </c>
      <c r="G1056" s="14">
        <v>1</v>
      </c>
      <c r="H1056" s="14" t="s">
        <v>124</v>
      </c>
      <c r="I1056" s="14">
        <v>193</v>
      </c>
      <c r="J1056" s="14">
        <f t="shared" si="5"/>
        <v>386</v>
      </c>
    </row>
    <row r="1057" spans="2:10" hidden="1">
      <c r="B1057" s="14" t="s">
        <v>215</v>
      </c>
      <c r="C1057" s="14" t="s">
        <v>216</v>
      </c>
      <c r="D1057" s="14" t="s">
        <v>394</v>
      </c>
      <c r="E1057" s="14">
        <f>8*3</f>
        <v>24</v>
      </c>
      <c r="F1057" s="14" t="s">
        <v>124</v>
      </c>
      <c r="G1057" s="14">
        <v>1</v>
      </c>
      <c r="H1057" s="14" t="s">
        <v>124</v>
      </c>
      <c r="I1057" s="14">
        <v>149</v>
      </c>
      <c r="J1057" s="14">
        <f t="shared" si="5"/>
        <v>3576</v>
      </c>
    </row>
    <row r="1058" spans="2:10" hidden="1">
      <c r="B1058" s="14" t="s">
        <v>215</v>
      </c>
      <c r="C1058" s="14" t="s">
        <v>67</v>
      </c>
      <c r="D1058" s="14" t="s">
        <v>395</v>
      </c>
      <c r="E1058" s="14">
        <f>8*2</f>
        <v>16</v>
      </c>
      <c r="F1058" s="14" t="s">
        <v>124</v>
      </c>
      <c r="G1058" s="14">
        <v>1</v>
      </c>
      <c r="H1058" s="14" t="s">
        <v>124</v>
      </c>
      <c r="I1058" s="14">
        <v>83</v>
      </c>
      <c r="J1058" s="14">
        <f t="shared" si="5"/>
        <v>1328</v>
      </c>
    </row>
    <row r="1059" spans="2:10" ht="70.5" hidden="1" customHeight="1">
      <c r="B1059" s="14" t="s">
        <v>230</v>
      </c>
      <c r="C1059" s="14" t="s">
        <v>18</v>
      </c>
      <c r="D1059" s="14" t="s">
        <v>398</v>
      </c>
      <c r="E1059" s="14">
        <v>1</v>
      </c>
      <c r="F1059" s="14" t="s">
        <v>124</v>
      </c>
      <c r="G1059" s="14">
        <v>1</v>
      </c>
      <c r="H1059" s="14" t="s">
        <v>124</v>
      </c>
      <c r="I1059" s="14">
        <v>16170</v>
      </c>
      <c r="J1059" s="14">
        <f t="shared" si="5"/>
        <v>16170</v>
      </c>
    </row>
    <row r="1060" spans="2:10" hidden="1">
      <c r="B1060" s="14" t="s">
        <v>217</v>
      </c>
      <c r="C1060" s="14" t="s">
        <v>213</v>
      </c>
      <c r="D1060" s="14" t="s">
        <v>396</v>
      </c>
      <c r="E1060" s="14">
        <v>3</v>
      </c>
      <c r="F1060" s="14" t="s">
        <v>124</v>
      </c>
      <c r="G1060" s="14">
        <v>1</v>
      </c>
      <c r="H1060" s="14" t="s">
        <v>124</v>
      </c>
      <c r="I1060" s="14">
        <v>101</v>
      </c>
      <c r="J1060" s="14">
        <f t="shared" si="5"/>
        <v>303</v>
      </c>
    </row>
    <row r="1061" spans="2:10" hidden="1">
      <c r="B1061" s="14" t="s">
        <v>218</v>
      </c>
      <c r="D1061" s="14" t="s">
        <v>397</v>
      </c>
      <c r="E1061" s="14">
        <v>3</v>
      </c>
      <c r="F1061" s="14" t="s">
        <v>124</v>
      </c>
      <c r="G1061" s="14">
        <v>1</v>
      </c>
      <c r="H1061" s="14" t="s">
        <v>124</v>
      </c>
      <c r="I1061" s="14">
        <v>484</v>
      </c>
      <c r="J1061" s="14">
        <f t="shared" si="5"/>
        <v>1452</v>
      </c>
    </row>
    <row r="1062" spans="2:10" hidden="1">
      <c r="J1062" s="14">
        <f>SUM(J1044:J1061)</f>
        <v>381700.38</v>
      </c>
    </row>
    <row r="1063" spans="2:10" hidden="1">
      <c r="D1063" s="14" t="s">
        <v>219</v>
      </c>
      <c r="E1063" s="14">
        <v>0.05</v>
      </c>
      <c r="J1063" s="14">
        <f>J1062*E1063</f>
        <v>19085.019</v>
      </c>
    </row>
    <row r="1064" spans="2:10" hidden="1">
      <c r="D1064" s="14" t="s">
        <v>220</v>
      </c>
      <c r="E1064" s="14">
        <v>0.02</v>
      </c>
      <c r="J1064" s="14">
        <f>J1062*E1064</f>
        <v>7634.0075999999999</v>
      </c>
    </row>
    <row r="1065" spans="2:10" hidden="1">
      <c r="D1065" s="14" t="s">
        <v>186</v>
      </c>
      <c r="E1065" s="14">
        <v>0.02</v>
      </c>
      <c r="J1065" s="14">
        <f>J1062*E1065</f>
        <v>7634.0075999999999</v>
      </c>
    </row>
    <row r="1066" spans="2:10" hidden="1">
      <c r="D1066" s="14" t="s">
        <v>221</v>
      </c>
      <c r="E1066" s="14">
        <v>0.05</v>
      </c>
      <c r="J1066" s="14">
        <f>J1062*E1066</f>
        <v>19085.019</v>
      </c>
    </row>
    <row r="1067" spans="2:10" hidden="1">
      <c r="D1067" s="14" t="s">
        <v>222</v>
      </c>
      <c r="J1067" s="14">
        <f>SUM(J1062:J1066)</f>
        <v>435138.43319999997</v>
      </c>
    </row>
    <row r="1068" spans="2:10" ht="18" hidden="1" customHeight="1">
      <c r="D1068" s="14" t="s">
        <v>32</v>
      </c>
      <c r="E1068" s="14">
        <f>$E$7</f>
        <v>0.13614999999999999</v>
      </c>
      <c r="J1068" s="14">
        <f>J1067*E1068</f>
        <v>59244.097680179992</v>
      </c>
    </row>
    <row r="1069" spans="2:10" ht="18" hidden="1" customHeight="1">
      <c r="J1069" s="14">
        <f>SUM(J1067:J1068)</f>
        <v>494382.53088017995</v>
      </c>
    </row>
    <row r="1070" spans="2:10" ht="18" hidden="1" customHeight="1">
      <c r="D1070" s="14" t="s">
        <v>49</v>
      </c>
      <c r="J1070" s="14">
        <f>ROUND(J1069,0)</f>
        <v>494383</v>
      </c>
    </row>
    <row r="1071" spans="2:10" hidden="1"/>
    <row r="1072" spans="2:10" hidden="1">
      <c r="D1072" s="15" t="s">
        <v>578</v>
      </c>
      <c r="E1072" s="15"/>
      <c r="F1072" s="15"/>
      <c r="G1072" s="15"/>
      <c r="H1072" s="15"/>
      <c r="I1072" s="15"/>
      <c r="J1072" s="15"/>
    </row>
    <row r="1073" spans="1:10" ht="87.65" hidden="1" customHeight="1">
      <c r="A1073" s="14">
        <f>SUM(MAX($A$7:$A1071),1)</f>
        <v>49</v>
      </c>
      <c r="D1073" s="15" t="s">
        <v>612</v>
      </c>
      <c r="E1073" s="15"/>
      <c r="F1073" s="15"/>
      <c r="G1073" s="15"/>
      <c r="H1073" s="15"/>
      <c r="I1073" s="15"/>
      <c r="J1073" s="15"/>
    </row>
    <row r="1074" spans="1:10" hidden="1">
      <c r="D1074" s="14" t="s">
        <v>193</v>
      </c>
      <c r="F1074" s="14" t="s">
        <v>81</v>
      </c>
      <c r="G1074" s="14" t="s">
        <v>194</v>
      </c>
      <c r="H1074" s="14" t="s">
        <v>195</v>
      </c>
      <c r="J1074" s="14" t="s">
        <v>25</v>
      </c>
    </row>
    <row r="1075" spans="1:10" hidden="1">
      <c r="D1075" s="14" t="s">
        <v>196</v>
      </c>
      <c r="F1075" s="14">
        <v>2.25</v>
      </c>
      <c r="G1075" s="14">
        <v>2.1</v>
      </c>
      <c r="H1075" s="14">
        <v>0.6</v>
      </c>
    </row>
    <row r="1076" spans="1:10" hidden="1">
      <c r="D1076" s="14" t="s">
        <v>197</v>
      </c>
      <c r="F1076" s="14">
        <v>2</v>
      </c>
      <c r="G1076" s="14">
        <f>F1075</f>
        <v>2.25</v>
      </c>
      <c r="H1076" s="14">
        <f>G1075</f>
        <v>2.1</v>
      </c>
      <c r="I1076" s="14">
        <v>9.4500000000000011</v>
      </c>
      <c r="J1076" s="14">
        <v>2</v>
      </c>
    </row>
    <row r="1077" spans="1:10" hidden="1">
      <c r="D1077" s="14" t="s">
        <v>198</v>
      </c>
      <c r="F1077" s="14">
        <v>2</v>
      </c>
      <c r="G1077" s="14">
        <f>F1075</f>
        <v>2.25</v>
      </c>
      <c r="H1077" s="14">
        <f>H1075</f>
        <v>0.6</v>
      </c>
      <c r="I1077" s="14">
        <v>2.6999999999999997</v>
      </c>
      <c r="J1077" s="14">
        <v>2</v>
      </c>
    </row>
    <row r="1078" spans="1:10" hidden="1">
      <c r="D1078" s="14" t="s">
        <v>199</v>
      </c>
      <c r="F1078" s="14">
        <v>2</v>
      </c>
      <c r="G1078" s="14">
        <f>G1075</f>
        <v>2.1</v>
      </c>
      <c r="H1078" s="14">
        <f>H1075</f>
        <v>0.6</v>
      </c>
      <c r="I1078" s="14">
        <v>2.52</v>
      </c>
      <c r="J1078" s="14">
        <v>2</v>
      </c>
    </row>
    <row r="1079" spans="1:10" hidden="1">
      <c r="D1079" s="14" t="s">
        <v>200</v>
      </c>
      <c r="F1079" s="14">
        <v>2</v>
      </c>
      <c r="G1079" s="14">
        <f>G1075</f>
        <v>2.1</v>
      </c>
      <c r="H1079" s="14">
        <f>H1075</f>
        <v>0.6</v>
      </c>
      <c r="I1079" s="14">
        <v>2.52</v>
      </c>
      <c r="J1079" s="14">
        <v>2</v>
      </c>
    </row>
    <row r="1080" spans="1:10" hidden="1">
      <c r="F1080" s="14">
        <v>2</v>
      </c>
      <c r="G1080" s="14">
        <v>1.6</v>
      </c>
      <c r="H1080" s="14">
        <v>1</v>
      </c>
      <c r="I1080" s="14">
        <v>3.2</v>
      </c>
    </row>
    <row r="1081" spans="1:10" hidden="1">
      <c r="D1081" s="14" t="s">
        <v>201</v>
      </c>
      <c r="F1081" s="14">
        <v>15</v>
      </c>
      <c r="G1081" s="14">
        <v>0.45</v>
      </c>
      <c r="H1081" s="14">
        <v>0.55000000000000004</v>
      </c>
      <c r="I1081" s="14">
        <v>3.7125000000000004</v>
      </c>
      <c r="J1081" s="14">
        <v>0</v>
      </c>
    </row>
    <row r="1082" spans="1:10" hidden="1">
      <c r="D1082" s="14" t="s">
        <v>201</v>
      </c>
      <c r="I1082" s="14">
        <v>0</v>
      </c>
      <c r="J1082" s="14">
        <v>6</v>
      </c>
    </row>
    <row r="1083" spans="1:10" hidden="1">
      <c r="D1083" s="14" t="s">
        <v>173</v>
      </c>
      <c r="I1083" s="14">
        <v>24.102499999999999</v>
      </c>
      <c r="J1083" s="14">
        <v>0</v>
      </c>
    </row>
    <row r="1084" spans="1:10" hidden="1">
      <c r="D1084" s="14" t="s">
        <v>202</v>
      </c>
      <c r="I1084" s="14">
        <v>2.41025</v>
      </c>
      <c r="J1084" s="14">
        <v>0</v>
      </c>
    </row>
    <row r="1085" spans="1:10" hidden="1">
      <c r="D1085" s="14" t="s">
        <v>203</v>
      </c>
      <c r="I1085" s="14">
        <v>26.51275</v>
      </c>
    </row>
    <row r="1086" spans="1:10" hidden="1">
      <c r="B1086" s="14" t="s">
        <v>204</v>
      </c>
      <c r="C1086" s="14" t="s">
        <v>205</v>
      </c>
      <c r="D1086" s="14" t="s">
        <v>206</v>
      </c>
      <c r="E1086" s="14">
        <f>I1085</f>
        <v>26.51275</v>
      </c>
      <c r="F1086" s="14" t="s">
        <v>207</v>
      </c>
      <c r="G1086" s="14">
        <v>1</v>
      </c>
      <c r="H1086" s="14" t="s">
        <v>207</v>
      </c>
      <c r="I1086" s="14">
        <v>4940</v>
      </c>
      <c r="J1086" s="14">
        <f>SUM(E1086*I1086/G1086)</f>
        <v>130972.985</v>
      </c>
    </row>
    <row r="1087" spans="1:10" hidden="1">
      <c r="B1087" s="14" t="s">
        <v>208</v>
      </c>
      <c r="C1087" s="14" t="s">
        <v>241</v>
      </c>
      <c r="D1087" s="14" t="s">
        <v>579</v>
      </c>
      <c r="E1087" s="14">
        <v>1</v>
      </c>
      <c r="F1087" s="14" t="s">
        <v>25</v>
      </c>
      <c r="G1087" s="14">
        <v>1</v>
      </c>
      <c r="H1087" s="14" t="s">
        <v>54</v>
      </c>
      <c r="I1087" s="14">
        <v>55502</v>
      </c>
      <c r="J1087" s="14">
        <f>SUM(E1087*I1087/G1087)</f>
        <v>55502</v>
      </c>
    </row>
    <row r="1088" spans="1:10" hidden="1">
      <c r="B1088" s="14" t="s">
        <v>208</v>
      </c>
      <c r="C1088" s="14" t="s">
        <v>210</v>
      </c>
      <c r="D1088" s="14" t="s">
        <v>388</v>
      </c>
      <c r="E1088" s="14">
        <v>6</v>
      </c>
      <c r="F1088" s="14" t="s">
        <v>25</v>
      </c>
      <c r="G1088" s="14">
        <v>1</v>
      </c>
      <c r="H1088" s="14" t="s">
        <v>54</v>
      </c>
      <c r="I1088" s="14">
        <v>37611</v>
      </c>
      <c r="J1088" s="14">
        <f>SUM(E1088*I1088/G1088)</f>
        <v>225666</v>
      </c>
    </row>
    <row r="1089" spans="2:10" hidden="1">
      <c r="B1089" s="14" t="s">
        <v>208</v>
      </c>
      <c r="C1089" s="14" t="s">
        <v>109</v>
      </c>
      <c r="D1089" s="14" t="s">
        <v>385</v>
      </c>
      <c r="E1089" s="14">
        <v>6</v>
      </c>
      <c r="F1089" s="14" t="s">
        <v>25</v>
      </c>
      <c r="G1089" s="14">
        <v>1</v>
      </c>
      <c r="H1089" s="14" t="s">
        <v>54</v>
      </c>
      <c r="I1089" s="14">
        <v>23000</v>
      </c>
      <c r="J1089" s="14">
        <f>SUM(E1089*I1089/G1089)</f>
        <v>138000</v>
      </c>
    </row>
    <row r="1090" spans="2:10" hidden="1">
      <c r="B1090" s="14" t="s">
        <v>208</v>
      </c>
      <c r="C1090" s="14" t="s">
        <v>67</v>
      </c>
      <c r="D1090" s="14" t="s">
        <v>386</v>
      </c>
      <c r="E1090" s="14">
        <v>4</v>
      </c>
      <c r="F1090" s="14" t="s">
        <v>25</v>
      </c>
      <c r="G1090" s="14">
        <v>1</v>
      </c>
      <c r="H1090" s="14" t="s">
        <v>54</v>
      </c>
      <c r="I1090" s="14">
        <v>10325</v>
      </c>
      <c r="J1090" s="14">
        <f>SUM(E1090*I1090/G1090)</f>
        <v>41300</v>
      </c>
    </row>
    <row r="1091" spans="2:10" hidden="1">
      <c r="D1091" s="14" t="s">
        <v>211</v>
      </c>
    </row>
    <row r="1092" spans="2:10" hidden="1">
      <c r="B1092" s="14" t="s">
        <v>212</v>
      </c>
      <c r="C1092" s="14" t="s">
        <v>213</v>
      </c>
      <c r="D1092" s="14" t="s">
        <v>391</v>
      </c>
      <c r="E1092" s="14">
        <v>1</v>
      </c>
      <c r="F1092" s="14" t="s">
        <v>124</v>
      </c>
      <c r="G1092" s="14">
        <v>1</v>
      </c>
      <c r="H1092" s="14" t="s">
        <v>124</v>
      </c>
      <c r="I1092" s="14">
        <v>2200</v>
      </c>
      <c r="J1092" s="14">
        <f t="shared" ref="J1092:J1098" si="6">SUM(E1092*I1092)</f>
        <v>2200</v>
      </c>
    </row>
    <row r="1093" spans="2:10" hidden="1">
      <c r="B1093" s="14" t="s">
        <v>214</v>
      </c>
      <c r="C1093" s="14" t="s">
        <v>213</v>
      </c>
      <c r="D1093" s="14" t="s">
        <v>392</v>
      </c>
      <c r="E1093" s="14">
        <v>1</v>
      </c>
      <c r="F1093" s="14" t="s">
        <v>124</v>
      </c>
      <c r="G1093" s="14">
        <v>1</v>
      </c>
      <c r="H1093" s="14" t="s">
        <v>124</v>
      </c>
      <c r="I1093" s="14">
        <v>2200</v>
      </c>
      <c r="J1093" s="14">
        <f t="shared" si="6"/>
        <v>2200</v>
      </c>
    </row>
    <row r="1094" spans="2:10" hidden="1">
      <c r="B1094" s="14" t="s">
        <v>575</v>
      </c>
      <c r="C1094" s="14" t="s">
        <v>213</v>
      </c>
      <c r="D1094" s="14" t="s">
        <v>393</v>
      </c>
      <c r="E1094" s="14">
        <v>1</v>
      </c>
      <c r="F1094" s="14" t="s">
        <v>124</v>
      </c>
      <c r="G1094" s="14">
        <v>1</v>
      </c>
      <c r="H1094" s="14" t="s">
        <v>124</v>
      </c>
      <c r="I1094" s="14">
        <v>8250</v>
      </c>
      <c r="J1094" s="14">
        <f t="shared" si="6"/>
        <v>8250</v>
      </c>
    </row>
    <row r="1095" spans="2:10" ht="79.5" hidden="1" customHeight="1">
      <c r="B1095" s="14" t="s">
        <v>215</v>
      </c>
      <c r="C1095" s="14" t="s">
        <v>213</v>
      </c>
      <c r="D1095" s="14" t="s">
        <v>394</v>
      </c>
      <c r="E1095" s="14">
        <v>2</v>
      </c>
      <c r="F1095" s="14" t="s">
        <v>124</v>
      </c>
      <c r="G1095" s="14">
        <v>1</v>
      </c>
      <c r="H1095" s="14" t="s">
        <v>124</v>
      </c>
      <c r="I1095" s="14">
        <v>193</v>
      </c>
      <c r="J1095" s="14">
        <f t="shared" si="6"/>
        <v>386</v>
      </c>
    </row>
    <row r="1096" spans="2:10" hidden="1">
      <c r="B1096" s="14" t="s">
        <v>215</v>
      </c>
      <c r="C1096" s="14" t="s">
        <v>216</v>
      </c>
      <c r="D1096" s="14" t="s">
        <v>395</v>
      </c>
      <c r="E1096" s="14">
        <v>3</v>
      </c>
      <c r="F1096" s="14" t="s">
        <v>124</v>
      </c>
      <c r="G1096" s="14">
        <v>1</v>
      </c>
      <c r="H1096" s="14" t="s">
        <v>124</v>
      </c>
      <c r="I1096" s="14">
        <v>149</v>
      </c>
      <c r="J1096" s="14">
        <f t="shared" si="6"/>
        <v>447</v>
      </c>
    </row>
    <row r="1097" spans="2:10" hidden="1">
      <c r="B1097" s="14" t="s">
        <v>217</v>
      </c>
      <c r="C1097" s="14" t="s">
        <v>213</v>
      </c>
      <c r="D1097" s="14" t="s">
        <v>396</v>
      </c>
      <c r="E1097" s="14">
        <v>3</v>
      </c>
      <c r="F1097" s="14" t="s">
        <v>124</v>
      </c>
      <c r="G1097" s="14">
        <v>1</v>
      </c>
      <c r="H1097" s="14" t="s">
        <v>124</v>
      </c>
      <c r="I1097" s="14">
        <v>101</v>
      </c>
      <c r="J1097" s="14">
        <f t="shared" si="6"/>
        <v>303</v>
      </c>
    </row>
    <row r="1098" spans="2:10" hidden="1">
      <c r="B1098" s="14" t="s">
        <v>218</v>
      </c>
      <c r="D1098" s="14" t="s">
        <v>397</v>
      </c>
      <c r="E1098" s="14">
        <v>3</v>
      </c>
      <c r="F1098" s="14" t="s">
        <v>124</v>
      </c>
      <c r="G1098" s="14">
        <v>1</v>
      </c>
      <c r="H1098" s="14" t="s">
        <v>124</v>
      </c>
      <c r="I1098" s="14">
        <v>484</v>
      </c>
      <c r="J1098" s="14">
        <f t="shared" si="6"/>
        <v>1452</v>
      </c>
    </row>
    <row r="1099" spans="2:10" hidden="1">
      <c r="J1099" s="14">
        <f>SUM(J1086:J1098)</f>
        <v>606678.98499999999</v>
      </c>
    </row>
    <row r="1100" spans="2:10" hidden="1">
      <c r="D1100" s="14" t="s">
        <v>219</v>
      </c>
      <c r="E1100" s="14">
        <v>0.05</v>
      </c>
      <c r="J1100" s="14">
        <f>J1099*E1100</f>
        <v>30333.949250000001</v>
      </c>
    </row>
    <row r="1101" spans="2:10" hidden="1">
      <c r="D1101" s="14" t="s">
        <v>220</v>
      </c>
      <c r="E1101" s="14">
        <v>0.02</v>
      </c>
      <c r="J1101" s="14">
        <f>J1099*E1101</f>
        <v>12133.5797</v>
      </c>
    </row>
    <row r="1102" spans="2:10" hidden="1">
      <c r="D1102" s="14" t="s">
        <v>186</v>
      </c>
      <c r="E1102" s="14">
        <v>0.02</v>
      </c>
      <c r="J1102" s="14">
        <f>J1099*E1102</f>
        <v>12133.5797</v>
      </c>
    </row>
    <row r="1103" spans="2:10" hidden="1">
      <c r="D1103" s="14" t="s">
        <v>221</v>
      </c>
      <c r="E1103" s="14">
        <v>0.05</v>
      </c>
      <c r="J1103" s="14">
        <f>J1099*E1103</f>
        <v>30333.949250000001</v>
      </c>
    </row>
    <row r="1104" spans="2:10" hidden="1">
      <c r="D1104" s="14" t="s">
        <v>222</v>
      </c>
      <c r="J1104" s="14">
        <f>SUM(J1099:J1103)</f>
        <v>691614.04289999988</v>
      </c>
    </row>
    <row r="1105" spans="1:10" ht="18" hidden="1" customHeight="1">
      <c r="D1105" s="14" t="s">
        <v>32</v>
      </c>
      <c r="E1105" s="14">
        <f>$E$7</f>
        <v>0.13614999999999999</v>
      </c>
      <c r="J1105" s="14">
        <f>J1104*E1105</f>
        <v>94163.251940834976</v>
      </c>
    </row>
    <row r="1106" spans="1:10" ht="18" hidden="1" customHeight="1">
      <c r="J1106" s="14">
        <f>SUM(J1104:J1105)</f>
        <v>785777.2948408348</v>
      </c>
    </row>
    <row r="1107" spans="1:10" ht="18" hidden="1" customHeight="1">
      <c r="D1107" s="14" t="s">
        <v>49</v>
      </c>
      <c r="J1107" s="14">
        <f>ROUND(J1106,0)</f>
        <v>785777</v>
      </c>
    </row>
    <row r="1108" spans="1:10" hidden="1"/>
    <row r="1109" spans="1:10" hidden="1">
      <c r="D1109" s="15" t="s">
        <v>580</v>
      </c>
      <c r="E1109" s="15"/>
      <c r="F1109" s="15"/>
      <c r="G1109" s="15"/>
      <c r="H1109" s="15"/>
      <c r="I1109" s="15"/>
      <c r="J1109" s="15"/>
    </row>
    <row r="1110" spans="1:10" ht="100.2" hidden="1" customHeight="1">
      <c r="A1110" s="14">
        <f>SUM(MAX($A$7:$A1108),1)</f>
        <v>50</v>
      </c>
      <c r="D1110" s="15" t="s">
        <v>612</v>
      </c>
      <c r="E1110" s="15"/>
      <c r="F1110" s="15"/>
      <c r="G1110" s="15"/>
      <c r="H1110" s="15"/>
      <c r="I1110" s="15"/>
      <c r="J1110" s="15"/>
    </row>
    <row r="1111" spans="1:10" hidden="1">
      <c r="D1111" s="14" t="s">
        <v>193</v>
      </c>
      <c r="F1111" s="14" t="s">
        <v>81</v>
      </c>
      <c r="G1111" s="14" t="s">
        <v>194</v>
      </c>
      <c r="H1111" s="14" t="s">
        <v>195</v>
      </c>
      <c r="J1111" s="14" t="s">
        <v>25</v>
      </c>
    </row>
    <row r="1112" spans="1:10" hidden="1">
      <c r="D1112" s="14" t="s">
        <v>196</v>
      </c>
      <c r="F1112" s="14">
        <v>2.25</v>
      </c>
      <c r="G1112" s="14">
        <v>1.98</v>
      </c>
      <c r="H1112" s="14">
        <v>0.45</v>
      </c>
    </row>
    <row r="1113" spans="1:10" hidden="1">
      <c r="D1113" s="14" t="s">
        <v>197</v>
      </c>
      <c r="F1113" s="14">
        <v>2</v>
      </c>
      <c r="G1113" s="14">
        <f>F1112</f>
        <v>2.25</v>
      </c>
      <c r="H1113" s="14">
        <f>G1112</f>
        <v>1.98</v>
      </c>
      <c r="I1113" s="14">
        <v>8.91</v>
      </c>
      <c r="J1113" s="14">
        <v>2</v>
      </c>
    </row>
    <row r="1114" spans="1:10" hidden="1">
      <c r="D1114" s="14" t="s">
        <v>198</v>
      </c>
      <c r="F1114" s="14">
        <v>2</v>
      </c>
      <c r="G1114" s="14">
        <f>F1112</f>
        <v>2.25</v>
      </c>
      <c r="H1114" s="14">
        <f>H1112</f>
        <v>0.45</v>
      </c>
      <c r="I1114" s="14">
        <v>2.0249999999999999</v>
      </c>
      <c r="J1114" s="14">
        <v>2</v>
      </c>
    </row>
    <row r="1115" spans="1:10" hidden="1">
      <c r="D1115" s="14" t="s">
        <v>199</v>
      </c>
      <c r="F1115" s="14">
        <v>2</v>
      </c>
      <c r="G1115" s="14">
        <f>G1112</f>
        <v>1.98</v>
      </c>
      <c r="H1115" s="14">
        <f>H1112</f>
        <v>0.45</v>
      </c>
      <c r="I1115" s="14">
        <v>1.782</v>
      </c>
      <c r="J1115" s="14">
        <v>2</v>
      </c>
    </row>
    <row r="1116" spans="1:10" hidden="1">
      <c r="D1116" s="14" t="s">
        <v>200</v>
      </c>
      <c r="F1116" s="14">
        <v>2</v>
      </c>
      <c r="G1116" s="14">
        <f>G1112</f>
        <v>1.98</v>
      </c>
      <c r="H1116" s="14">
        <f>H1112</f>
        <v>0.45</v>
      </c>
      <c r="I1116" s="14">
        <v>1.782</v>
      </c>
      <c r="J1116" s="14">
        <v>2</v>
      </c>
    </row>
    <row r="1117" spans="1:10" hidden="1">
      <c r="F1117" s="14">
        <v>2</v>
      </c>
      <c r="G1117" s="14">
        <v>1.6</v>
      </c>
      <c r="H1117" s="14">
        <v>1</v>
      </c>
      <c r="I1117" s="14">
        <v>3.2</v>
      </c>
    </row>
    <row r="1118" spans="1:10" hidden="1">
      <c r="D1118" s="14" t="s">
        <v>201</v>
      </c>
      <c r="F1118" s="14">
        <v>13</v>
      </c>
      <c r="G1118" s="14">
        <v>0.45</v>
      </c>
      <c r="H1118" s="14">
        <v>0.55000000000000004</v>
      </c>
      <c r="I1118" s="14">
        <v>3.2175000000000007</v>
      </c>
      <c r="J1118" s="14">
        <v>0</v>
      </c>
    </row>
    <row r="1119" spans="1:10" hidden="1">
      <c r="D1119" s="14" t="s">
        <v>201</v>
      </c>
      <c r="I1119" s="14">
        <v>0</v>
      </c>
      <c r="J1119" s="14">
        <v>6</v>
      </c>
    </row>
    <row r="1120" spans="1:10" hidden="1">
      <c r="D1120" s="14" t="s">
        <v>173</v>
      </c>
      <c r="I1120" s="14">
        <v>20.916500000000003</v>
      </c>
      <c r="J1120" s="14">
        <v>0</v>
      </c>
    </row>
    <row r="1121" spans="2:10" hidden="1">
      <c r="D1121" s="14" t="s">
        <v>202</v>
      </c>
      <c r="I1121" s="14">
        <v>2.0916500000000005</v>
      </c>
      <c r="J1121" s="14">
        <v>0</v>
      </c>
    </row>
    <row r="1122" spans="2:10" hidden="1">
      <c r="D1122" s="14" t="s">
        <v>203</v>
      </c>
      <c r="I1122" s="14">
        <v>23.008150000000004</v>
      </c>
    </row>
    <row r="1123" spans="2:10" hidden="1">
      <c r="B1123" s="14" t="s">
        <v>204</v>
      </c>
      <c r="C1123" s="14" t="s">
        <v>205</v>
      </c>
      <c r="D1123" s="14" t="s">
        <v>206</v>
      </c>
      <c r="E1123" s="14">
        <f>I1122</f>
        <v>23.008150000000004</v>
      </c>
      <c r="F1123" s="14" t="s">
        <v>207</v>
      </c>
      <c r="G1123" s="14">
        <v>1</v>
      </c>
      <c r="H1123" s="14" t="s">
        <v>207</v>
      </c>
      <c r="I1123" s="14">
        <v>4940</v>
      </c>
      <c r="J1123" s="14">
        <f>SUM(E1123*I1123/G1123)</f>
        <v>113660.26100000001</v>
      </c>
    </row>
    <row r="1124" spans="2:10" hidden="1">
      <c r="B1124" s="14" t="s">
        <v>208</v>
      </c>
      <c r="C1124" s="14" t="s">
        <v>231</v>
      </c>
      <c r="D1124" s="14" t="s">
        <v>388</v>
      </c>
      <c r="E1124" s="14">
        <v>1</v>
      </c>
      <c r="F1124" s="14" t="s">
        <v>25</v>
      </c>
      <c r="G1124" s="14">
        <v>1</v>
      </c>
      <c r="H1124" s="14" t="s">
        <v>54</v>
      </c>
      <c r="I1124" s="14">
        <v>37611</v>
      </c>
      <c r="J1124" s="14">
        <f>SUM(E1124*I1124/G1124)</f>
        <v>37611</v>
      </c>
    </row>
    <row r="1125" spans="2:10" hidden="1">
      <c r="B1125" s="14" t="s">
        <v>208</v>
      </c>
      <c r="C1125" s="14" t="s">
        <v>109</v>
      </c>
      <c r="D1125" s="14" t="s">
        <v>389</v>
      </c>
      <c r="E1125" s="14">
        <v>6</v>
      </c>
      <c r="F1125" s="14" t="s">
        <v>25</v>
      </c>
      <c r="G1125" s="14">
        <v>1</v>
      </c>
      <c r="H1125" s="14" t="s">
        <v>54</v>
      </c>
      <c r="I1125" s="14">
        <v>23000</v>
      </c>
      <c r="J1125" s="14">
        <f>SUM(E1125*I1125/G1125)</f>
        <v>138000</v>
      </c>
    </row>
    <row r="1126" spans="2:10" hidden="1">
      <c r="B1126" s="14" t="s">
        <v>208</v>
      </c>
      <c r="C1126" s="14" t="s">
        <v>76</v>
      </c>
      <c r="D1126" s="14" t="s">
        <v>492</v>
      </c>
      <c r="E1126" s="14">
        <v>8</v>
      </c>
      <c r="F1126" s="14" t="s">
        <v>25</v>
      </c>
      <c r="G1126" s="14">
        <v>1</v>
      </c>
      <c r="H1126" s="14" t="s">
        <v>54</v>
      </c>
      <c r="I1126" s="14">
        <v>13694</v>
      </c>
      <c r="J1126" s="14">
        <f>SUM(E1126*I1126/G1126)</f>
        <v>109552</v>
      </c>
    </row>
    <row r="1127" spans="2:10" hidden="1">
      <c r="B1127" s="14" t="s">
        <v>208</v>
      </c>
      <c r="C1127" s="14" t="s">
        <v>67</v>
      </c>
      <c r="D1127" s="14" t="s">
        <v>386</v>
      </c>
      <c r="E1127" s="14">
        <v>2</v>
      </c>
      <c r="F1127" s="14" t="s">
        <v>25</v>
      </c>
      <c r="G1127" s="14">
        <v>1</v>
      </c>
      <c r="H1127" s="14" t="s">
        <v>54</v>
      </c>
      <c r="I1127" s="14">
        <v>10325</v>
      </c>
      <c r="J1127" s="14">
        <f>SUM(E1127*I1127/G1127)</f>
        <v>20650</v>
      </c>
    </row>
    <row r="1128" spans="2:10" hidden="1">
      <c r="D1128" s="14" t="s">
        <v>211</v>
      </c>
    </row>
    <row r="1129" spans="2:10" hidden="1">
      <c r="B1129" s="14" t="s">
        <v>212</v>
      </c>
      <c r="C1129" s="14" t="s">
        <v>213</v>
      </c>
      <c r="D1129" s="14" t="s">
        <v>391</v>
      </c>
      <c r="E1129" s="14">
        <v>1</v>
      </c>
      <c r="F1129" s="14" t="s">
        <v>124</v>
      </c>
      <c r="G1129" s="14">
        <v>1</v>
      </c>
      <c r="H1129" s="14" t="s">
        <v>124</v>
      </c>
      <c r="I1129" s="14">
        <v>2200</v>
      </c>
      <c r="J1129" s="14">
        <f t="shared" ref="J1129:J1135" si="7">SUM(E1129*I1129)</f>
        <v>2200</v>
      </c>
    </row>
    <row r="1130" spans="2:10" hidden="1">
      <c r="B1130" s="14" t="s">
        <v>214</v>
      </c>
      <c r="C1130" s="14" t="s">
        <v>213</v>
      </c>
      <c r="D1130" s="14" t="s">
        <v>392</v>
      </c>
      <c r="E1130" s="14">
        <v>1</v>
      </c>
      <c r="F1130" s="14" t="s">
        <v>124</v>
      </c>
      <c r="G1130" s="14">
        <v>1</v>
      </c>
      <c r="H1130" s="14" t="s">
        <v>124</v>
      </c>
      <c r="I1130" s="14">
        <v>2200</v>
      </c>
      <c r="J1130" s="14">
        <f t="shared" si="7"/>
        <v>2200</v>
      </c>
    </row>
    <row r="1131" spans="2:10" hidden="1">
      <c r="B1131" s="14" t="s">
        <v>575</v>
      </c>
      <c r="C1131" s="14" t="s">
        <v>213</v>
      </c>
      <c r="D1131" s="14" t="s">
        <v>393</v>
      </c>
      <c r="E1131" s="14">
        <v>1</v>
      </c>
      <c r="F1131" s="14" t="s">
        <v>124</v>
      </c>
      <c r="G1131" s="14">
        <v>1</v>
      </c>
      <c r="H1131" s="14" t="s">
        <v>124</v>
      </c>
      <c r="I1131" s="14">
        <v>8250</v>
      </c>
      <c r="J1131" s="14">
        <f t="shared" si="7"/>
        <v>8250</v>
      </c>
    </row>
    <row r="1132" spans="2:10" hidden="1">
      <c r="B1132" s="14" t="s">
        <v>215</v>
      </c>
      <c r="C1132" s="14" t="s">
        <v>213</v>
      </c>
      <c r="D1132" s="14" t="s">
        <v>394</v>
      </c>
      <c r="E1132" s="14">
        <v>2</v>
      </c>
      <c r="F1132" s="14" t="s">
        <v>124</v>
      </c>
      <c r="G1132" s="14">
        <v>1</v>
      </c>
      <c r="H1132" s="14" t="s">
        <v>124</v>
      </c>
      <c r="I1132" s="14">
        <v>193</v>
      </c>
      <c r="J1132" s="14">
        <f t="shared" si="7"/>
        <v>386</v>
      </c>
    </row>
    <row r="1133" spans="2:10" hidden="1">
      <c r="B1133" s="14" t="s">
        <v>215</v>
      </c>
      <c r="C1133" s="14" t="s">
        <v>216</v>
      </c>
      <c r="D1133" s="14" t="s">
        <v>395</v>
      </c>
      <c r="E1133" s="14">
        <v>3</v>
      </c>
      <c r="F1133" s="14" t="s">
        <v>124</v>
      </c>
      <c r="G1133" s="14">
        <v>1</v>
      </c>
      <c r="H1133" s="14" t="s">
        <v>124</v>
      </c>
      <c r="I1133" s="14">
        <v>149</v>
      </c>
      <c r="J1133" s="14">
        <f t="shared" si="7"/>
        <v>447</v>
      </c>
    </row>
    <row r="1134" spans="2:10" hidden="1">
      <c r="B1134" s="14" t="s">
        <v>217</v>
      </c>
      <c r="C1134" s="14" t="s">
        <v>213</v>
      </c>
      <c r="D1134" s="14" t="s">
        <v>396</v>
      </c>
      <c r="E1134" s="14">
        <v>3</v>
      </c>
      <c r="F1134" s="14" t="s">
        <v>124</v>
      </c>
      <c r="G1134" s="14">
        <v>1</v>
      </c>
      <c r="H1134" s="14" t="s">
        <v>124</v>
      </c>
      <c r="I1134" s="14">
        <v>101</v>
      </c>
      <c r="J1134" s="14">
        <f t="shared" si="7"/>
        <v>303</v>
      </c>
    </row>
    <row r="1135" spans="2:10" hidden="1">
      <c r="B1135" s="14" t="s">
        <v>218</v>
      </c>
      <c r="D1135" s="14" t="s">
        <v>397</v>
      </c>
      <c r="E1135" s="14">
        <v>3</v>
      </c>
      <c r="F1135" s="14" t="s">
        <v>124</v>
      </c>
      <c r="G1135" s="14">
        <v>1</v>
      </c>
      <c r="H1135" s="14" t="s">
        <v>124</v>
      </c>
      <c r="I1135" s="14">
        <v>484</v>
      </c>
      <c r="J1135" s="14">
        <f t="shared" si="7"/>
        <v>1452</v>
      </c>
    </row>
    <row r="1136" spans="2:10" hidden="1">
      <c r="J1136" s="14">
        <f>SUM(J1123:J1135)</f>
        <v>434711.261</v>
      </c>
    </row>
    <row r="1137" spans="1:10" hidden="1">
      <c r="D1137" s="14" t="s">
        <v>219</v>
      </c>
      <c r="E1137" s="14">
        <v>0.05</v>
      </c>
      <c r="J1137" s="14">
        <f>J1136*E1137</f>
        <v>21735.563050000001</v>
      </c>
    </row>
    <row r="1138" spans="1:10" hidden="1">
      <c r="D1138" s="14" t="s">
        <v>220</v>
      </c>
      <c r="E1138" s="14">
        <v>0.02</v>
      </c>
      <c r="J1138" s="14">
        <f>J1136*E1138</f>
        <v>8694.2252200000003</v>
      </c>
    </row>
    <row r="1139" spans="1:10" hidden="1">
      <c r="D1139" s="14" t="s">
        <v>186</v>
      </c>
      <c r="E1139" s="14">
        <v>0.02</v>
      </c>
      <c r="J1139" s="14">
        <f>J1136*E1139</f>
        <v>8694.2252200000003</v>
      </c>
    </row>
    <row r="1140" spans="1:10" hidden="1">
      <c r="D1140" s="14" t="s">
        <v>221</v>
      </c>
      <c r="E1140" s="14">
        <v>0.05</v>
      </c>
      <c r="J1140" s="14">
        <f>J1136*E1140</f>
        <v>21735.563050000001</v>
      </c>
    </row>
    <row r="1141" spans="1:10" hidden="1">
      <c r="D1141" s="14" t="s">
        <v>222</v>
      </c>
      <c r="J1141" s="14">
        <f>SUM(J1136:J1140)</f>
        <v>495570.83754000004</v>
      </c>
    </row>
    <row r="1142" spans="1:10" ht="18" hidden="1" customHeight="1">
      <c r="D1142" s="14" t="s">
        <v>32</v>
      </c>
      <c r="E1142" s="14">
        <f>$E$7</f>
        <v>0.13614999999999999</v>
      </c>
      <c r="J1142" s="14">
        <f>J1141*E1142</f>
        <v>67471.969531071009</v>
      </c>
    </row>
    <row r="1143" spans="1:10" ht="18" hidden="1" customHeight="1">
      <c r="J1143" s="14">
        <f>SUM(J1141:J1142)</f>
        <v>563042.807071071</v>
      </c>
    </row>
    <row r="1144" spans="1:10" ht="18" hidden="1" customHeight="1">
      <c r="D1144" s="14" t="s">
        <v>49</v>
      </c>
      <c r="J1144" s="14">
        <f>ROUND(J1143,0)</f>
        <v>563043</v>
      </c>
    </row>
    <row r="1145" spans="1:10" hidden="1"/>
    <row r="1146" spans="1:10" hidden="1">
      <c r="D1146" s="15" t="s">
        <v>581</v>
      </c>
      <c r="E1146" s="15"/>
      <c r="F1146" s="15"/>
      <c r="G1146" s="15"/>
      <c r="H1146" s="15"/>
      <c r="I1146" s="15"/>
      <c r="J1146" s="15"/>
    </row>
    <row r="1147" spans="1:10" ht="87.65" hidden="1" customHeight="1">
      <c r="A1147" s="14">
        <f>SUM(MAX($A$7:$A1145),1)</f>
        <v>51</v>
      </c>
      <c r="D1147" s="15" t="s">
        <v>612</v>
      </c>
      <c r="E1147" s="15"/>
      <c r="F1147" s="15"/>
      <c r="G1147" s="15"/>
      <c r="H1147" s="15"/>
      <c r="I1147" s="15"/>
      <c r="J1147" s="15"/>
    </row>
    <row r="1148" spans="1:10" hidden="1">
      <c r="D1148" s="14" t="s">
        <v>193</v>
      </c>
      <c r="F1148" s="14" t="s">
        <v>81</v>
      </c>
      <c r="G1148" s="14" t="s">
        <v>194</v>
      </c>
      <c r="H1148" s="14" t="s">
        <v>195</v>
      </c>
      <c r="J1148" s="14" t="s">
        <v>25</v>
      </c>
    </row>
    <row r="1149" spans="1:10" hidden="1">
      <c r="D1149" s="14" t="s">
        <v>196</v>
      </c>
      <c r="F1149" s="14">
        <v>2.25</v>
      </c>
      <c r="G1149" s="14">
        <v>1.98</v>
      </c>
      <c r="H1149" s="14">
        <v>0.45</v>
      </c>
    </row>
    <row r="1150" spans="1:10" hidden="1">
      <c r="D1150" s="14" t="s">
        <v>197</v>
      </c>
      <c r="F1150" s="14">
        <v>2</v>
      </c>
      <c r="G1150" s="14">
        <f>F1149</f>
        <v>2.25</v>
      </c>
      <c r="H1150" s="14">
        <f>G1149</f>
        <v>1.98</v>
      </c>
      <c r="I1150" s="14">
        <v>8.91</v>
      </c>
      <c r="J1150" s="14">
        <v>2</v>
      </c>
    </row>
    <row r="1151" spans="1:10" hidden="1">
      <c r="D1151" s="14" t="s">
        <v>198</v>
      </c>
      <c r="F1151" s="14">
        <v>2</v>
      </c>
      <c r="G1151" s="14">
        <f>F1149</f>
        <v>2.25</v>
      </c>
      <c r="H1151" s="14">
        <f>H1149</f>
        <v>0.45</v>
      </c>
      <c r="I1151" s="14">
        <v>2.0249999999999999</v>
      </c>
      <c r="J1151" s="14">
        <v>2</v>
      </c>
    </row>
    <row r="1152" spans="1:10" hidden="1">
      <c r="D1152" s="14" t="s">
        <v>199</v>
      </c>
      <c r="F1152" s="14">
        <v>2</v>
      </c>
      <c r="G1152" s="14">
        <f>G1149</f>
        <v>1.98</v>
      </c>
      <c r="H1152" s="14">
        <f>H1149</f>
        <v>0.45</v>
      </c>
      <c r="I1152" s="14">
        <v>1.782</v>
      </c>
      <c r="J1152" s="14">
        <v>2</v>
      </c>
    </row>
    <row r="1153" spans="2:10" hidden="1">
      <c r="D1153" s="14" t="s">
        <v>200</v>
      </c>
      <c r="F1153" s="14">
        <v>2</v>
      </c>
      <c r="G1153" s="14">
        <f>G1149</f>
        <v>1.98</v>
      </c>
      <c r="H1153" s="14">
        <f>H1149</f>
        <v>0.45</v>
      </c>
      <c r="I1153" s="14">
        <v>1.782</v>
      </c>
      <c r="J1153" s="14">
        <v>2</v>
      </c>
    </row>
    <row r="1154" spans="2:10" hidden="1">
      <c r="F1154" s="14">
        <v>2</v>
      </c>
      <c r="G1154" s="14">
        <v>1.6</v>
      </c>
      <c r="H1154" s="14">
        <v>1</v>
      </c>
      <c r="I1154" s="14">
        <v>3.2</v>
      </c>
    </row>
    <row r="1155" spans="2:10" hidden="1">
      <c r="D1155" s="14" t="s">
        <v>201</v>
      </c>
      <c r="F1155" s="14">
        <v>13</v>
      </c>
      <c r="G1155" s="14">
        <v>0.45</v>
      </c>
      <c r="H1155" s="14">
        <v>0.55000000000000004</v>
      </c>
      <c r="I1155" s="14">
        <v>3.2175000000000007</v>
      </c>
      <c r="J1155" s="14">
        <v>0</v>
      </c>
    </row>
    <row r="1156" spans="2:10" hidden="1">
      <c r="D1156" s="14" t="s">
        <v>201</v>
      </c>
      <c r="I1156" s="14">
        <v>0</v>
      </c>
      <c r="J1156" s="14">
        <v>6</v>
      </c>
    </row>
    <row r="1157" spans="2:10" hidden="1">
      <c r="D1157" s="14" t="s">
        <v>173</v>
      </c>
      <c r="I1157" s="14">
        <v>20.916500000000003</v>
      </c>
      <c r="J1157" s="14">
        <v>0</v>
      </c>
    </row>
    <row r="1158" spans="2:10" hidden="1">
      <c r="D1158" s="14" t="s">
        <v>202</v>
      </c>
      <c r="I1158" s="14">
        <v>2.0916500000000005</v>
      </c>
      <c r="J1158" s="14">
        <v>0</v>
      </c>
    </row>
    <row r="1159" spans="2:10" hidden="1">
      <c r="D1159" s="14" t="s">
        <v>203</v>
      </c>
      <c r="I1159" s="14">
        <v>23.008150000000004</v>
      </c>
    </row>
    <row r="1160" spans="2:10" hidden="1">
      <c r="B1160" s="14" t="s">
        <v>204</v>
      </c>
      <c r="C1160" s="14" t="s">
        <v>205</v>
      </c>
      <c r="D1160" s="14" t="s">
        <v>206</v>
      </c>
      <c r="E1160" s="14">
        <f>I1159</f>
        <v>23.008150000000004</v>
      </c>
      <c r="F1160" s="14" t="s">
        <v>207</v>
      </c>
      <c r="G1160" s="14">
        <v>1</v>
      </c>
      <c r="H1160" s="14" t="s">
        <v>207</v>
      </c>
      <c r="I1160" s="14">
        <v>4940</v>
      </c>
      <c r="J1160" s="14">
        <f>SUM(E1160*I1160/G1160)</f>
        <v>113660.26100000001</v>
      </c>
    </row>
    <row r="1161" spans="2:10" hidden="1">
      <c r="B1161" s="14" t="s">
        <v>208</v>
      </c>
      <c r="C1161" s="14" t="s">
        <v>79</v>
      </c>
      <c r="D1161" s="14" t="s">
        <v>582</v>
      </c>
      <c r="E1161" s="14">
        <v>1</v>
      </c>
      <c r="F1161" s="14" t="s">
        <v>25</v>
      </c>
      <c r="G1161" s="14">
        <v>1</v>
      </c>
      <c r="H1161" s="14" t="s">
        <v>54</v>
      </c>
      <c r="I1161" s="14">
        <v>29878</v>
      </c>
      <c r="J1161" s="14">
        <f>SUM(E1161*I1161/G1161)</f>
        <v>29878</v>
      </c>
    </row>
    <row r="1162" spans="2:10" hidden="1">
      <c r="B1162" s="14" t="s">
        <v>208</v>
      </c>
      <c r="C1162" s="14" t="s">
        <v>67</v>
      </c>
      <c r="D1162" s="14" t="s">
        <v>386</v>
      </c>
      <c r="E1162" s="14">
        <v>4</v>
      </c>
      <c r="F1162" s="14" t="s">
        <v>25</v>
      </c>
      <c r="G1162" s="14">
        <v>1</v>
      </c>
      <c r="H1162" s="14" t="s">
        <v>54</v>
      </c>
      <c r="I1162" s="14">
        <v>10325</v>
      </c>
      <c r="J1162" s="14">
        <f>SUM(E1162*I1162/G1162)</f>
        <v>41300</v>
      </c>
    </row>
    <row r="1163" spans="2:10" hidden="1">
      <c r="B1163" s="14" t="s">
        <v>208</v>
      </c>
      <c r="C1163" s="14" t="s">
        <v>58</v>
      </c>
      <c r="D1163" s="14" t="s">
        <v>525</v>
      </c>
      <c r="E1163" s="14">
        <v>2</v>
      </c>
      <c r="F1163" s="14" t="s">
        <v>25</v>
      </c>
      <c r="G1163" s="14">
        <v>1</v>
      </c>
      <c r="H1163" s="14" t="s">
        <v>54</v>
      </c>
      <c r="I1163" s="14">
        <v>8699</v>
      </c>
      <c r="J1163" s="14">
        <f>SUM(E1163*I1163/G1163)</f>
        <v>17398</v>
      </c>
    </row>
    <row r="1164" spans="2:10" hidden="1">
      <c r="B1164" s="14" t="s">
        <v>224</v>
      </c>
      <c r="C1164" s="14" t="s">
        <v>105</v>
      </c>
      <c r="D1164" s="14" t="s">
        <v>583</v>
      </c>
      <c r="E1164" s="14">
        <v>12</v>
      </c>
      <c r="F1164" s="14" t="s">
        <v>25</v>
      </c>
      <c r="G1164" s="14">
        <v>1</v>
      </c>
      <c r="H1164" s="14" t="s">
        <v>54</v>
      </c>
      <c r="I1164" s="14">
        <v>2064</v>
      </c>
      <c r="J1164" s="14">
        <f>SUM(E1164*I1164/G1164)</f>
        <v>24768</v>
      </c>
    </row>
    <row r="1165" spans="2:10" hidden="1">
      <c r="D1165" s="14" t="s">
        <v>211</v>
      </c>
    </row>
    <row r="1166" spans="2:10" hidden="1">
      <c r="B1166" s="14" t="s">
        <v>212</v>
      </c>
      <c r="C1166" s="14" t="s">
        <v>213</v>
      </c>
      <c r="D1166" s="14" t="s">
        <v>391</v>
      </c>
      <c r="E1166" s="14">
        <v>1</v>
      </c>
      <c r="F1166" s="14" t="s">
        <v>124</v>
      </c>
      <c r="G1166" s="14">
        <v>1</v>
      </c>
      <c r="H1166" s="14" t="s">
        <v>124</v>
      </c>
      <c r="I1166" s="14">
        <v>2200</v>
      </c>
      <c r="J1166" s="14">
        <f t="shared" ref="J1166:J1172" si="8">SUM(E1166*I1166)</f>
        <v>2200</v>
      </c>
    </row>
    <row r="1167" spans="2:10" hidden="1">
      <c r="B1167" s="14" t="s">
        <v>214</v>
      </c>
      <c r="C1167" s="14" t="s">
        <v>213</v>
      </c>
      <c r="D1167" s="14" t="s">
        <v>392</v>
      </c>
      <c r="E1167" s="14">
        <v>1</v>
      </c>
      <c r="F1167" s="14" t="s">
        <v>124</v>
      </c>
      <c r="G1167" s="14">
        <v>1</v>
      </c>
      <c r="H1167" s="14" t="s">
        <v>124</v>
      </c>
      <c r="I1167" s="14">
        <v>2200</v>
      </c>
      <c r="J1167" s="14">
        <f t="shared" si="8"/>
        <v>2200</v>
      </c>
    </row>
    <row r="1168" spans="2:10" hidden="1">
      <c r="B1168" s="14" t="s">
        <v>575</v>
      </c>
      <c r="C1168" s="14" t="s">
        <v>213</v>
      </c>
      <c r="D1168" s="14" t="s">
        <v>393</v>
      </c>
      <c r="E1168" s="14">
        <v>1</v>
      </c>
      <c r="F1168" s="14" t="s">
        <v>124</v>
      </c>
      <c r="G1168" s="14">
        <v>1</v>
      </c>
      <c r="H1168" s="14" t="s">
        <v>124</v>
      </c>
      <c r="I1168" s="14">
        <v>8250</v>
      </c>
      <c r="J1168" s="14">
        <f t="shared" si="8"/>
        <v>8250</v>
      </c>
    </row>
    <row r="1169" spans="1:10" hidden="1">
      <c r="B1169" s="14" t="s">
        <v>215</v>
      </c>
      <c r="C1169" s="14" t="s">
        <v>213</v>
      </c>
      <c r="D1169" s="14" t="s">
        <v>394</v>
      </c>
      <c r="E1169" s="14">
        <v>2</v>
      </c>
      <c r="F1169" s="14" t="s">
        <v>124</v>
      </c>
      <c r="G1169" s="14">
        <v>1</v>
      </c>
      <c r="H1169" s="14" t="s">
        <v>124</v>
      </c>
      <c r="I1169" s="14">
        <v>193</v>
      </c>
      <c r="J1169" s="14">
        <f t="shared" si="8"/>
        <v>386</v>
      </c>
    </row>
    <row r="1170" spans="1:10" hidden="1">
      <c r="B1170" s="14" t="s">
        <v>215</v>
      </c>
      <c r="C1170" s="14" t="s">
        <v>216</v>
      </c>
      <c r="D1170" s="14" t="s">
        <v>395</v>
      </c>
      <c r="E1170" s="14">
        <v>3</v>
      </c>
      <c r="F1170" s="14" t="s">
        <v>124</v>
      </c>
      <c r="G1170" s="14">
        <v>1</v>
      </c>
      <c r="H1170" s="14" t="s">
        <v>124</v>
      </c>
      <c r="I1170" s="14">
        <v>149</v>
      </c>
      <c r="J1170" s="14">
        <f t="shared" si="8"/>
        <v>447</v>
      </c>
    </row>
    <row r="1171" spans="1:10" hidden="1">
      <c r="B1171" s="14" t="s">
        <v>217</v>
      </c>
      <c r="C1171" s="14" t="s">
        <v>213</v>
      </c>
      <c r="D1171" s="14" t="s">
        <v>396</v>
      </c>
      <c r="E1171" s="14">
        <v>3</v>
      </c>
      <c r="F1171" s="14" t="s">
        <v>124</v>
      </c>
      <c r="G1171" s="14">
        <v>1</v>
      </c>
      <c r="H1171" s="14" t="s">
        <v>124</v>
      </c>
      <c r="I1171" s="14">
        <v>101</v>
      </c>
      <c r="J1171" s="14">
        <f t="shared" si="8"/>
        <v>303</v>
      </c>
    </row>
    <row r="1172" spans="1:10" hidden="1">
      <c r="B1172" s="14" t="s">
        <v>218</v>
      </c>
      <c r="D1172" s="14" t="s">
        <v>397</v>
      </c>
      <c r="E1172" s="14">
        <v>3</v>
      </c>
      <c r="F1172" s="14" t="s">
        <v>124</v>
      </c>
      <c r="G1172" s="14">
        <v>1</v>
      </c>
      <c r="H1172" s="14" t="s">
        <v>124</v>
      </c>
      <c r="I1172" s="14">
        <v>484</v>
      </c>
      <c r="J1172" s="14">
        <f t="shared" si="8"/>
        <v>1452</v>
      </c>
    </row>
    <row r="1173" spans="1:10" hidden="1">
      <c r="J1173" s="14">
        <f>SUM(J1160:J1172)</f>
        <v>242242.261</v>
      </c>
    </row>
    <row r="1174" spans="1:10" hidden="1">
      <c r="D1174" s="14" t="s">
        <v>219</v>
      </c>
      <c r="E1174" s="14">
        <v>0.05</v>
      </c>
      <c r="J1174" s="14">
        <f>J1173*E1174</f>
        <v>12112.11305</v>
      </c>
    </row>
    <row r="1175" spans="1:10" hidden="1">
      <c r="D1175" s="14" t="s">
        <v>220</v>
      </c>
      <c r="E1175" s="14">
        <v>0.02</v>
      </c>
      <c r="J1175" s="14">
        <f>J1173*E1175</f>
        <v>4844.8452200000002</v>
      </c>
    </row>
    <row r="1176" spans="1:10" hidden="1">
      <c r="D1176" s="14" t="s">
        <v>186</v>
      </c>
      <c r="E1176" s="14">
        <v>0.02</v>
      </c>
      <c r="J1176" s="14">
        <f>J1173*E1176</f>
        <v>4844.8452200000002</v>
      </c>
    </row>
    <row r="1177" spans="1:10" hidden="1">
      <c r="D1177" s="14" t="s">
        <v>221</v>
      </c>
      <c r="E1177" s="14">
        <v>0.05</v>
      </c>
      <c r="J1177" s="14">
        <f>J1173*E1177</f>
        <v>12112.11305</v>
      </c>
    </row>
    <row r="1178" spans="1:10" hidden="1">
      <c r="D1178" s="14" t="s">
        <v>222</v>
      </c>
      <c r="J1178" s="14">
        <f>SUM(J1173:J1177)</f>
        <v>276156.17753999995</v>
      </c>
    </row>
    <row r="1179" spans="1:10" ht="18" hidden="1" customHeight="1">
      <c r="D1179" s="14" t="s">
        <v>32</v>
      </c>
      <c r="E1179" s="14">
        <f>$E$7</f>
        <v>0.13614999999999999</v>
      </c>
      <c r="J1179" s="14">
        <f>J1178*E1179</f>
        <v>37598.663572070989</v>
      </c>
    </row>
    <row r="1180" spans="1:10" ht="18" hidden="1" customHeight="1">
      <c r="J1180" s="14">
        <f>SUM(J1178:J1179)</f>
        <v>313754.84111207095</v>
      </c>
    </row>
    <row r="1181" spans="1:10" ht="18" hidden="1" customHeight="1">
      <c r="D1181" s="14" t="s">
        <v>49</v>
      </c>
      <c r="J1181" s="14">
        <f>ROUND(J1180,0)</f>
        <v>313755</v>
      </c>
    </row>
    <row r="1182" spans="1:10" hidden="1"/>
    <row r="1183" spans="1:10" hidden="1">
      <c r="D1183" s="15" t="s">
        <v>584</v>
      </c>
      <c r="E1183" s="15"/>
      <c r="F1183" s="15"/>
      <c r="G1183" s="15"/>
      <c r="H1183" s="15"/>
      <c r="I1183" s="15"/>
      <c r="J1183" s="15"/>
    </row>
    <row r="1184" spans="1:10" ht="87.65" hidden="1" customHeight="1">
      <c r="A1184" s="14">
        <f>SUM(MAX($A$7:$A1182),1)</f>
        <v>52</v>
      </c>
      <c r="D1184" s="15" t="s">
        <v>612</v>
      </c>
      <c r="E1184" s="15"/>
      <c r="F1184" s="15"/>
      <c r="G1184" s="15"/>
      <c r="H1184" s="15"/>
      <c r="I1184" s="15"/>
      <c r="J1184" s="15"/>
    </row>
    <row r="1185" spans="2:10" hidden="1">
      <c r="D1185" s="14" t="s">
        <v>193</v>
      </c>
      <c r="F1185" s="14" t="s">
        <v>81</v>
      </c>
      <c r="G1185" s="14" t="s">
        <v>194</v>
      </c>
      <c r="H1185" s="14" t="s">
        <v>195</v>
      </c>
      <c r="J1185" s="14" t="s">
        <v>25</v>
      </c>
    </row>
    <row r="1186" spans="2:10" hidden="1">
      <c r="D1186" s="14" t="s">
        <v>196</v>
      </c>
      <c r="F1186" s="14">
        <v>2.25</v>
      </c>
      <c r="G1186" s="14">
        <v>1.98</v>
      </c>
      <c r="H1186" s="14">
        <v>0.45</v>
      </c>
    </row>
    <row r="1187" spans="2:10" hidden="1">
      <c r="D1187" s="14" t="s">
        <v>197</v>
      </c>
      <c r="F1187" s="14">
        <v>2</v>
      </c>
      <c r="G1187" s="14">
        <f>F1186</f>
        <v>2.25</v>
      </c>
      <c r="H1187" s="14">
        <f>G1186</f>
        <v>1.98</v>
      </c>
      <c r="I1187" s="14">
        <v>8.91</v>
      </c>
      <c r="J1187" s="14">
        <v>2</v>
      </c>
    </row>
    <row r="1188" spans="2:10" hidden="1">
      <c r="D1188" s="14" t="s">
        <v>198</v>
      </c>
      <c r="F1188" s="14">
        <v>2</v>
      </c>
      <c r="G1188" s="14">
        <f>F1186</f>
        <v>2.25</v>
      </c>
      <c r="H1188" s="14">
        <f>H1186</f>
        <v>0.45</v>
      </c>
      <c r="I1188" s="14">
        <v>2.0249999999999999</v>
      </c>
      <c r="J1188" s="14">
        <v>2</v>
      </c>
    </row>
    <row r="1189" spans="2:10" hidden="1">
      <c r="D1189" s="14" t="s">
        <v>199</v>
      </c>
      <c r="F1189" s="14">
        <v>2</v>
      </c>
      <c r="G1189" s="14">
        <f>G1186</f>
        <v>1.98</v>
      </c>
      <c r="H1189" s="14">
        <f>H1186</f>
        <v>0.45</v>
      </c>
      <c r="I1189" s="14">
        <v>1.782</v>
      </c>
      <c r="J1189" s="14">
        <v>2</v>
      </c>
    </row>
    <row r="1190" spans="2:10" hidden="1">
      <c r="D1190" s="14" t="s">
        <v>200</v>
      </c>
      <c r="F1190" s="14">
        <v>2</v>
      </c>
      <c r="G1190" s="14">
        <f>G1186</f>
        <v>1.98</v>
      </c>
      <c r="H1190" s="14">
        <f>H1186</f>
        <v>0.45</v>
      </c>
      <c r="I1190" s="14">
        <v>1.782</v>
      </c>
      <c r="J1190" s="14">
        <v>2</v>
      </c>
    </row>
    <row r="1191" spans="2:10" hidden="1">
      <c r="F1191" s="14">
        <v>2</v>
      </c>
      <c r="G1191" s="14">
        <v>1.6</v>
      </c>
      <c r="H1191" s="14">
        <v>1</v>
      </c>
      <c r="I1191" s="14">
        <v>3.2</v>
      </c>
    </row>
    <row r="1192" spans="2:10" hidden="1">
      <c r="D1192" s="14" t="s">
        <v>201</v>
      </c>
      <c r="F1192" s="14">
        <v>13</v>
      </c>
      <c r="G1192" s="14">
        <v>0.45</v>
      </c>
      <c r="H1192" s="14">
        <v>0.55000000000000004</v>
      </c>
      <c r="I1192" s="14">
        <v>3.2175000000000007</v>
      </c>
      <c r="J1192" s="14">
        <v>0</v>
      </c>
    </row>
    <row r="1193" spans="2:10" hidden="1">
      <c r="D1193" s="14" t="s">
        <v>201</v>
      </c>
      <c r="I1193" s="14">
        <v>0</v>
      </c>
      <c r="J1193" s="14">
        <v>6</v>
      </c>
    </row>
    <row r="1194" spans="2:10" hidden="1">
      <c r="D1194" s="14" t="s">
        <v>173</v>
      </c>
      <c r="I1194" s="14">
        <v>20.916500000000003</v>
      </c>
      <c r="J1194" s="14">
        <v>0</v>
      </c>
    </row>
    <row r="1195" spans="2:10" hidden="1">
      <c r="D1195" s="14" t="s">
        <v>202</v>
      </c>
      <c r="I1195" s="14">
        <v>2.0916500000000005</v>
      </c>
      <c r="J1195" s="14">
        <v>0</v>
      </c>
    </row>
    <row r="1196" spans="2:10" hidden="1">
      <c r="D1196" s="14" t="s">
        <v>203</v>
      </c>
      <c r="I1196" s="14">
        <v>23.008150000000004</v>
      </c>
    </row>
    <row r="1197" spans="2:10" hidden="1">
      <c r="B1197" s="14" t="s">
        <v>204</v>
      </c>
      <c r="C1197" s="14" t="s">
        <v>205</v>
      </c>
      <c r="D1197" s="14" t="s">
        <v>206</v>
      </c>
      <c r="E1197" s="14">
        <f>I1196</f>
        <v>23.008150000000004</v>
      </c>
      <c r="F1197" s="14" t="s">
        <v>207</v>
      </c>
      <c r="G1197" s="14">
        <v>1</v>
      </c>
      <c r="H1197" s="14" t="s">
        <v>207</v>
      </c>
      <c r="I1197" s="14">
        <v>4940</v>
      </c>
      <c r="J1197" s="14">
        <f>SUM(E1197*I1197/G1197)</f>
        <v>113660.26100000001</v>
      </c>
    </row>
    <row r="1198" spans="2:10" hidden="1">
      <c r="B1198" s="14" t="s">
        <v>208</v>
      </c>
      <c r="C1198" s="14" t="s">
        <v>105</v>
      </c>
      <c r="D1198" s="14" t="s">
        <v>585</v>
      </c>
      <c r="E1198" s="14">
        <v>1</v>
      </c>
      <c r="F1198" s="14" t="s">
        <v>25</v>
      </c>
      <c r="G1198" s="14">
        <v>1</v>
      </c>
      <c r="H1198" s="14" t="s">
        <v>54</v>
      </c>
      <c r="I1198" s="14">
        <v>17881</v>
      </c>
      <c r="J1198" s="14">
        <f>SUM(E1198*I1198/G1198)</f>
        <v>17881</v>
      </c>
    </row>
    <row r="1199" spans="2:10" hidden="1">
      <c r="B1199" s="14" t="s">
        <v>208</v>
      </c>
      <c r="C1199" s="14" t="s">
        <v>67</v>
      </c>
      <c r="D1199" s="14" t="s">
        <v>586</v>
      </c>
      <c r="E1199" s="14">
        <v>4</v>
      </c>
      <c r="F1199" s="14" t="s">
        <v>25</v>
      </c>
      <c r="G1199" s="14">
        <v>1</v>
      </c>
      <c r="H1199" s="14" t="s">
        <v>54</v>
      </c>
      <c r="I1199" s="14">
        <v>10325</v>
      </c>
      <c r="J1199" s="14">
        <f>SUM(E1199*I1199/G1199)</f>
        <v>41300</v>
      </c>
    </row>
    <row r="1200" spans="2:10" hidden="1">
      <c r="B1200" s="14" t="s">
        <v>208</v>
      </c>
      <c r="C1200" s="14" t="s">
        <v>58</v>
      </c>
      <c r="D1200" s="14" t="s">
        <v>525</v>
      </c>
      <c r="E1200" s="14">
        <v>2</v>
      </c>
      <c r="F1200" s="14" t="s">
        <v>25</v>
      </c>
      <c r="G1200" s="14">
        <v>1</v>
      </c>
      <c r="H1200" s="14" t="s">
        <v>54</v>
      </c>
      <c r="I1200" s="14">
        <v>8699</v>
      </c>
      <c r="J1200" s="14">
        <f>SUM(E1200*I1200/G1200)</f>
        <v>17398</v>
      </c>
    </row>
    <row r="1201" spans="2:10" hidden="1">
      <c r="B1201" s="14" t="s">
        <v>224</v>
      </c>
      <c r="C1201" s="14" t="s">
        <v>105</v>
      </c>
      <c r="D1201" s="14" t="s">
        <v>587</v>
      </c>
      <c r="E1201" s="14">
        <v>12</v>
      </c>
      <c r="F1201" s="14" t="s">
        <v>25</v>
      </c>
      <c r="G1201" s="14">
        <v>1</v>
      </c>
      <c r="H1201" s="14" t="s">
        <v>54</v>
      </c>
      <c r="I1201" s="14">
        <v>2064</v>
      </c>
      <c r="J1201" s="14">
        <f>SUM(E1201*I1201/G1201)</f>
        <v>24768</v>
      </c>
    </row>
    <row r="1202" spans="2:10" hidden="1">
      <c r="D1202" s="14" t="s">
        <v>211</v>
      </c>
    </row>
    <row r="1203" spans="2:10" hidden="1">
      <c r="B1203" s="14" t="s">
        <v>212</v>
      </c>
      <c r="C1203" s="14" t="s">
        <v>213</v>
      </c>
      <c r="D1203" s="14" t="s">
        <v>391</v>
      </c>
      <c r="E1203" s="14">
        <v>1</v>
      </c>
      <c r="F1203" s="14" t="s">
        <v>124</v>
      </c>
      <c r="G1203" s="14">
        <v>1</v>
      </c>
      <c r="H1203" s="14" t="s">
        <v>124</v>
      </c>
      <c r="I1203" s="14">
        <v>2200</v>
      </c>
      <c r="J1203" s="14">
        <f t="shared" ref="J1203:J1209" si="9">SUM(E1203*I1203)</f>
        <v>2200</v>
      </c>
    </row>
    <row r="1204" spans="2:10" hidden="1">
      <c r="B1204" s="14" t="s">
        <v>214</v>
      </c>
      <c r="C1204" s="14" t="s">
        <v>213</v>
      </c>
      <c r="D1204" s="14" t="s">
        <v>392</v>
      </c>
      <c r="E1204" s="14">
        <v>1</v>
      </c>
      <c r="F1204" s="14" t="s">
        <v>124</v>
      </c>
      <c r="G1204" s="14">
        <v>1</v>
      </c>
      <c r="H1204" s="14" t="s">
        <v>124</v>
      </c>
      <c r="I1204" s="14">
        <v>2200</v>
      </c>
      <c r="J1204" s="14">
        <f t="shared" si="9"/>
        <v>2200</v>
      </c>
    </row>
    <row r="1205" spans="2:10" hidden="1">
      <c r="B1205" s="14" t="s">
        <v>575</v>
      </c>
      <c r="C1205" s="14" t="s">
        <v>213</v>
      </c>
      <c r="D1205" s="14" t="s">
        <v>393</v>
      </c>
      <c r="E1205" s="14">
        <v>1</v>
      </c>
      <c r="F1205" s="14" t="s">
        <v>124</v>
      </c>
      <c r="G1205" s="14">
        <v>1</v>
      </c>
      <c r="H1205" s="14" t="s">
        <v>124</v>
      </c>
      <c r="I1205" s="14">
        <v>8250</v>
      </c>
      <c r="J1205" s="14">
        <f t="shared" si="9"/>
        <v>8250</v>
      </c>
    </row>
    <row r="1206" spans="2:10" hidden="1">
      <c r="B1206" s="14" t="s">
        <v>215</v>
      </c>
      <c r="C1206" s="14" t="s">
        <v>213</v>
      </c>
      <c r="D1206" s="14" t="s">
        <v>394</v>
      </c>
      <c r="E1206" s="14">
        <v>2</v>
      </c>
      <c r="F1206" s="14" t="s">
        <v>124</v>
      </c>
      <c r="G1206" s="14">
        <v>1</v>
      </c>
      <c r="H1206" s="14" t="s">
        <v>124</v>
      </c>
      <c r="I1206" s="14">
        <v>193</v>
      </c>
      <c r="J1206" s="14">
        <f t="shared" si="9"/>
        <v>386</v>
      </c>
    </row>
    <row r="1207" spans="2:10" hidden="1">
      <c r="B1207" s="14" t="s">
        <v>215</v>
      </c>
      <c r="C1207" s="14" t="s">
        <v>216</v>
      </c>
      <c r="D1207" s="14" t="s">
        <v>395</v>
      </c>
      <c r="E1207" s="14">
        <v>3</v>
      </c>
      <c r="F1207" s="14" t="s">
        <v>124</v>
      </c>
      <c r="G1207" s="14">
        <v>1</v>
      </c>
      <c r="H1207" s="14" t="s">
        <v>124</v>
      </c>
      <c r="I1207" s="14">
        <v>149</v>
      </c>
      <c r="J1207" s="14">
        <f t="shared" si="9"/>
        <v>447</v>
      </c>
    </row>
    <row r="1208" spans="2:10" hidden="1">
      <c r="B1208" s="14" t="s">
        <v>217</v>
      </c>
      <c r="C1208" s="14" t="s">
        <v>213</v>
      </c>
      <c r="D1208" s="14" t="s">
        <v>396</v>
      </c>
      <c r="E1208" s="14">
        <v>3</v>
      </c>
      <c r="F1208" s="14" t="s">
        <v>124</v>
      </c>
      <c r="G1208" s="14">
        <v>1</v>
      </c>
      <c r="H1208" s="14" t="s">
        <v>124</v>
      </c>
      <c r="I1208" s="14">
        <v>101</v>
      </c>
      <c r="J1208" s="14">
        <f t="shared" si="9"/>
        <v>303</v>
      </c>
    </row>
    <row r="1209" spans="2:10" hidden="1">
      <c r="B1209" s="14" t="s">
        <v>218</v>
      </c>
      <c r="D1209" s="14" t="s">
        <v>397</v>
      </c>
      <c r="E1209" s="14">
        <v>3</v>
      </c>
      <c r="F1209" s="14" t="s">
        <v>124</v>
      </c>
      <c r="G1209" s="14">
        <v>1</v>
      </c>
      <c r="H1209" s="14" t="s">
        <v>124</v>
      </c>
      <c r="I1209" s="14">
        <v>484</v>
      </c>
      <c r="J1209" s="14">
        <f t="shared" si="9"/>
        <v>1452</v>
      </c>
    </row>
    <row r="1210" spans="2:10" hidden="1">
      <c r="J1210" s="14">
        <f>SUM(J1197:J1209)</f>
        <v>230245.261</v>
      </c>
    </row>
    <row r="1211" spans="2:10" hidden="1">
      <c r="D1211" s="14" t="s">
        <v>219</v>
      </c>
      <c r="E1211" s="14">
        <v>0.05</v>
      </c>
      <c r="J1211" s="14">
        <f>J1210*E1211</f>
        <v>11512.263050000001</v>
      </c>
    </row>
    <row r="1212" spans="2:10" hidden="1">
      <c r="D1212" s="14" t="s">
        <v>220</v>
      </c>
      <c r="E1212" s="14">
        <v>0.02</v>
      </c>
      <c r="J1212" s="14">
        <f>J1210*E1212</f>
        <v>4604.9052199999996</v>
      </c>
    </row>
    <row r="1213" spans="2:10" hidden="1">
      <c r="D1213" s="14" t="s">
        <v>186</v>
      </c>
      <c r="E1213" s="14">
        <v>0.02</v>
      </c>
      <c r="J1213" s="14">
        <f>J1210*E1213</f>
        <v>4604.9052199999996</v>
      </c>
    </row>
    <row r="1214" spans="2:10" hidden="1">
      <c r="D1214" s="14" t="s">
        <v>221</v>
      </c>
      <c r="E1214" s="14">
        <v>0.05</v>
      </c>
      <c r="J1214" s="14">
        <f>J1210*E1214</f>
        <v>11512.263050000001</v>
      </c>
    </row>
    <row r="1215" spans="2:10" hidden="1">
      <c r="D1215" s="14" t="s">
        <v>222</v>
      </c>
      <c r="J1215" s="14">
        <f>SUM(J1210:J1214)</f>
        <v>262479.59753999999</v>
      </c>
    </row>
    <row r="1216" spans="2:10" ht="18" hidden="1" customHeight="1">
      <c r="D1216" s="14" t="s">
        <v>32</v>
      </c>
      <c r="E1216" s="14">
        <f>$E$7</f>
        <v>0.13614999999999999</v>
      </c>
      <c r="J1216" s="14">
        <f>J1215*E1216</f>
        <v>35736.597205070997</v>
      </c>
    </row>
    <row r="1217" spans="1:10" ht="18" hidden="1" customHeight="1">
      <c r="J1217" s="14">
        <f>SUM(J1215:J1216)</f>
        <v>298216.194745071</v>
      </c>
    </row>
    <row r="1218" spans="1:10" ht="18" hidden="1" customHeight="1">
      <c r="D1218" s="14" t="s">
        <v>49</v>
      </c>
      <c r="J1218" s="14">
        <f>ROUND(J1217,0)</f>
        <v>298216</v>
      </c>
    </row>
    <row r="1219" spans="1:10" hidden="1"/>
    <row r="1220" spans="1:10" hidden="1">
      <c r="D1220" s="15" t="s">
        <v>588</v>
      </c>
      <c r="E1220" s="15"/>
      <c r="F1220" s="15"/>
      <c r="G1220" s="15"/>
      <c r="H1220" s="15"/>
      <c r="I1220" s="15"/>
      <c r="J1220" s="15"/>
    </row>
    <row r="1221" spans="1:10" ht="85.1" hidden="1" customHeight="1">
      <c r="A1221" s="14">
        <f>SUM(MAX($A$7:$A1219),1)</f>
        <v>53</v>
      </c>
      <c r="D1221" s="15" t="s">
        <v>612</v>
      </c>
      <c r="E1221" s="15"/>
      <c r="F1221" s="15"/>
      <c r="G1221" s="15"/>
      <c r="H1221" s="15"/>
      <c r="I1221" s="15"/>
      <c r="J1221" s="15"/>
    </row>
    <row r="1222" spans="1:10" hidden="1">
      <c r="D1222" s="14" t="s">
        <v>193</v>
      </c>
      <c r="F1222" s="14" t="s">
        <v>81</v>
      </c>
      <c r="G1222" s="14" t="s">
        <v>194</v>
      </c>
      <c r="H1222" s="14" t="s">
        <v>195</v>
      </c>
      <c r="J1222" s="14" t="s">
        <v>25</v>
      </c>
    </row>
    <row r="1223" spans="1:10" hidden="1">
      <c r="D1223" s="14" t="s">
        <v>196</v>
      </c>
      <c r="F1223" s="14">
        <v>2.25</v>
      </c>
      <c r="G1223" s="14">
        <v>1.98</v>
      </c>
      <c r="H1223" s="14">
        <v>0.45</v>
      </c>
    </row>
    <row r="1224" spans="1:10" hidden="1">
      <c r="D1224" s="14" t="s">
        <v>197</v>
      </c>
      <c r="F1224" s="14">
        <v>2</v>
      </c>
      <c r="G1224" s="14">
        <f>F1223</f>
        <v>2.25</v>
      </c>
      <c r="H1224" s="14">
        <f>G1223</f>
        <v>1.98</v>
      </c>
      <c r="I1224" s="14">
        <v>8.91</v>
      </c>
      <c r="J1224" s="14">
        <v>2</v>
      </c>
    </row>
    <row r="1225" spans="1:10" hidden="1">
      <c r="D1225" s="14" t="s">
        <v>198</v>
      </c>
      <c r="F1225" s="14">
        <v>2</v>
      </c>
      <c r="G1225" s="14">
        <f>F1223</f>
        <v>2.25</v>
      </c>
      <c r="H1225" s="14">
        <f>H1223</f>
        <v>0.45</v>
      </c>
      <c r="I1225" s="14">
        <v>2.0249999999999999</v>
      </c>
      <c r="J1225" s="14">
        <v>2</v>
      </c>
    </row>
    <row r="1226" spans="1:10" hidden="1">
      <c r="D1226" s="14" t="s">
        <v>199</v>
      </c>
      <c r="F1226" s="14">
        <v>2</v>
      </c>
      <c r="G1226" s="14">
        <f>G1223</f>
        <v>1.98</v>
      </c>
      <c r="H1226" s="14">
        <f>H1223</f>
        <v>0.45</v>
      </c>
      <c r="I1226" s="14">
        <v>1.782</v>
      </c>
      <c r="J1226" s="14">
        <v>2</v>
      </c>
    </row>
    <row r="1227" spans="1:10" hidden="1">
      <c r="D1227" s="14" t="s">
        <v>200</v>
      </c>
      <c r="F1227" s="14">
        <v>2</v>
      </c>
      <c r="G1227" s="14">
        <f>G1223</f>
        <v>1.98</v>
      </c>
      <c r="H1227" s="14">
        <f>H1223</f>
        <v>0.45</v>
      </c>
      <c r="I1227" s="14">
        <v>1.782</v>
      </c>
      <c r="J1227" s="14">
        <v>2</v>
      </c>
    </row>
    <row r="1228" spans="1:10" hidden="1">
      <c r="F1228" s="14">
        <v>2</v>
      </c>
      <c r="G1228" s="14">
        <v>1.6</v>
      </c>
      <c r="H1228" s="14">
        <v>1</v>
      </c>
      <c r="I1228" s="14">
        <v>3.2</v>
      </c>
    </row>
    <row r="1229" spans="1:10" hidden="1">
      <c r="D1229" s="14" t="s">
        <v>201</v>
      </c>
      <c r="F1229" s="14">
        <v>13</v>
      </c>
      <c r="G1229" s="14">
        <v>0.45</v>
      </c>
      <c r="H1229" s="14">
        <v>0.55000000000000004</v>
      </c>
      <c r="I1229" s="14">
        <v>3.2175000000000007</v>
      </c>
      <c r="J1229" s="14">
        <v>0</v>
      </c>
    </row>
    <row r="1230" spans="1:10" hidden="1">
      <c r="D1230" s="14" t="s">
        <v>201</v>
      </c>
      <c r="I1230" s="14">
        <v>0</v>
      </c>
      <c r="J1230" s="14">
        <v>6</v>
      </c>
    </row>
    <row r="1231" spans="1:10" hidden="1">
      <c r="D1231" s="14" t="s">
        <v>173</v>
      </c>
      <c r="I1231" s="14">
        <v>20.916500000000003</v>
      </c>
      <c r="J1231" s="14">
        <v>0</v>
      </c>
    </row>
    <row r="1232" spans="1:10" hidden="1">
      <c r="D1232" s="14" t="s">
        <v>202</v>
      </c>
      <c r="I1232" s="14">
        <v>2.0916500000000005</v>
      </c>
      <c r="J1232" s="14">
        <v>0</v>
      </c>
    </row>
    <row r="1233" spans="2:11" hidden="1">
      <c r="D1233" s="14" t="s">
        <v>203</v>
      </c>
      <c r="I1233" s="14">
        <v>23.008150000000004</v>
      </c>
    </row>
    <row r="1234" spans="2:11" hidden="1">
      <c r="B1234" s="14" t="s">
        <v>204</v>
      </c>
      <c r="C1234" s="14" t="s">
        <v>205</v>
      </c>
      <c r="D1234" s="14" t="s">
        <v>206</v>
      </c>
      <c r="E1234" s="14">
        <f>I1233</f>
        <v>23.008150000000004</v>
      </c>
      <c r="F1234" s="14" t="s">
        <v>207</v>
      </c>
      <c r="G1234" s="14">
        <v>1</v>
      </c>
      <c r="H1234" s="14" t="s">
        <v>207</v>
      </c>
      <c r="I1234" s="14">
        <v>4940</v>
      </c>
      <c r="J1234" s="14">
        <f>SUM(E1234*I1234/G1234)</f>
        <v>113660.26100000001</v>
      </c>
      <c r="K1234" s="14" t="s">
        <v>223</v>
      </c>
    </row>
    <row r="1235" spans="2:11" hidden="1">
      <c r="B1235" s="14" t="s">
        <v>208</v>
      </c>
      <c r="C1235" s="14" t="s">
        <v>79</v>
      </c>
      <c r="D1235" s="14" t="s">
        <v>582</v>
      </c>
      <c r="E1235" s="14">
        <v>1</v>
      </c>
      <c r="F1235" s="14" t="s">
        <v>25</v>
      </c>
      <c r="G1235" s="14">
        <v>1</v>
      </c>
      <c r="H1235" s="14" t="s">
        <v>54</v>
      </c>
      <c r="I1235" s="14">
        <v>29878</v>
      </c>
      <c r="J1235" s="14">
        <f>SUM(E1235*I1235/G1235)</f>
        <v>29878</v>
      </c>
    </row>
    <row r="1236" spans="2:11" hidden="1">
      <c r="B1236" s="14" t="s">
        <v>208</v>
      </c>
      <c r="C1236" s="14" t="s">
        <v>67</v>
      </c>
      <c r="D1236" s="14" t="s">
        <v>386</v>
      </c>
      <c r="E1236" s="14">
        <v>4</v>
      </c>
      <c r="F1236" s="14" t="s">
        <v>25</v>
      </c>
      <c r="G1236" s="14">
        <v>1</v>
      </c>
      <c r="H1236" s="14" t="s">
        <v>54</v>
      </c>
      <c r="I1236" s="14">
        <v>10325</v>
      </c>
      <c r="J1236" s="14">
        <f>SUM(E1236*I1236/G1236)</f>
        <v>41300</v>
      </c>
    </row>
    <row r="1237" spans="2:11" hidden="1">
      <c r="B1237" s="14" t="s">
        <v>208</v>
      </c>
      <c r="C1237" s="14" t="s">
        <v>58</v>
      </c>
      <c r="D1237" s="14" t="s">
        <v>525</v>
      </c>
      <c r="E1237" s="14">
        <v>4</v>
      </c>
      <c r="F1237" s="14" t="s">
        <v>25</v>
      </c>
      <c r="G1237" s="14">
        <v>1</v>
      </c>
      <c r="H1237" s="14" t="s">
        <v>54</v>
      </c>
      <c r="I1237" s="14">
        <v>8699</v>
      </c>
      <c r="J1237" s="14">
        <f>SUM(E1237*I1237/G1237)</f>
        <v>34796</v>
      </c>
    </row>
    <row r="1238" spans="2:11" hidden="1">
      <c r="D1238" s="14" t="s">
        <v>211</v>
      </c>
    </row>
    <row r="1239" spans="2:11" hidden="1">
      <c r="B1239" s="14" t="s">
        <v>212</v>
      </c>
      <c r="C1239" s="14" t="s">
        <v>213</v>
      </c>
      <c r="D1239" s="14" t="s">
        <v>391</v>
      </c>
      <c r="E1239" s="14">
        <v>1</v>
      </c>
      <c r="F1239" s="14" t="s">
        <v>124</v>
      </c>
      <c r="G1239" s="14">
        <v>1</v>
      </c>
      <c r="H1239" s="14" t="s">
        <v>124</v>
      </c>
      <c r="I1239" s="14">
        <v>2200</v>
      </c>
      <c r="J1239" s="14">
        <f t="shared" ref="J1239:J1245" si="10">SUM(E1239*I1239)</f>
        <v>2200</v>
      </c>
    </row>
    <row r="1240" spans="2:11" hidden="1">
      <c r="B1240" s="14" t="s">
        <v>214</v>
      </c>
      <c r="C1240" s="14" t="s">
        <v>213</v>
      </c>
      <c r="D1240" s="14" t="s">
        <v>392</v>
      </c>
      <c r="E1240" s="14">
        <v>1</v>
      </c>
      <c r="F1240" s="14" t="s">
        <v>124</v>
      </c>
      <c r="G1240" s="14">
        <v>1</v>
      </c>
      <c r="H1240" s="14" t="s">
        <v>124</v>
      </c>
      <c r="I1240" s="14">
        <v>2200</v>
      </c>
      <c r="J1240" s="14">
        <f t="shared" si="10"/>
        <v>2200</v>
      </c>
    </row>
    <row r="1241" spans="2:11" hidden="1">
      <c r="B1241" s="14" t="s">
        <v>575</v>
      </c>
      <c r="C1241" s="14" t="s">
        <v>213</v>
      </c>
      <c r="D1241" s="14" t="s">
        <v>393</v>
      </c>
      <c r="E1241" s="14">
        <v>1</v>
      </c>
      <c r="F1241" s="14" t="s">
        <v>124</v>
      </c>
      <c r="G1241" s="14">
        <v>1</v>
      </c>
      <c r="H1241" s="14" t="s">
        <v>124</v>
      </c>
      <c r="I1241" s="14">
        <v>8250</v>
      </c>
      <c r="J1241" s="14">
        <f t="shared" si="10"/>
        <v>8250</v>
      </c>
    </row>
    <row r="1242" spans="2:11" hidden="1">
      <c r="B1242" s="14" t="s">
        <v>215</v>
      </c>
      <c r="C1242" s="14" t="s">
        <v>213</v>
      </c>
      <c r="D1242" s="14" t="s">
        <v>394</v>
      </c>
      <c r="E1242" s="14">
        <v>2</v>
      </c>
      <c r="F1242" s="14" t="s">
        <v>124</v>
      </c>
      <c r="G1242" s="14">
        <v>1</v>
      </c>
      <c r="H1242" s="14" t="s">
        <v>124</v>
      </c>
      <c r="I1242" s="14">
        <v>193</v>
      </c>
      <c r="J1242" s="14">
        <f t="shared" si="10"/>
        <v>386</v>
      </c>
    </row>
    <row r="1243" spans="2:11" hidden="1">
      <c r="B1243" s="14" t="s">
        <v>215</v>
      </c>
      <c r="C1243" s="14" t="s">
        <v>216</v>
      </c>
      <c r="D1243" s="14" t="s">
        <v>395</v>
      </c>
      <c r="E1243" s="14">
        <f>24+3</f>
        <v>27</v>
      </c>
      <c r="F1243" s="14" t="s">
        <v>124</v>
      </c>
      <c r="G1243" s="14">
        <v>1</v>
      </c>
      <c r="H1243" s="14" t="s">
        <v>124</v>
      </c>
      <c r="I1243" s="14">
        <v>149</v>
      </c>
      <c r="J1243" s="14">
        <f t="shared" si="10"/>
        <v>4023</v>
      </c>
    </row>
    <row r="1244" spans="2:11" hidden="1">
      <c r="B1244" s="14" t="s">
        <v>217</v>
      </c>
      <c r="C1244" s="14" t="s">
        <v>213</v>
      </c>
      <c r="D1244" s="14" t="s">
        <v>396</v>
      </c>
      <c r="E1244" s="14">
        <v>3</v>
      </c>
      <c r="F1244" s="14" t="s">
        <v>124</v>
      </c>
      <c r="G1244" s="14">
        <v>1</v>
      </c>
      <c r="H1244" s="14" t="s">
        <v>124</v>
      </c>
      <c r="I1244" s="14">
        <v>101</v>
      </c>
      <c r="J1244" s="14">
        <f t="shared" si="10"/>
        <v>303</v>
      </c>
    </row>
    <row r="1245" spans="2:11" ht="58.95" hidden="1" customHeight="1">
      <c r="B1245" s="14" t="s">
        <v>218</v>
      </c>
      <c r="D1245" s="14" t="s">
        <v>397</v>
      </c>
      <c r="E1245" s="14">
        <v>3</v>
      </c>
      <c r="F1245" s="14" t="s">
        <v>124</v>
      </c>
      <c r="G1245" s="14">
        <v>1</v>
      </c>
      <c r="H1245" s="14" t="s">
        <v>124</v>
      </c>
      <c r="I1245" s="14">
        <v>484</v>
      </c>
      <c r="J1245" s="14">
        <f t="shared" si="10"/>
        <v>1452</v>
      </c>
    </row>
    <row r="1246" spans="2:11" hidden="1">
      <c r="J1246" s="14">
        <f>SUM(J1234:J1245)</f>
        <v>238448.261</v>
      </c>
    </row>
    <row r="1247" spans="2:11" hidden="1">
      <c r="D1247" s="14" t="s">
        <v>219</v>
      </c>
      <c r="E1247" s="14">
        <v>0.05</v>
      </c>
      <c r="J1247" s="14">
        <f>J1246*E1247</f>
        <v>11922.413050000001</v>
      </c>
    </row>
    <row r="1248" spans="2:11" hidden="1">
      <c r="D1248" s="14" t="s">
        <v>220</v>
      </c>
      <c r="E1248" s="14">
        <v>0.02</v>
      </c>
      <c r="J1248" s="14">
        <f>J1246*E1248</f>
        <v>4768.96522</v>
      </c>
    </row>
    <row r="1249" spans="1:10" hidden="1">
      <c r="D1249" s="14" t="s">
        <v>186</v>
      </c>
      <c r="E1249" s="14">
        <v>0.02</v>
      </c>
      <c r="J1249" s="14">
        <f>J1246*E1249</f>
        <v>4768.96522</v>
      </c>
    </row>
    <row r="1250" spans="1:10" hidden="1">
      <c r="D1250" s="14" t="s">
        <v>221</v>
      </c>
      <c r="E1250" s="14">
        <v>0.05</v>
      </c>
      <c r="J1250" s="14">
        <f>J1246*E1250</f>
        <v>11922.413050000001</v>
      </c>
    </row>
    <row r="1251" spans="1:10" hidden="1">
      <c r="D1251" s="14" t="s">
        <v>222</v>
      </c>
      <c r="J1251" s="14">
        <f>SUM(J1246:J1250)</f>
        <v>271831.01754000003</v>
      </c>
    </row>
    <row r="1252" spans="1:10" ht="18" hidden="1" customHeight="1">
      <c r="D1252" s="14" t="s">
        <v>32</v>
      </c>
      <c r="E1252" s="14">
        <f>$E$7</f>
        <v>0.13614999999999999</v>
      </c>
      <c r="J1252" s="14">
        <f>J1251*E1252</f>
        <v>37009.793038071002</v>
      </c>
    </row>
    <row r="1253" spans="1:10" ht="18" hidden="1" customHeight="1">
      <c r="J1253" s="14">
        <f>SUM(J1251:J1252)</f>
        <v>308840.81057807105</v>
      </c>
    </row>
    <row r="1254" spans="1:10" ht="18" hidden="1" customHeight="1">
      <c r="D1254" s="14" t="s">
        <v>49</v>
      </c>
      <c r="J1254" s="14">
        <f>ROUND(J1253,0)</f>
        <v>308841</v>
      </c>
    </row>
    <row r="1255" spans="1:10" hidden="1"/>
    <row r="1256" spans="1:10" hidden="1">
      <c r="D1256" s="15" t="s">
        <v>589</v>
      </c>
      <c r="E1256" s="15"/>
      <c r="F1256" s="15"/>
      <c r="G1256" s="15"/>
      <c r="H1256" s="15"/>
      <c r="I1256" s="15"/>
      <c r="J1256" s="15"/>
    </row>
    <row r="1257" spans="1:10" ht="97.15" hidden="1" customHeight="1">
      <c r="A1257" s="14">
        <f>SUM(MAX($A$7:$A1255),1)</f>
        <v>54</v>
      </c>
      <c r="D1257" s="15" t="s">
        <v>612</v>
      </c>
      <c r="E1257" s="15"/>
      <c r="F1257" s="15"/>
      <c r="G1257" s="15"/>
      <c r="H1257" s="15"/>
      <c r="I1257" s="15"/>
      <c r="J1257" s="15"/>
    </row>
    <row r="1258" spans="1:10" hidden="1">
      <c r="D1258" s="14" t="s">
        <v>193</v>
      </c>
      <c r="F1258" s="14" t="s">
        <v>81</v>
      </c>
      <c r="G1258" s="14" t="s">
        <v>194</v>
      </c>
      <c r="H1258" s="14" t="s">
        <v>195</v>
      </c>
      <c r="J1258" s="14" t="s">
        <v>25</v>
      </c>
    </row>
    <row r="1259" spans="1:10" hidden="1">
      <c r="D1259" s="14" t="s">
        <v>196</v>
      </c>
      <c r="F1259" s="14">
        <v>2.25</v>
      </c>
      <c r="G1259" s="14">
        <v>1.98</v>
      </c>
      <c r="H1259" s="14">
        <v>0.45</v>
      </c>
    </row>
    <row r="1260" spans="1:10" hidden="1">
      <c r="D1260" s="14" t="s">
        <v>197</v>
      </c>
      <c r="F1260" s="14">
        <v>2</v>
      </c>
      <c r="G1260" s="14">
        <f>F1259</f>
        <v>2.25</v>
      </c>
      <c r="H1260" s="14">
        <f>G1259</f>
        <v>1.98</v>
      </c>
      <c r="I1260" s="14">
        <v>8.91</v>
      </c>
      <c r="J1260" s="14">
        <v>2</v>
      </c>
    </row>
    <row r="1261" spans="1:10" hidden="1">
      <c r="D1261" s="14" t="s">
        <v>198</v>
      </c>
      <c r="F1261" s="14">
        <v>2</v>
      </c>
      <c r="G1261" s="14">
        <f>F1259</f>
        <v>2.25</v>
      </c>
      <c r="H1261" s="14">
        <f>H1259</f>
        <v>0.45</v>
      </c>
      <c r="I1261" s="14">
        <v>2.0249999999999999</v>
      </c>
      <c r="J1261" s="14">
        <v>2</v>
      </c>
    </row>
    <row r="1262" spans="1:10" hidden="1">
      <c r="D1262" s="14" t="s">
        <v>199</v>
      </c>
      <c r="F1262" s="14">
        <v>2</v>
      </c>
      <c r="G1262" s="14">
        <f>G1259</f>
        <v>1.98</v>
      </c>
      <c r="H1262" s="14">
        <f>H1259</f>
        <v>0.45</v>
      </c>
      <c r="I1262" s="14">
        <v>1.782</v>
      </c>
      <c r="J1262" s="14">
        <v>2</v>
      </c>
    </row>
    <row r="1263" spans="1:10" hidden="1">
      <c r="D1263" s="14" t="s">
        <v>200</v>
      </c>
      <c r="F1263" s="14">
        <v>2</v>
      </c>
      <c r="G1263" s="14">
        <f>G1259</f>
        <v>1.98</v>
      </c>
      <c r="H1263" s="14">
        <f>H1259</f>
        <v>0.45</v>
      </c>
      <c r="I1263" s="14">
        <v>1.782</v>
      </c>
      <c r="J1263" s="14">
        <v>2</v>
      </c>
    </row>
    <row r="1264" spans="1:10" hidden="1">
      <c r="F1264" s="14">
        <v>2</v>
      </c>
      <c r="G1264" s="14">
        <v>1.6</v>
      </c>
      <c r="H1264" s="14">
        <v>1</v>
      </c>
      <c r="I1264" s="14">
        <v>3.2</v>
      </c>
    </row>
    <row r="1265" spans="2:10" hidden="1">
      <c r="D1265" s="14" t="s">
        <v>201</v>
      </c>
      <c r="F1265" s="14">
        <v>13</v>
      </c>
      <c r="G1265" s="14">
        <v>0.45</v>
      </c>
      <c r="H1265" s="14">
        <v>0.55000000000000004</v>
      </c>
      <c r="I1265" s="14">
        <v>3.2175000000000007</v>
      </c>
      <c r="J1265" s="14">
        <v>0</v>
      </c>
    </row>
    <row r="1266" spans="2:10" hidden="1">
      <c r="D1266" s="14" t="s">
        <v>201</v>
      </c>
      <c r="I1266" s="14">
        <v>0</v>
      </c>
      <c r="J1266" s="14">
        <v>6</v>
      </c>
    </row>
    <row r="1267" spans="2:10" hidden="1">
      <c r="D1267" s="14" t="s">
        <v>173</v>
      </c>
      <c r="I1267" s="14">
        <v>20.916500000000003</v>
      </c>
      <c r="J1267" s="14">
        <v>0</v>
      </c>
    </row>
    <row r="1268" spans="2:10" hidden="1">
      <c r="D1268" s="14" t="s">
        <v>202</v>
      </c>
      <c r="I1268" s="14">
        <v>2.0916500000000005</v>
      </c>
      <c r="J1268" s="14">
        <v>0</v>
      </c>
    </row>
    <row r="1269" spans="2:10" hidden="1">
      <c r="D1269" s="14" t="s">
        <v>203</v>
      </c>
      <c r="I1269" s="14">
        <v>23.008150000000004</v>
      </c>
    </row>
    <row r="1270" spans="2:10" hidden="1">
      <c r="B1270" s="14" t="s">
        <v>204</v>
      </c>
      <c r="C1270" s="14" t="s">
        <v>205</v>
      </c>
      <c r="D1270" s="14" t="s">
        <v>206</v>
      </c>
      <c r="E1270" s="14">
        <f>I1269</f>
        <v>23.008150000000004</v>
      </c>
      <c r="F1270" s="14" t="s">
        <v>207</v>
      </c>
      <c r="G1270" s="14">
        <v>1</v>
      </c>
      <c r="H1270" s="14" t="s">
        <v>207</v>
      </c>
      <c r="I1270" s="14">
        <v>4940</v>
      </c>
      <c r="J1270" s="14">
        <f>SUM(E1270*I1270/G1270)</f>
        <v>113660.26100000001</v>
      </c>
    </row>
    <row r="1271" spans="2:10" hidden="1">
      <c r="B1271" s="14" t="s">
        <v>208</v>
      </c>
      <c r="C1271" s="14" t="s">
        <v>79</v>
      </c>
      <c r="D1271" s="14" t="s">
        <v>582</v>
      </c>
      <c r="E1271" s="14">
        <v>1</v>
      </c>
      <c r="F1271" s="14" t="s">
        <v>25</v>
      </c>
      <c r="G1271" s="14">
        <v>1</v>
      </c>
      <c r="H1271" s="14" t="s">
        <v>54</v>
      </c>
      <c r="I1271" s="14">
        <v>29878</v>
      </c>
      <c r="J1271" s="14">
        <f>SUM(E1271*I1271/G1271)</f>
        <v>29878</v>
      </c>
    </row>
    <row r="1272" spans="2:10" hidden="1">
      <c r="B1272" s="14" t="s">
        <v>208</v>
      </c>
      <c r="C1272" s="14" t="s">
        <v>67</v>
      </c>
      <c r="D1272" s="14" t="s">
        <v>386</v>
      </c>
      <c r="E1272" s="14">
        <v>2</v>
      </c>
      <c r="F1272" s="14" t="s">
        <v>25</v>
      </c>
      <c r="G1272" s="14">
        <v>1</v>
      </c>
      <c r="H1272" s="14" t="s">
        <v>54</v>
      </c>
      <c r="I1272" s="14">
        <v>10325</v>
      </c>
      <c r="J1272" s="14">
        <f>SUM(E1272*I1272/G1272)</f>
        <v>20650</v>
      </c>
    </row>
    <row r="1273" spans="2:10" hidden="1">
      <c r="B1273" s="14" t="s">
        <v>208</v>
      </c>
      <c r="C1273" s="14" t="s">
        <v>58</v>
      </c>
      <c r="D1273" s="14" t="s">
        <v>525</v>
      </c>
      <c r="E1273" s="14">
        <v>8</v>
      </c>
      <c r="F1273" s="14" t="s">
        <v>25</v>
      </c>
      <c r="G1273" s="14">
        <v>1</v>
      </c>
      <c r="H1273" s="14" t="s">
        <v>54</v>
      </c>
      <c r="I1273" s="14">
        <v>8699</v>
      </c>
      <c r="J1273" s="14">
        <f>SUM(E1273*I1273/G1273)</f>
        <v>69592</v>
      </c>
    </row>
    <row r="1274" spans="2:10" hidden="1">
      <c r="D1274" s="14" t="s">
        <v>211</v>
      </c>
    </row>
    <row r="1275" spans="2:10" hidden="1">
      <c r="B1275" s="14" t="s">
        <v>212</v>
      </c>
      <c r="C1275" s="14" t="s">
        <v>213</v>
      </c>
      <c r="D1275" s="14" t="s">
        <v>391</v>
      </c>
      <c r="E1275" s="14">
        <v>1</v>
      </c>
      <c r="F1275" s="14" t="s">
        <v>124</v>
      </c>
      <c r="G1275" s="14">
        <v>1</v>
      </c>
      <c r="H1275" s="14" t="s">
        <v>124</v>
      </c>
      <c r="I1275" s="14">
        <v>2200</v>
      </c>
      <c r="J1275" s="14">
        <f t="shared" ref="J1275:J1281" si="11">SUM(E1275*I1275)</f>
        <v>2200</v>
      </c>
    </row>
    <row r="1276" spans="2:10" hidden="1">
      <c r="B1276" s="14" t="s">
        <v>214</v>
      </c>
      <c r="C1276" s="14" t="s">
        <v>213</v>
      </c>
      <c r="D1276" s="14" t="s">
        <v>392</v>
      </c>
      <c r="E1276" s="14">
        <v>1</v>
      </c>
      <c r="F1276" s="14" t="s">
        <v>124</v>
      </c>
      <c r="G1276" s="14">
        <v>1</v>
      </c>
      <c r="H1276" s="14" t="s">
        <v>124</v>
      </c>
      <c r="I1276" s="14">
        <v>2200</v>
      </c>
      <c r="J1276" s="14">
        <f t="shared" si="11"/>
        <v>2200</v>
      </c>
    </row>
    <row r="1277" spans="2:10" hidden="1">
      <c r="B1277" s="14" t="s">
        <v>215</v>
      </c>
      <c r="C1277" s="14" t="s">
        <v>213</v>
      </c>
      <c r="D1277" s="14" t="s">
        <v>393</v>
      </c>
      <c r="E1277" s="14">
        <v>1</v>
      </c>
      <c r="F1277" s="14" t="s">
        <v>124</v>
      </c>
      <c r="G1277" s="14">
        <v>1</v>
      </c>
      <c r="H1277" s="14" t="s">
        <v>124</v>
      </c>
      <c r="I1277" s="14">
        <v>8250</v>
      </c>
      <c r="J1277" s="14">
        <f t="shared" si="11"/>
        <v>8250</v>
      </c>
    </row>
    <row r="1278" spans="2:10" hidden="1">
      <c r="B1278" s="14" t="s">
        <v>215</v>
      </c>
      <c r="C1278" s="14" t="s">
        <v>213</v>
      </c>
      <c r="D1278" s="14" t="s">
        <v>394</v>
      </c>
      <c r="E1278" s="14">
        <v>2</v>
      </c>
      <c r="F1278" s="14" t="s">
        <v>124</v>
      </c>
      <c r="G1278" s="14">
        <v>1</v>
      </c>
      <c r="H1278" s="14" t="s">
        <v>124</v>
      </c>
      <c r="I1278" s="14">
        <v>193</v>
      </c>
      <c r="J1278" s="14">
        <f t="shared" si="11"/>
        <v>386</v>
      </c>
    </row>
    <row r="1279" spans="2:10" hidden="1">
      <c r="B1279" s="14" t="s">
        <v>215</v>
      </c>
      <c r="C1279" s="14" t="s">
        <v>216</v>
      </c>
      <c r="D1279" s="14" t="s">
        <v>395</v>
      </c>
      <c r="E1279" s="14">
        <f>24+3</f>
        <v>27</v>
      </c>
      <c r="F1279" s="14" t="s">
        <v>124</v>
      </c>
      <c r="G1279" s="14">
        <v>1</v>
      </c>
      <c r="H1279" s="14" t="s">
        <v>124</v>
      </c>
      <c r="I1279" s="14">
        <v>149</v>
      </c>
      <c r="J1279" s="14">
        <f t="shared" si="11"/>
        <v>4023</v>
      </c>
    </row>
    <row r="1280" spans="2:10" hidden="1">
      <c r="B1280" s="14" t="s">
        <v>217</v>
      </c>
      <c r="C1280" s="14" t="s">
        <v>213</v>
      </c>
      <c r="D1280" s="14" t="s">
        <v>396</v>
      </c>
      <c r="E1280" s="14">
        <v>3</v>
      </c>
      <c r="F1280" s="14" t="s">
        <v>124</v>
      </c>
      <c r="G1280" s="14">
        <v>1</v>
      </c>
      <c r="H1280" s="14" t="s">
        <v>124</v>
      </c>
      <c r="I1280" s="14">
        <v>101</v>
      </c>
      <c r="J1280" s="14">
        <f t="shared" si="11"/>
        <v>303</v>
      </c>
    </row>
    <row r="1281" spans="1:10" hidden="1">
      <c r="B1281" s="14" t="s">
        <v>218</v>
      </c>
      <c r="D1281" s="14" t="s">
        <v>397</v>
      </c>
      <c r="E1281" s="14">
        <v>3</v>
      </c>
      <c r="F1281" s="14" t="s">
        <v>124</v>
      </c>
      <c r="G1281" s="14">
        <v>1</v>
      </c>
      <c r="H1281" s="14" t="s">
        <v>124</v>
      </c>
      <c r="I1281" s="14">
        <v>484</v>
      </c>
      <c r="J1281" s="14">
        <f t="shared" si="11"/>
        <v>1452</v>
      </c>
    </row>
    <row r="1282" spans="1:10" hidden="1">
      <c r="J1282" s="14">
        <f>SUM(J1270:J1281)</f>
        <v>252594.261</v>
      </c>
    </row>
    <row r="1283" spans="1:10" hidden="1">
      <c r="D1283" s="14" t="s">
        <v>219</v>
      </c>
      <c r="E1283" s="14">
        <v>0.05</v>
      </c>
      <c r="J1283" s="14">
        <f>J1282*E1283</f>
        <v>12629.71305</v>
      </c>
    </row>
    <row r="1284" spans="1:10" hidden="1">
      <c r="D1284" s="14" t="s">
        <v>220</v>
      </c>
      <c r="E1284" s="14">
        <v>0.02</v>
      </c>
      <c r="J1284" s="14">
        <f>J1282*E1284</f>
        <v>5051.8852200000001</v>
      </c>
    </row>
    <row r="1285" spans="1:10" hidden="1">
      <c r="D1285" s="14" t="s">
        <v>186</v>
      </c>
      <c r="E1285" s="14">
        <v>0.02</v>
      </c>
      <c r="J1285" s="14">
        <f>J1282*E1285</f>
        <v>5051.8852200000001</v>
      </c>
    </row>
    <row r="1286" spans="1:10" hidden="1">
      <c r="D1286" s="14" t="s">
        <v>221</v>
      </c>
      <c r="E1286" s="14">
        <v>0.05</v>
      </c>
      <c r="J1286" s="14">
        <f>J1282*E1286</f>
        <v>12629.71305</v>
      </c>
    </row>
    <row r="1287" spans="1:10" hidden="1">
      <c r="D1287" s="14" t="s">
        <v>222</v>
      </c>
      <c r="J1287" s="14">
        <f>SUM(J1282:J1286)</f>
        <v>287957.45754000003</v>
      </c>
    </row>
    <row r="1288" spans="1:10" ht="18" hidden="1" customHeight="1">
      <c r="D1288" s="14" t="s">
        <v>32</v>
      </c>
      <c r="E1288" s="14">
        <f>$E$7</f>
        <v>0.13614999999999999</v>
      </c>
      <c r="J1288" s="14">
        <f>J1287*E1288</f>
        <v>39205.407844071</v>
      </c>
    </row>
    <row r="1289" spans="1:10" ht="18" hidden="1" customHeight="1">
      <c r="J1289" s="14">
        <f>SUM(J1287:J1288)</f>
        <v>327162.86538407102</v>
      </c>
    </row>
    <row r="1290" spans="1:10" ht="18" hidden="1" customHeight="1">
      <c r="D1290" s="14" t="s">
        <v>49</v>
      </c>
      <c r="J1290" s="14">
        <f>ROUND(J1289,0)</f>
        <v>327163</v>
      </c>
    </row>
    <row r="1291" spans="1:10">
      <c r="A1291" s="14" t="s">
        <v>289</v>
      </c>
      <c r="D1291" s="15" t="s">
        <v>290</v>
      </c>
      <c r="E1291" s="15"/>
      <c r="F1291" s="15"/>
      <c r="G1291" s="15"/>
      <c r="H1291" s="15"/>
      <c r="I1291" s="15"/>
      <c r="J1291" s="15"/>
    </row>
    <row r="1292" spans="1:10" ht="72" customHeight="1">
      <c r="A1292" s="14">
        <f>A945+1</f>
        <v>46</v>
      </c>
      <c r="D1292" s="15" t="s">
        <v>613</v>
      </c>
      <c r="E1292" s="15"/>
      <c r="F1292" s="15"/>
      <c r="G1292" s="15"/>
      <c r="H1292" s="15"/>
      <c r="I1292" s="15"/>
      <c r="J1292" s="15"/>
    </row>
    <row r="1293" spans="1:10">
      <c r="D1293" s="14" t="s">
        <v>19</v>
      </c>
    </row>
    <row r="1294" spans="1:10">
      <c r="B1294" s="14">
        <v>1</v>
      </c>
      <c r="D1294" s="14" t="s">
        <v>1</v>
      </c>
      <c r="E1294" s="14">
        <v>5.5E-2</v>
      </c>
      <c r="F1294" s="14" t="s">
        <v>20</v>
      </c>
      <c r="G1294" s="14">
        <v>1</v>
      </c>
      <c r="H1294" s="14" t="s">
        <v>20</v>
      </c>
      <c r="I1294" s="14">
        <f>$I$904</f>
        <v>615</v>
      </c>
      <c r="J1294" s="14">
        <f>SUM(E1294*I1294/G1294)</f>
        <v>33.825000000000003</v>
      </c>
    </row>
    <row r="1295" spans="1:10">
      <c r="D1295" s="14" t="s">
        <v>75</v>
      </c>
      <c r="J1295" s="14">
        <f>SUM(J1294:J1294)</f>
        <v>33.825000000000003</v>
      </c>
    </row>
    <row r="1296" spans="1:10">
      <c r="D1296" s="14" t="s">
        <v>23</v>
      </c>
    </row>
    <row r="1297" spans="1:10">
      <c r="B1297" s="14" t="s">
        <v>407</v>
      </c>
      <c r="C1297" s="14" t="s">
        <v>58</v>
      </c>
      <c r="D1297" s="14" t="s">
        <v>291</v>
      </c>
      <c r="E1297" s="14">
        <v>1</v>
      </c>
      <c r="F1297" s="14" t="s">
        <v>25</v>
      </c>
      <c r="G1297" s="14">
        <v>1</v>
      </c>
      <c r="H1297" s="14" t="s">
        <v>54</v>
      </c>
      <c r="I1297" s="14">
        <v>80</v>
      </c>
      <c r="J1297" s="14">
        <f>SUM(E1297*I1297/G1297)</f>
        <v>80</v>
      </c>
    </row>
    <row r="1298" spans="1:10">
      <c r="B1298" s="14" t="s">
        <v>408</v>
      </c>
      <c r="C1298" s="14" t="s">
        <v>58</v>
      </c>
      <c r="D1298" s="14" t="s">
        <v>292</v>
      </c>
      <c r="E1298" s="14">
        <v>1</v>
      </c>
      <c r="F1298" s="14" t="s">
        <v>25</v>
      </c>
      <c r="G1298" s="14">
        <v>1</v>
      </c>
      <c r="H1298" s="14" t="s">
        <v>54</v>
      </c>
      <c r="I1298" s="14">
        <v>85</v>
      </c>
      <c r="J1298" s="14">
        <f>SUM(E1298*I1298/G1298)</f>
        <v>85</v>
      </c>
    </row>
    <row r="1299" spans="1:10">
      <c r="B1299" s="14" t="s">
        <v>176</v>
      </c>
      <c r="C1299" s="14" t="s">
        <v>242</v>
      </c>
      <c r="D1299" s="14" t="s">
        <v>293</v>
      </c>
      <c r="E1299" s="14">
        <v>1</v>
      </c>
      <c r="F1299" s="14" t="s">
        <v>25</v>
      </c>
      <c r="G1299" s="14">
        <v>1</v>
      </c>
      <c r="H1299" s="14" t="s">
        <v>54</v>
      </c>
      <c r="I1299" s="14">
        <v>140</v>
      </c>
      <c r="J1299" s="14">
        <f>SUM(E1299*I1299/G1299)</f>
        <v>140</v>
      </c>
    </row>
    <row r="1300" spans="1:10">
      <c r="D1300" s="14" t="s">
        <v>155</v>
      </c>
      <c r="J1300" s="14">
        <f>SUM(J1297:J1299)</f>
        <v>305</v>
      </c>
    </row>
    <row r="1301" spans="1:10">
      <c r="D1301" s="14" t="s">
        <v>31</v>
      </c>
      <c r="J1301" s="14">
        <f>ROUNDDOWN(J1295+J1300,0)</f>
        <v>338</v>
      </c>
    </row>
    <row r="1302" spans="1:10">
      <c r="D1302" s="14" t="s">
        <v>32</v>
      </c>
      <c r="E1302" s="14">
        <f>$E$7</f>
        <v>0.13614999999999999</v>
      </c>
      <c r="J1302" s="14">
        <f>J1301*E1302</f>
        <v>46.018699999999995</v>
      </c>
    </row>
    <row r="1303" spans="1:10">
      <c r="J1303" s="14">
        <f>SUM(J1301:J1302)</f>
        <v>384.01869999999997</v>
      </c>
    </row>
    <row r="1304" spans="1:10">
      <c r="D1304" s="14" t="s">
        <v>49</v>
      </c>
      <c r="J1304" s="14">
        <f>ROUND(J1303,0)</f>
        <v>384</v>
      </c>
    </row>
    <row r="1306" spans="1:10" ht="48.1" customHeight="1">
      <c r="A1306" s="14">
        <f>A1292+1</f>
        <v>47</v>
      </c>
      <c r="D1306" s="15" t="s">
        <v>411</v>
      </c>
      <c r="E1306" s="15"/>
      <c r="F1306" s="15"/>
      <c r="G1306" s="15"/>
      <c r="H1306" s="15"/>
      <c r="I1306" s="15"/>
      <c r="J1306" s="15"/>
    </row>
    <row r="1307" spans="1:10">
      <c r="D1307" s="14" t="s">
        <v>294</v>
      </c>
    </row>
    <row r="1308" spans="1:10">
      <c r="B1308" s="14">
        <v>1</v>
      </c>
      <c r="D1308" s="14" t="s">
        <v>0</v>
      </c>
      <c r="E1308" s="14">
        <v>0.5</v>
      </c>
      <c r="F1308" s="14" t="s">
        <v>20</v>
      </c>
      <c r="G1308" s="14">
        <v>1</v>
      </c>
      <c r="H1308" s="14" t="s">
        <v>20</v>
      </c>
      <c r="I1308" s="14">
        <f>$G$2</f>
        <v>735</v>
      </c>
      <c r="J1308" s="14">
        <f>SUM(E1308*I1308/G1308)</f>
        <v>367.5</v>
      </c>
    </row>
    <row r="1309" spans="1:10">
      <c r="B1309" s="14">
        <v>2</v>
      </c>
      <c r="D1309" s="14" t="s">
        <v>1</v>
      </c>
      <c r="E1309" s="14">
        <v>1</v>
      </c>
      <c r="F1309" s="14" t="s">
        <v>20</v>
      </c>
      <c r="G1309" s="14">
        <v>1</v>
      </c>
      <c r="H1309" s="14" t="s">
        <v>20</v>
      </c>
      <c r="I1309" s="14">
        <f>$G$3</f>
        <v>615</v>
      </c>
      <c r="J1309" s="14">
        <f>SUM(E1309*I1309/G1309)</f>
        <v>615</v>
      </c>
    </row>
    <row r="1310" spans="1:10">
      <c r="B1310" s="14">
        <v>3</v>
      </c>
      <c r="D1310" s="14" t="s">
        <v>2</v>
      </c>
      <c r="E1310" s="14">
        <v>0.5</v>
      </c>
      <c r="F1310" s="14" t="s">
        <v>20</v>
      </c>
      <c r="G1310" s="14">
        <v>1</v>
      </c>
      <c r="H1310" s="14" t="s">
        <v>20</v>
      </c>
      <c r="I1310" s="14">
        <f>$G$4</f>
        <v>615</v>
      </c>
      <c r="J1310" s="14">
        <f>SUM(E1310*I1310/G1310)</f>
        <v>307.5</v>
      </c>
    </row>
    <row r="1311" spans="1:10">
      <c r="D1311" s="14" t="s">
        <v>131</v>
      </c>
      <c r="J1311" s="14">
        <f>SUM(J1308:J1310)</f>
        <v>1290</v>
      </c>
    </row>
    <row r="1312" spans="1:10">
      <c r="D1312" s="14" t="s">
        <v>85</v>
      </c>
      <c r="J1312" s="14">
        <f>SUM(J1311/100)</f>
        <v>12.9</v>
      </c>
    </row>
    <row r="1313" spans="1:10">
      <c r="D1313" s="14" t="s">
        <v>45</v>
      </c>
    </row>
    <row r="1314" spans="1:10">
      <c r="B1314" s="14" t="s">
        <v>790</v>
      </c>
      <c r="C1314" s="14" t="s">
        <v>58</v>
      </c>
      <c r="D1314" s="14" t="s">
        <v>295</v>
      </c>
      <c r="E1314" s="14">
        <v>100</v>
      </c>
      <c r="F1314" s="14" t="s">
        <v>64</v>
      </c>
      <c r="G1314" s="14">
        <v>100</v>
      </c>
      <c r="H1314" s="14" t="s">
        <v>64</v>
      </c>
      <c r="I1314" s="14">
        <v>1155</v>
      </c>
      <c r="J1314" s="14">
        <f>SUM(E1314*I1314/G1314)</f>
        <v>1155</v>
      </c>
    </row>
    <row r="1315" spans="1:10">
      <c r="D1315" s="14" t="s">
        <v>288</v>
      </c>
      <c r="J1315" s="14">
        <f>SUM(J1314)</f>
        <v>1155</v>
      </c>
    </row>
    <row r="1316" spans="1:10">
      <c r="D1316" s="14" t="s">
        <v>296</v>
      </c>
      <c r="J1316" s="14">
        <f>SUM(J1315/100)</f>
        <v>11.55</v>
      </c>
    </row>
    <row r="1317" spans="1:10">
      <c r="D1317" s="14" t="s">
        <v>31</v>
      </c>
      <c r="J1317" s="14">
        <f>ROUNDDOWN(J1312+J1316,1)</f>
        <v>24.4</v>
      </c>
    </row>
    <row r="1318" spans="1:10">
      <c r="D1318" s="14" t="s">
        <v>32</v>
      </c>
      <c r="E1318" s="14">
        <f>$E$7</f>
        <v>0.13614999999999999</v>
      </c>
      <c r="J1318" s="14">
        <f>J1317*$E1318</f>
        <v>3.3220599999999996</v>
      </c>
    </row>
    <row r="1319" spans="1:10">
      <c r="J1319" s="14">
        <f>SUM(J1317:J1318)</f>
        <v>27.722059999999999</v>
      </c>
    </row>
    <row r="1320" spans="1:10">
      <c r="D1320" s="14" t="s">
        <v>33</v>
      </c>
      <c r="J1320" s="14">
        <f>ROUND(J1319,0)</f>
        <v>28</v>
      </c>
    </row>
    <row r="1323" spans="1:10" ht="39.1" customHeight="1">
      <c r="A1323" s="14">
        <f>A1306+1</f>
        <v>48</v>
      </c>
      <c r="D1323" s="15" t="s">
        <v>410</v>
      </c>
      <c r="E1323" s="15"/>
      <c r="F1323" s="15"/>
      <c r="G1323" s="15"/>
      <c r="H1323" s="15"/>
      <c r="I1323" s="15"/>
      <c r="J1323" s="15"/>
    </row>
    <row r="1324" spans="1:10">
      <c r="D1324" s="14" t="s">
        <v>294</v>
      </c>
    </row>
    <row r="1325" spans="1:10">
      <c r="B1325" s="14">
        <v>1</v>
      </c>
      <c r="D1325" s="14" t="s">
        <v>0</v>
      </c>
      <c r="E1325" s="14">
        <v>0.7</v>
      </c>
      <c r="F1325" s="14" t="s">
        <v>20</v>
      </c>
      <c r="G1325" s="14">
        <v>1</v>
      </c>
      <c r="H1325" s="14" t="s">
        <v>20</v>
      </c>
      <c r="I1325" s="14">
        <f>$G$2</f>
        <v>735</v>
      </c>
      <c r="J1325" s="14">
        <f>SUM(E1325*I1325/G1325)</f>
        <v>514.5</v>
      </c>
    </row>
    <row r="1326" spans="1:10">
      <c r="B1326" s="14">
        <v>2</v>
      </c>
      <c r="D1326" s="14" t="s">
        <v>1</v>
      </c>
      <c r="E1326" s="14">
        <v>1</v>
      </c>
      <c r="F1326" s="14" t="s">
        <v>20</v>
      </c>
      <c r="G1326" s="14">
        <v>1</v>
      </c>
      <c r="H1326" s="14" t="s">
        <v>20</v>
      </c>
      <c r="I1326" s="14">
        <f>$G$3</f>
        <v>615</v>
      </c>
      <c r="J1326" s="14">
        <f>SUM(E1326*I1326/G1326)</f>
        <v>615</v>
      </c>
    </row>
    <row r="1327" spans="1:10">
      <c r="B1327" s="14">
        <v>3</v>
      </c>
      <c r="D1327" s="14" t="s">
        <v>2</v>
      </c>
      <c r="E1327" s="14">
        <v>1</v>
      </c>
      <c r="F1327" s="14" t="s">
        <v>20</v>
      </c>
      <c r="G1327" s="14">
        <v>1</v>
      </c>
      <c r="H1327" s="14" t="s">
        <v>20</v>
      </c>
      <c r="I1327" s="14">
        <f>$G$4</f>
        <v>615</v>
      </c>
      <c r="J1327" s="14">
        <f>SUM(E1327*I1327/G1327)</f>
        <v>615</v>
      </c>
    </row>
    <row r="1328" spans="1:10">
      <c r="D1328" s="14" t="s">
        <v>131</v>
      </c>
      <c r="J1328" s="14">
        <f>SUM(J1325:J1327)</f>
        <v>1744.5</v>
      </c>
    </row>
    <row r="1329" spans="1:10">
      <c r="D1329" s="14" t="s">
        <v>85</v>
      </c>
      <c r="J1329" s="14">
        <f>SUM(J1328/100)</f>
        <v>17.445</v>
      </c>
    </row>
    <row r="1330" spans="1:10">
      <c r="D1330" s="14" t="s">
        <v>45</v>
      </c>
    </row>
    <row r="1331" spans="1:10">
      <c r="B1331" s="14" t="s">
        <v>409</v>
      </c>
      <c r="C1331" s="14" t="s">
        <v>42</v>
      </c>
      <c r="D1331" s="14" t="s">
        <v>297</v>
      </c>
      <c r="E1331" s="14">
        <v>1</v>
      </c>
      <c r="F1331" s="14" t="s">
        <v>64</v>
      </c>
      <c r="G1331" s="14">
        <v>1</v>
      </c>
      <c r="H1331" s="14" t="s">
        <v>64</v>
      </c>
      <c r="I1331" s="14">
        <v>90</v>
      </c>
      <c r="J1331" s="14">
        <f>SUM(E1331*I1331/G1331)</f>
        <v>90</v>
      </c>
    </row>
    <row r="1332" spans="1:10">
      <c r="D1332" s="14" t="s">
        <v>296</v>
      </c>
      <c r="J1332" s="14">
        <f>SUM(J1331:J1331)</f>
        <v>90</v>
      </c>
    </row>
    <row r="1333" spans="1:10">
      <c r="D1333" s="14" t="s">
        <v>31</v>
      </c>
      <c r="J1333" s="14">
        <f>ROUNDDOWN(J1329+J1332,1)</f>
        <v>107.4</v>
      </c>
    </row>
    <row r="1334" spans="1:10">
      <c r="D1334" s="14" t="s">
        <v>32</v>
      </c>
      <c r="E1334" s="14">
        <f>$E$7</f>
        <v>0.13614999999999999</v>
      </c>
      <c r="J1334" s="14">
        <f>J1333*$E1334</f>
        <v>14.62251</v>
      </c>
    </row>
    <row r="1335" spans="1:10">
      <c r="J1335" s="14">
        <f>SUM(J1333:J1334)</f>
        <v>122.02251000000001</v>
      </c>
    </row>
    <row r="1336" spans="1:10">
      <c r="D1336" s="14" t="s">
        <v>33</v>
      </c>
      <c r="J1336" s="14">
        <f>ROUND(J1335,0)</f>
        <v>122</v>
      </c>
    </row>
    <row r="1338" spans="1:10" ht="37.9" customHeight="1">
      <c r="A1338" s="14">
        <f>A1323+1</f>
        <v>49</v>
      </c>
      <c r="D1338" s="15" t="s">
        <v>298</v>
      </c>
      <c r="E1338" s="15"/>
      <c r="F1338" s="15"/>
      <c r="G1338" s="15"/>
      <c r="H1338" s="15"/>
      <c r="I1338" s="15"/>
      <c r="J1338" s="15"/>
    </row>
    <row r="1339" spans="1:10">
      <c r="D1339" s="14" t="s">
        <v>294</v>
      </c>
    </row>
    <row r="1340" spans="1:10">
      <c r="B1340" s="14">
        <v>1</v>
      </c>
      <c r="D1340" s="14" t="s">
        <v>0</v>
      </c>
      <c r="E1340" s="14">
        <v>0.1</v>
      </c>
      <c r="F1340" s="14" t="s">
        <v>20</v>
      </c>
      <c r="G1340" s="14">
        <v>1</v>
      </c>
      <c r="H1340" s="14" t="s">
        <v>20</v>
      </c>
      <c r="I1340" s="14">
        <f>$G$2</f>
        <v>735</v>
      </c>
      <c r="J1340" s="14">
        <f>SUM(E1340*I1340/G1340)</f>
        <v>73.5</v>
      </c>
    </row>
    <row r="1341" spans="1:10">
      <c r="B1341" s="14">
        <v>2</v>
      </c>
      <c r="D1341" s="14" t="s">
        <v>1</v>
      </c>
      <c r="E1341" s="14">
        <v>0.121</v>
      </c>
      <c r="F1341" s="14" t="s">
        <v>20</v>
      </c>
      <c r="G1341" s="14">
        <v>1</v>
      </c>
      <c r="H1341" s="14" t="s">
        <v>20</v>
      </c>
      <c r="I1341" s="14">
        <f>$G$3</f>
        <v>615</v>
      </c>
      <c r="J1341" s="14">
        <f>SUM(E1341*I1341/G1341)</f>
        <v>74.414999999999992</v>
      </c>
    </row>
    <row r="1342" spans="1:10">
      <c r="D1342" s="14" t="s">
        <v>85</v>
      </c>
      <c r="J1342" s="14">
        <f>SUM(J1340:J1341)</f>
        <v>147.91499999999999</v>
      </c>
    </row>
    <row r="1343" spans="1:10">
      <c r="D1343" s="14" t="s">
        <v>45</v>
      </c>
    </row>
    <row r="1344" spans="1:10">
      <c r="B1344" s="14" t="s">
        <v>412</v>
      </c>
      <c r="C1344" s="14" t="s">
        <v>18</v>
      </c>
      <c r="D1344" s="14" t="s">
        <v>299</v>
      </c>
      <c r="E1344" s="14">
        <v>1</v>
      </c>
      <c r="F1344" s="14" t="s">
        <v>25</v>
      </c>
      <c r="G1344" s="14">
        <v>1</v>
      </c>
      <c r="H1344" s="14" t="s">
        <v>25</v>
      </c>
      <c r="I1344" s="14">
        <v>1230</v>
      </c>
      <c r="J1344" s="14">
        <f>SUM(E1344*I1344/G1344)</f>
        <v>1230</v>
      </c>
    </row>
    <row r="1345" spans="1:10">
      <c r="D1345" s="14" t="s">
        <v>296</v>
      </c>
      <c r="J1345" s="14">
        <f>SUM(J1344:J1344)</f>
        <v>1230</v>
      </c>
    </row>
    <row r="1346" spans="1:10">
      <c r="D1346" s="14" t="s">
        <v>31</v>
      </c>
      <c r="J1346" s="14">
        <f>ROUNDDOWN(J1342+J1345,1)</f>
        <v>1377.9</v>
      </c>
    </row>
    <row r="1347" spans="1:10">
      <c r="D1347" s="14" t="s">
        <v>32</v>
      </c>
      <c r="E1347" s="14">
        <f>$E$7</f>
        <v>0.13614999999999999</v>
      </c>
      <c r="J1347" s="14">
        <f>J1346*$E1347</f>
        <v>187.60108500000001</v>
      </c>
    </row>
    <row r="1348" spans="1:10">
      <c r="J1348" s="14">
        <f>SUM(J1346:J1347)</f>
        <v>1565.5010850000001</v>
      </c>
    </row>
    <row r="1349" spans="1:10">
      <c r="D1349" s="14" t="s">
        <v>49</v>
      </c>
      <c r="J1349" s="14">
        <f>ROUND(J1348,0)</f>
        <v>1566</v>
      </c>
    </row>
    <row r="1351" spans="1:10" ht="39.6" customHeight="1">
      <c r="A1351" s="14">
        <f>A1338+1</f>
        <v>50</v>
      </c>
      <c r="D1351" s="15" t="s">
        <v>527</v>
      </c>
      <c r="E1351" s="15"/>
      <c r="F1351" s="15"/>
      <c r="G1351" s="15"/>
      <c r="H1351" s="15"/>
      <c r="I1351" s="15"/>
      <c r="J1351" s="15"/>
    </row>
    <row r="1352" spans="1:10">
      <c r="D1352" s="14" t="s">
        <v>294</v>
      </c>
    </row>
    <row r="1353" spans="1:10">
      <c r="B1353" s="14">
        <v>1</v>
      </c>
      <c r="D1353" s="14" t="s">
        <v>0</v>
      </c>
      <c r="E1353" s="14">
        <v>0.15</v>
      </c>
      <c r="F1353" s="14" t="s">
        <v>20</v>
      </c>
      <c r="G1353" s="14">
        <v>1</v>
      </c>
      <c r="H1353" s="14" t="s">
        <v>20</v>
      </c>
      <c r="I1353" s="14">
        <f>$G$2</f>
        <v>735</v>
      </c>
      <c r="J1353" s="14">
        <f>SUM(E1353*I1353/G1353)</f>
        <v>110.25</v>
      </c>
    </row>
    <row r="1354" spans="1:10">
      <c r="B1354" s="14">
        <v>2</v>
      </c>
      <c r="D1354" s="14" t="s">
        <v>1</v>
      </c>
      <c r="E1354" s="14">
        <v>0.15</v>
      </c>
      <c r="F1354" s="14" t="s">
        <v>20</v>
      </c>
      <c r="G1354" s="14">
        <v>1</v>
      </c>
      <c r="H1354" s="14" t="s">
        <v>20</v>
      </c>
      <c r="I1354" s="14">
        <f>$G$3</f>
        <v>615</v>
      </c>
      <c r="J1354" s="14">
        <f>SUM(E1354*I1354/G1354)</f>
        <v>92.25</v>
      </c>
    </row>
    <row r="1355" spans="1:10">
      <c r="D1355" s="14" t="s">
        <v>85</v>
      </c>
      <c r="J1355" s="14">
        <f>SUM(J1353:J1354)</f>
        <v>202.5</v>
      </c>
    </row>
    <row r="1356" spans="1:10">
      <c r="D1356" s="14" t="s">
        <v>45</v>
      </c>
    </row>
    <row r="1357" spans="1:10">
      <c r="B1357" s="14" t="s">
        <v>412</v>
      </c>
      <c r="C1357" s="14" t="s">
        <v>42</v>
      </c>
      <c r="D1357" s="14" t="s">
        <v>528</v>
      </c>
      <c r="E1357" s="14">
        <v>1</v>
      </c>
      <c r="F1357" s="14" t="s">
        <v>25</v>
      </c>
      <c r="G1357" s="14">
        <v>1</v>
      </c>
      <c r="H1357" s="14" t="s">
        <v>25</v>
      </c>
      <c r="I1357" s="14">
        <v>4615</v>
      </c>
      <c r="J1357" s="14">
        <f>SUM(E1357*I1357/G1357)</f>
        <v>4615</v>
      </c>
    </row>
    <row r="1358" spans="1:10">
      <c r="D1358" s="14" t="s">
        <v>300</v>
      </c>
      <c r="J1358" s="14">
        <v>30</v>
      </c>
    </row>
    <row r="1359" spans="1:10">
      <c r="D1359" s="14" t="s">
        <v>296</v>
      </c>
      <c r="J1359" s="14">
        <f>SUM(J1357:J1358)</f>
        <v>4645</v>
      </c>
    </row>
    <row r="1360" spans="1:10">
      <c r="D1360" s="14" t="s">
        <v>31</v>
      </c>
      <c r="J1360" s="14">
        <f>ROUNDDOWN(J1355+J1359,1)</f>
        <v>4847.5</v>
      </c>
    </row>
    <row r="1361" spans="1:10">
      <c r="D1361" s="14" t="s">
        <v>32</v>
      </c>
      <c r="E1361" s="14">
        <f>$E$7</f>
        <v>0.13614999999999999</v>
      </c>
      <c r="J1361" s="14">
        <f>J1360*$E1361</f>
        <v>659.98712499999999</v>
      </c>
    </row>
    <row r="1362" spans="1:10">
      <c r="J1362" s="14">
        <f>SUM(J1360:J1361)</f>
        <v>5507.4871249999997</v>
      </c>
    </row>
    <row r="1363" spans="1:10">
      <c r="D1363" s="14" t="s">
        <v>49</v>
      </c>
      <c r="J1363" s="14">
        <f>ROUND(J1362,0)</f>
        <v>5507</v>
      </c>
    </row>
    <row r="1364" spans="1:10" hidden="1"/>
    <row r="1365" spans="1:10" hidden="1"/>
    <row r="1366" spans="1:10">
      <c r="D1366" s="15" t="s">
        <v>591</v>
      </c>
      <c r="E1366" s="15"/>
      <c r="F1366" s="15"/>
      <c r="G1366" s="15"/>
      <c r="H1366" s="15"/>
      <c r="I1366" s="15"/>
      <c r="J1366" s="15"/>
    </row>
    <row r="1367" spans="1:10">
      <c r="A1367" s="14">
        <f>A1351+1</f>
        <v>51</v>
      </c>
      <c r="D1367" s="14" t="s">
        <v>599</v>
      </c>
    </row>
    <row r="1368" spans="1:10" ht="80" customHeight="1">
      <c r="B1368" s="14" t="s">
        <v>791</v>
      </c>
      <c r="D1368" s="14" t="s">
        <v>592</v>
      </c>
      <c r="E1368" s="14">
        <v>1</v>
      </c>
      <c r="F1368" s="14" t="s">
        <v>124</v>
      </c>
      <c r="G1368" s="14">
        <v>1</v>
      </c>
      <c r="H1368" s="14" t="s">
        <v>171</v>
      </c>
      <c r="I1368" s="14">
        <v>400000</v>
      </c>
      <c r="J1368" s="14">
        <f>G1368*I1368</f>
        <v>400000</v>
      </c>
    </row>
    <row r="1369" spans="1:10">
      <c r="D1369" s="14" t="s">
        <v>32</v>
      </c>
      <c r="E1369" s="14">
        <f>$E$7</f>
        <v>0.13614999999999999</v>
      </c>
      <c r="J1369" s="14">
        <f>J1368*$E1369</f>
        <v>54460</v>
      </c>
    </row>
    <row r="1370" spans="1:10">
      <c r="J1370" s="14">
        <f>SUM(J1368:J1369)</f>
        <v>454460</v>
      </c>
    </row>
    <row r="1371" spans="1:10">
      <c r="D1371" s="14" t="s">
        <v>49</v>
      </c>
      <c r="J1371" s="14">
        <f>ROUND(J1370,0)</f>
        <v>454460</v>
      </c>
    </row>
    <row r="1374" spans="1:10">
      <c r="A1374" s="14" t="s">
        <v>301</v>
      </c>
      <c r="D1374" s="15" t="s">
        <v>302</v>
      </c>
      <c r="E1374" s="15"/>
      <c r="F1374" s="15"/>
      <c r="G1374" s="15"/>
      <c r="H1374" s="15"/>
      <c r="I1374" s="15"/>
      <c r="J1374" s="15"/>
    </row>
    <row r="1375" spans="1:10" ht="30.1" customHeight="1">
      <c r="A1375" s="14">
        <f>A1367+1</f>
        <v>52</v>
      </c>
      <c r="D1375" s="15" t="s">
        <v>413</v>
      </c>
      <c r="E1375" s="15"/>
      <c r="F1375" s="15"/>
      <c r="G1375" s="15"/>
      <c r="H1375" s="15"/>
      <c r="I1375" s="15"/>
      <c r="J1375" s="15"/>
    </row>
    <row r="1376" spans="1:10">
      <c r="D1376" s="14" t="s">
        <v>294</v>
      </c>
    </row>
    <row r="1377" spans="1:10">
      <c r="B1377" s="14">
        <v>1</v>
      </c>
      <c r="D1377" s="14" t="s">
        <v>0</v>
      </c>
      <c r="E1377" s="14">
        <v>0.5</v>
      </c>
      <c r="F1377" s="14" t="s">
        <v>20</v>
      </c>
      <c r="G1377" s="14">
        <v>1</v>
      </c>
      <c r="H1377" s="14" t="s">
        <v>20</v>
      </c>
      <c r="I1377" s="14">
        <v>735</v>
      </c>
      <c r="J1377" s="14">
        <f>SUM(E1377*I1377/G1377)</f>
        <v>367.5</v>
      </c>
    </row>
    <row r="1378" spans="1:10">
      <c r="B1378" s="14">
        <v>2</v>
      </c>
      <c r="D1378" s="14" t="s">
        <v>1</v>
      </c>
      <c r="E1378" s="14">
        <v>1</v>
      </c>
      <c r="F1378" s="14" t="s">
        <v>20</v>
      </c>
      <c r="G1378" s="14">
        <v>1</v>
      </c>
      <c r="H1378" s="14" t="s">
        <v>20</v>
      </c>
      <c r="I1378" s="14">
        <v>615</v>
      </c>
      <c r="J1378" s="14">
        <f>SUM(E1378*I1378/G1378)</f>
        <v>615</v>
      </c>
    </row>
    <row r="1379" spans="1:10">
      <c r="B1379" s="14">
        <v>3</v>
      </c>
      <c r="D1379" s="14" t="s">
        <v>2</v>
      </c>
      <c r="E1379" s="14">
        <v>0.75</v>
      </c>
      <c r="F1379" s="14" t="s">
        <v>20</v>
      </c>
      <c r="G1379" s="14">
        <v>1</v>
      </c>
      <c r="H1379" s="14" t="s">
        <v>20</v>
      </c>
      <c r="I1379" s="14">
        <v>615</v>
      </c>
      <c r="J1379" s="14">
        <f>SUM(E1379*I1379/G1379)</f>
        <v>461.25</v>
      </c>
    </row>
    <row r="1380" spans="1:10">
      <c r="D1380" s="14" t="s">
        <v>131</v>
      </c>
      <c r="J1380" s="14">
        <f>SUM(J1377:J1379)</f>
        <v>1443.75</v>
      </c>
    </row>
    <row r="1381" spans="1:10">
      <c r="D1381" s="14" t="s">
        <v>85</v>
      </c>
      <c r="J1381" s="14">
        <f>SUM(J1380/100)</f>
        <v>14.4375</v>
      </c>
    </row>
    <row r="1382" spans="1:10">
      <c r="D1382" s="14" t="s">
        <v>45</v>
      </c>
    </row>
    <row r="1383" spans="1:10">
      <c r="B1383" s="14" t="s">
        <v>792</v>
      </c>
      <c r="C1383" s="14" t="s">
        <v>58</v>
      </c>
      <c r="D1383" s="14" t="s">
        <v>303</v>
      </c>
      <c r="E1383" s="14">
        <v>100</v>
      </c>
      <c r="F1383" s="14" t="s">
        <v>64</v>
      </c>
      <c r="G1383" s="14">
        <v>100</v>
      </c>
      <c r="H1383" s="14" t="s">
        <v>64</v>
      </c>
      <c r="I1383" s="14">
        <v>2920</v>
      </c>
      <c r="J1383" s="14">
        <f>SUM(E1383*I1383/G1383)</f>
        <v>2920</v>
      </c>
    </row>
    <row r="1384" spans="1:10">
      <c r="D1384" s="14" t="s">
        <v>288</v>
      </c>
      <c r="J1384" s="14">
        <f>SUM(J1383)</f>
        <v>2920</v>
      </c>
    </row>
    <row r="1385" spans="1:10">
      <c r="D1385" s="14" t="s">
        <v>296</v>
      </c>
      <c r="J1385" s="14">
        <f>SUM(J1384/100)</f>
        <v>29.2</v>
      </c>
    </row>
    <row r="1386" spans="1:10">
      <c r="D1386" s="14" t="s">
        <v>31</v>
      </c>
      <c r="J1386" s="14">
        <f>ROUNDDOWN(J1381+J1385,1)</f>
        <v>43.6</v>
      </c>
    </row>
    <row r="1387" spans="1:10">
      <c r="D1387" s="14" t="s">
        <v>32</v>
      </c>
      <c r="E1387" s="14">
        <f>$E$7</f>
        <v>0.13614999999999999</v>
      </c>
      <c r="J1387" s="14">
        <f>J1386*$E1387</f>
        <v>5.93614</v>
      </c>
    </row>
    <row r="1388" spans="1:10">
      <c r="J1388" s="14">
        <f>SUM(J1386:J1387)</f>
        <v>49.536140000000003</v>
      </c>
    </row>
    <row r="1389" spans="1:10">
      <c r="D1389" s="14" t="s">
        <v>429</v>
      </c>
      <c r="J1389" s="14">
        <f>ROUND(J1388,0)</f>
        <v>50</v>
      </c>
    </row>
    <row r="1391" spans="1:10" ht="46.2" customHeight="1">
      <c r="A1391" s="14">
        <f>A1375+1</f>
        <v>53</v>
      </c>
      <c r="D1391" s="15" t="s">
        <v>414</v>
      </c>
      <c r="E1391" s="15"/>
      <c r="F1391" s="15"/>
      <c r="G1391" s="15"/>
      <c r="H1391" s="15"/>
      <c r="I1391" s="15"/>
      <c r="J1391" s="15"/>
    </row>
    <row r="1392" spans="1:10">
      <c r="D1392" s="14" t="s">
        <v>294</v>
      </c>
    </row>
    <row r="1393" spans="1:10">
      <c r="B1393" s="14">
        <v>1</v>
      </c>
      <c r="D1393" s="14" t="s">
        <v>0</v>
      </c>
      <c r="E1393" s="14">
        <v>6.7000000000000004E-2</v>
      </c>
      <c r="F1393" s="14" t="s">
        <v>20</v>
      </c>
      <c r="G1393" s="14">
        <v>1</v>
      </c>
      <c r="H1393" s="14" t="s">
        <v>20</v>
      </c>
      <c r="I1393" s="14">
        <f>$G$2</f>
        <v>735</v>
      </c>
      <c r="J1393" s="14">
        <f>SUM(E1393*I1393/G1393)</f>
        <v>49.245000000000005</v>
      </c>
    </row>
    <row r="1394" spans="1:10">
      <c r="B1394" s="14">
        <v>2</v>
      </c>
      <c r="D1394" s="14" t="s">
        <v>1</v>
      </c>
      <c r="E1394" s="14">
        <v>6.7000000000000004E-2</v>
      </c>
      <c r="F1394" s="14" t="s">
        <v>20</v>
      </c>
      <c r="G1394" s="14">
        <v>1</v>
      </c>
      <c r="H1394" s="14" t="s">
        <v>20</v>
      </c>
      <c r="I1394" s="14">
        <f>$G$3</f>
        <v>615</v>
      </c>
      <c r="J1394" s="14">
        <f>SUM(E1394*I1394/G1394)</f>
        <v>41.205000000000005</v>
      </c>
    </row>
    <row r="1395" spans="1:10">
      <c r="B1395" s="14">
        <v>3</v>
      </c>
      <c r="D1395" s="14" t="s">
        <v>2</v>
      </c>
      <c r="E1395" s="14">
        <v>6.7000000000000004E-2</v>
      </c>
      <c r="F1395" s="14" t="s">
        <v>20</v>
      </c>
      <c r="G1395" s="14">
        <v>1</v>
      </c>
      <c r="H1395" s="14" t="s">
        <v>20</v>
      </c>
      <c r="I1395" s="14">
        <f>$G$4</f>
        <v>615</v>
      </c>
      <c r="J1395" s="14">
        <f>SUM(E1395*I1395/G1395)</f>
        <v>41.205000000000005</v>
      </c>
    </row>
    <row r="1396" spans="1:10">
      <c r="D1396" s="14" t="s">
        <v>85</v>
      </c>
      <c r="J1396" s="14">
        <f>SUM(J1393:J1395)</f>
        <v>131.65500000000003</v>
      </c>
    </row>
    <row r="1397" spans="1:10">
      <c r="D1397" s="14" t="s">
        <v>45</v>
      </c>
    </row>
    <row r="1398" spans="1:10">
      <c r="B1398" s="14" t="s">
        <v>793</v>
      </c>
      <c r="C1398" s="14" t="s">
        <v>58</v>
      </c>
      <c r="D1398" s="14" t="s">
        <v>305</v>
      </c>
      <c r="E1398" s="14">
        <v>1</v>
      </c>
      <c r="F1398" s="14" t="s">
        <v>25</v>
      </c>
      <c r="G1398" s="14">
        <v>1</v>
      </c>
      <c r="H1398" s="14" t="s">
        <v>25</v>
      </c>
      <c r="I1398" s="14">
        <v>390</v>
      </c>
      <c r="J1398" s="14">
        <f>SUM(E1398*I1398/G1398)</f>
        <v>390</v>
      </c>
    </row>
    <row r="1399" spans="1:10">
      <c r="D1399" s="14" t="s">
        <v>296</v>
      </c>
      <c r="J1399" s="14">
        <f>SUM(J1398:J1398)</f>
        <v>390</v>
      </c>
    </row>
    <row r="1400" spans="1:10">
      <c r="D1400" s="14" t="s">
        <v>31</v>
      </c>
      <c r="J1400" s="14">
        <f>ROUNDDOWN(J1396+J1399,1)</f>
        <v>521.6</v>
      </c>
    </row>
    <row r="1401" spans="1:10">
      <c r="D1401" s="14" t="s">
        <v>32</v>
      </c>
      <c r="E1401" s="14">
        <f>$E$7</f>
        <v>0.13614999999999999</v>
      </c>
      <c r="J1401" s="14">
        <f>J1400*$E1401</f>
        <v>71.015839999999997</v>
      </c>
    </row>
    <row r="1402" spans="1:10">
      <c r="J1402" s="14">
        <f>SUM(J1400:J1401)</f>
        <v>592.61584000000005</v>
      </c>
    </row>
    <row r="1403" spans="1:10">
      <c r="D1403" s="14" t="s">
        <v>49</v>
      </c>
      <c r="J1403" s="14">
        <f>ROUND(J1402,0)</f>
        <v>593</v>
      </c>
    </row>
    <row r="1405" spans="1:10" ht="37.200000000000003" customHeight="1">
      <c r="A1405" s="14">
        <f>A1391+1</f>
        <v>54</v>
      </c>
      <c r="D1405" s="15" t="s">
        <v>600</v>
      </c>
      <c r="E1405" s="15"/>
      <c r="F1405" s="15"/>
      <c r="G1405" s="15"/>
      <c r="H1405" s="15"/>
      <c r="I1405" s="15"/>
      <c r="J1405" s="15"/>
    </row>
    <row r="1406" spans="1:10">
      <c r="D1406" s="14" t="s">
        <v>294</v>
      </c>
    </row>
    <row r="1407" spans="1:10">
      <c r="B1407" s="14">
        <v>1</v>
      </c>
      <c r="D1407" s="14" t="s">
        <v>0</v>
      </c>
      <c r="E1407" s="14">
        <v>0.4</v>
      </c>
      <c r="F1407" s="14" t="s">
        <v>20</v>
      </c>
      <c r="G1407" s="14">
        <v>1</v>
      </c>
      <c r="H1407" s="14" t="s">
        <v>20</v>
      </c>
      <c r="I1407" s="14">
        <v>735</v>
      </c>
      <c r="J1407" s="14">
        <f>SUM(E1407*I1407/G1407)</f>
        <v>294</v>
      </c>
    </row>
    <row r="1408" spans="1:10">
      <c r="B1408" s="14">
        <v>2</v>
      </c>
      <c r="D1408" s="14" t="s">
        <v>1</v>
      </c>
      <c r="E1408" s="14">
        <v>0.307</v>
      </c>
      <c r="F1408" s="14" t="s">
        <v>20</v>
      </c>
      <c r="G1408" s="14">
        <v>1</v>
      </c>
      <c r="H1408" s="14" t="s">
        <v>20</v>
      </c>
      <c r="I1408" s="14">
        <v>615</v>
      </c>
      <c r="J1408" s="14">
        <f>SUM(E1408*I1408/G1408)</f>
        <v>188.80500000000001</v>
      </c>
    </row>
    <row r="1409" spans="1:10">
      <c r="D1409" s="14" t="s">
        <v>85</v>
      </c>
      <c r="J1409" s="14">
        <f>SUM(J1407:J1408)</f>
        <v>482.80500000000001</v>
      </c>
    </row>
    <row r="1410" spans="1:10">
      <c r="D1410" s="14" t="s">
        <v>45</v>
      </c>
    </row>
    <row r="1411" spans="1:10">
      <c r="B1411" s="14" t="s">
        <v>794</v>
      </c>
      <c r="C1411" s="14" t="s">
        <v>58</v>
      </c>
      <c r="D1411" s="14" t="s">
        <v>307</v>
      </c>
      <c r="E1411" s="14">
        <v>1</v>
      </c>
      <c r="F1411" s="14" t="s">
        <v>25</v>
      </c>
      <c r="G1411" s="14">
        <v>1</v>
      </c>
      <c r="H1411" s="14" t="s">
        <v>25</v>
      </c>
      <c r="I1411" s="14">
        <v>8900</v>
      </c>
      <c r="J1411" s="14">
        <f>SUM(E1411*I1411/G1411)</f>
        <v>8900</v>
      </c>
    </row>
    <row r="1412" spans="1:10">
      <c r="D1412" s="14" t="s">
        <v>306</v>
      </c>
      <c r="J1412" s="14">
        <f>SUM(J1411)</f>
        <v>8900</v>
      </c>
    </row>
    <row r="1413" spans="1:10">
      <c r="D1413" s="14" t="s">
        <v>31</v>
      </c>
      <c r="J1413" s="14">
        <f>ROUNDDOWN(J1409+J1412,1)</f>
        <v>9382.7999999999993</v>
      </c>
    </row>
    <row r="1414" spans="1:10">
      <c r="D1414" s="14" t="s">
        <v>32</v>
      </c>
      <c r="E1414" s="14">
        <f>$E$7</f>
        <v>0.13614999999999999</v>
      </c>
      <c r="J1414" s="14">
        <f>J1413*$E1414</f>
        <v>1277.4682199999997</v>
      </c>
    </row>
    <row r="1415" spans="1:10">
      <c r="J1415" s="14">
        <f>SUM(J1413:J1414)</f>
        <v>10660.268219999998</v>
      </c>
    </row>
    <row r="1416" spans="1:10">
      <c r="D1416" s="14" t="s">
        <v>49</v>
      </c>
      <c r="J1416" s="14">
        <f>ROUND(J1415,0)</f>
        <v>10660</v>
      </c>
    </row>
    <row r="1418" spans="1:10" ht="30.6" customHeight="1">
      <c r="A1418" s="14">
        <f>A1405+1</f>
        <v>55</v>
      </c>
      <c r="D1418" s="15" t="s">
        <v>416</v>
      </c>
      <c r="E1418" s="15"/>
      <c r="F1418" s="15"/>
      <c r="G1418" s="15"/>
      <c r="H1418" s="15"/>
      <c r="I1418" s="15"/>
      <c r="J1418" s="15"/>
    </row>
    <row r="1419" spans="1:10">
      <c r="D1419" s="14" t="s">
        <v>294</v>
      </c>
    </row>
    <row r="1420" spans="1:10">
      <c r="B1420" s="14">
        <v>1</v>
      </c>
      <c r="D1420" s="14" t="s">
        <v>0</v>
      </c>
      <c r="E1420" s="14">
        <v>0.3</v>
      </c>
      <c r="F1420" s="14" t="s">
        <v>20</v>
      </c>
      <c r="G1420" s="14">
        <v>1</v>
      </c>
      <c r="H1420" s="14" t="s">
        <v>20</v>
      </c>
      <c r="I1420" s="14">
        <v>735</v>
      </c>
      <c r="J1420" s="14">
        <f>SUM(E1420*I1420/G1420)</f>
        <v>220.5</v>
      </c>
    </row>
    <row r="1421" spans="1:10">
      <c r="B1421" s="14">
        <v>2</v>
      </c>
      <c r="D1421" s="14" t="s">
        <v>1</v>
      </c>
      <c r="E1421" s="14">
        <v>0.4</v>
      </c>
      <c r="F1421" s="14" t="s">
        <v>20</v>
      </c>
      <c r="G1421" s="14">
        <v>1</v>
      </c>
      <c r="H1421" s="14" t="s">
        <v>20</v>
      </c>
      <c r="I1421" s="14">
        <v>615</v>
      </c>
      <c r="J1421" s="14">
        <f>SUM(E1421*I1421/G1421)</f>
        <v>246</v>
      </c>
    </row>
    <row r="1422" spans="1:10">
      <c r="D1422" s="14" t="s">
        <v>85</v>
      </c>
      <c r="J1422" s="14">
        <f>SUM(J1420:J1421)</f>
        <v>466.5</v>
      </c>
    </row>
    <row r="1423" spans="1:10">
      <c r="D1423" s="14" t="s">
        <v>45</v>
      </c>
    </row>
    <row r="1424" spans="1:10">
      <c r="B1424" s="14" t="s">
        <v>795</v>
      </c>
      <c r="D1424" s="14" t="s">
        <v>308</v>
      </c>
    </row>
    <row r="1425" spans="1:10">
      <c r="D1425" s="14" t="s">
        <v>304</v>
      </c>
      <c r="E1425" s="14">
        <v>1</v>
      </c>
      <c r="F1425" s="14" t="s">
        <v>25</v>
      </c>
      <c r="G1425" s="14">
        <v>1</v>
      </c>
      <c r="H1425" s="14" t="s">
        <v>25</v>
      </c>
      <c r="I1425" s="14">
        <v>6670</v>
      </c>
      <c r="J1425" s="14">
        <f>SUM(E1425*I1425/G1425)</f>
        <v>6670</v>
      </c>
    </row>
    <row r="1426" spans="1:10">
      <c r="D1426" s="14" t="s">
        <v>300</v>
      </c>
      <c r="J1426" s="14">
        <v>12.5</v>
      </c>
    </row>
    <row r="1427" spans="1:10">
      <c r="D1427" s="14" t="s">
        <v>296</v>
      </c>
      <c r="J1427" s="14">
        <f>SUM(J1425:J1426)</f>
        <v>6682.5</v>
      </c>
    </row>
    <row r="1428" spans="1:10">
      <c r="D1428" s="14" t="s">
        <v>31</v>
      </c>
      <c r="J1428" s="14">
        <f>ROUNDDOWN(J1422+J1427,1)</f>
        <v>7149</v>
      </c>
    </row>
    <row r="1429" spans="1:10">
      <c r="D1429" s="14" t="s">
        <v>32</v>
      </c>
      <c r="E1429" s="14">
        <f>$E$7</f>
        <v>0.13614999999999999</v>
      </c>
      <c r="J1429" s="14">
        <f>J1428*$E1429</f>
        <v>973.33634999999992</v>
      </c>
    </row>
    <row r="1430" spans="1:10">
      <c r="J1430" s="14">
        <f>SUM(J1428:J1429)</f>
        <v>8122.3363499999996</v>
      </c>
    </row>
    <row r="1431" spans="1:10">
      <c r="D1431" s="14" t="s">
        <v>49</v>
      </c>
      <c r="J1431" s="14">
        <f>ROUNDUP(J1430,0)</f>
        <v>8123</v>
      </c>
    </row>
    <row r="1433" spans="1:10" ht="31.95" customHeight="1">
      <c r="A1433" s="14">
        <f>A1418+1</f>
        <v>56</v>
      </c>
      <c r="D1433" s="15" t="s">
        <v>651</v>
      </c>
      <c r="E1433" s="15"/>
      <c r="F1433" s="15"/>
      <c r="G1433" s="15"/>
      <c r="H1433" s="15"/>
      <c r="I1433" s="15"/>
      <c r="J1433" s="15"/>
    </row>
    <row r="1434" spans="1:10">
      <c r="D1434" s="14" t="s">
        <v>294</v>
      </c>
    </row>
    <row r="1435" spans="1:10">
      <c r="B1435" s="14">
        <v>1</v>
      </c>
      <c r="D1435" s="14" t="s">
        <v>0</v>
      </c>
      <c r="E1435" s="14">
        <v>0.3</v>
      </c>
      <c r="F1435" s="14" t="s">
        <v>20</v>
      </c>
      <c r="G1435" s="14">
        <v>1</v>
      </c>
      <c r="H1435" s="14" t="s">
        <v>20</v>
      </c>
      <c r="I1435" s="14">
        <v>735</v>
      </c>
      <c r="J1435" s="14">
        <f>SUM(E1435*I1435/G1435)</f>
        <v>220.5</v>
      </c>
    </row>
    <row r="1436" spans="1:10">
      <c r="B1436" s="14">
        <v>2</v>
      </c>
      <c r="D1436" s="14" t="s">
        <v>1</v>
      </c>
      <c r="E1436" s="14">
        <v>0.39600000000000002</v>
      </c>
      <c r="F1436" s="14" t="s">
        <v>20</v>
      </c>
      <c r="G1436" s="14">
        <v>1</v>
      </c>
      <c r="H1436" s="14" t="s">
        <v>20</v>
      </c>
      <c r="I1436" s="14">
        <v>615</v>
      </c>
      <c r="J1436" s="14">
        <f>SUM(E1436*I1436/G1436)</f>
        <v>243.54000000000002</v>
      </c>
    </row>
    <row r="1437" spans="1:10">
      <c r="D1437" s="14" t="s">
        <v>85</v>
      </c>
      <c r="J1437" s="14">
        <f>SUM(J1435:J1436)</f>
        <v>464.04</v>
      </c>
    </row>
    <row r="1438" spans="1:10">
      <c r="D1438" s="14" t="s">
        <v>45</v>
      </c>
    </row>
    <row r="1439" spans="1:10">
      <c r="B1439" s="14" t="s">
        <v>415</v>
      </c>
      <c r="C1439" s="14" t="s">
        <v>58</v>
      </c>
      <c r="D1439" s="14" t="s">
        <v>650</v>
      </c>
      <c r="E1439" s="14">
        <v>1</v>
      </c>
      <c r="F1439" s="14" t="s">
        <v>25</v>
      </c>
      <c r="G1439" s="14">
        <v>1</v>
      </c>
      <c r="H1439" s="14" t="s">
        <v>25</v>
      </c>
      <c r="I1439" s="14">
        <v>7040</v>
      </c>
      <c r="J1439" s="14">
        <f>SUM(E1439*I1439/G1439)</f>
        <v>7040</v>
      </c>
    </row>
    <row r="1440" spans="1:10">
      <c r="D1440" s="14" t="s">
        <v>306</v>
      </c>
      <c r="J1440" s="14">
        <f>SUM(J1439)</f>
        <v>7040</v>
      </c>
    </row>
    <row r="1441" spans="1:10">
      <c r="D1441" s="14" t="s">
        <v>31</v>
      </c>
      <c r="J1441" s="14">
        <f>ROUNDDOWN(J1437+J1440,1)</f>
        <v>7504</v>
      </c>
    </row>
    <row r="1442" spans="1:10">
      <c r="D1442" s="14" t="s">
        <v>32</v>
      </c>
      <c r="E1442" s="14">
        <f>$E$7</f>
        <v>0.13614999999999999</v>
      </c>
      <c r="J1442" s="14">
        <f>J1441*$E1442</f>
        <v>1021.6695999999999</v>
      </c>
    </row>
    <row r="1443" spans="1:10">
      <c r="J1443" s="14">
        <f>SUM(J1441:J1442)</f>
        <v>8525.6695999999993</v>
      </c>
    </row>
    <row r="1444" spans="1:10">
      <c r="D1444" s="14" t="s">
        <v>49</v>
      </c>
      <c r="J1444" s="14">
        <f>ROUND(J1443,0)</f>
        <v>8526</v>
      </c>
    </row>
    <row r="1446" spans="1:10">
      <c r="D1446" s="14" t="s">
        <v>309</v>
      </c>
    </row>
    <row r="1447" spans="1:10" ht="83.25" customHeight="1">
      <c r="A1447" s="14">
        <f>SUM(MAX($A$4:$A1446),1)</f>
        <v>57</v>
      </c>
      <c r="D1447" s="15" t="s">
        <v>421</v>
      </c>
      <c r="E1447" s="15"/>
      <c r="F1447" s="15"/>
      <c r="G1447" s="15"/>
      <c r="H1447" s="15"/>
      <c r="I1447" s="15"/>
      <c r="J1447" s="15"/>
    </row>
    <row r="1448" spans="1:10">
      <c r="D1448" s="14" t="s">
        <v>310</v>
      </c>
    </row>
    <row r="1449" spans="1:10">
      <c r="A1449" s="14" t="s">
        <v>58</v>
      </c>
      <c r="D1449" s="14" t="s">
        <v>614</v>
      </c>
    </row>
    <row r="1450" spans="1:10" ht="20.25" customHeight="1">
      <c r="B1450" s="14" t="s">
        <v>419</v>
      </c>
      <c r="C1450" s="14" t="s">
        <v>58</v>
      </c>
      <c r="D1450" s="14" t="s">
        <v>311</v>
      </c>
      <c r="E1450" s="14">
        <v>1</v>
      </c>
      <c r="F1450" s="14" t="s">
        <v>25</v>
      </c>
      <c r="G1450" s="14">
        <v>1</v>
      </c>
      <c r="H1450" s="14" t="s">
        <v>171</v>
      </c>
      <c r="I1450" s="14">
        <v>37000</v>
      </c>
      <c r="J1450" s="14">
        <f>SUM(E1450*I1450/G1450)</f>
        <v>37000</v>
      </c>
    </row>
    <row r="1451" spans="1:10" ht="20.25" customHeight="1">
      <c r="B1451" s="14" t="s">
        <v>420</v>
      </c>
      <c r="D1451" s="14" t="s">
        <v>312</v>
      </c>
      <c r="E1451" s="14">
        <v>1</v>
      </c>
      <c r="F1451" s="14" t="s">
        <v>25</v>
      </c>
      <c r="G1451" s="14">
        <v>1</v>
      </c>
      <c r="H1451" s="14" t="s">
        <v>171</v>
      </c>
      <c r="I1451" s="14">
        <v>1760</v>
      </c>
      <c r="J1451" s="14">
        <f>SUM(E1451*I1451/G1451)</f>
        <v>1760</v>
      </c>
    </row>
    <row r="1452" spans="1:10">
      <c r="D1452" s="14" t="s">
        <v>313</v>
      </c>
      <c r="J1452" s="14">
        <f>J1450*2%</f>
        <v>740</v>
      </c>
    </row>
    <row r="1453" spans="1:10">
      <c r="D1453" s="14" t="s">
        <v>314</v>
      </c>
    </row>
    <row r="1454" spans="1:10">
      <c r="D1454" s="14" t="s">
        <v>162</v>
      </c>
      <c r="J1454" s="14">
        <f>SUM(J1450:J1453)</f>
        <v>39500</v>
      </c>
    </row>
    <row r="1455" spans="1:10">
      <c r="D1455" s="14" t="s">
        <v>32</v>
      </c>
      <c r="E1455" s="14">
        <f>'E-Data 24-25'!$E$7</f>
        <v>0.13614999999999999</v>
      </c>
      <c r="J1455" s="14">
        <f>J1454*E1455</f>
        <v>5377.9250000000002</v>
      </c>
    </row>
    <row r="1456" spans="1:10">
      <c r="J1456" s="14">
        <f>J1455+J1454</f>
        <v>44877.925000000003</v>
      </c>
    </row>
    <row r="1457" spans="1:15">
      <c r="D1457" s="14" t="s">
        <v>49</v>
      </c>
      <c r="J1457" s="14">
        <f>ROUND(J1456,0)</f>
        <v>44878</v>
      </c>
    </row>
    <row r="1459" spans="1:15">
      <c r="D1459" s="14" t="s">
        <v>315</v>
      </c>
    </row>
    <row r="1460" spans="1:15">
      <c r="A1460" s="14" t="s">
        <v>18</v>
      </c>
      <c r="D1460" s="14" t="s">
        <v>668</v>
      </c>
    </row>
    <row r="1461" spans="1:15" ht="20.25" customHeight="1">
      <c r="B1461" s="14" t="s">
        <v>419</v>
      </c>
      <c r="C1461" s="14" t="s">
        <v>18</v>
      </c>
      <c r="D1461" s="14" t="s">
        <v>316</v>
      </c>
      <c r="E1461" s="14">
        <v>1</v>
      </c>
      <c r="F1461" s="14" t="s">
        <v>25</v>
      </c>
      <c r="G1461" s="14">
        <v>1</v>
      </c>
      <c r="H1461" s="14" t="s">
        <v>171</v>
      </c>
      <c r="I1461" s="14">
        <v>46000</v>
      </c>
      <c r="J1461" s="14">
        <f>SUM(E1461*I1461/G1461)</f>
        <v>46000</v>
      </c>
    </row>
    <row r="1462" spans="1:15" ht="20.25" customHeight="1">
      <c r="B1462" s="14" t="s">
        <v>420</v>
      </c>
      <c r="D1462" s="14" t="s">
        <v>312</v>
      </c>
      <c r="E1462" s="14">
        <v>1</v>
      </c>
      <c r="F1462" s="14" t="s">
        <v>25</v>
      </c>
      <c r="G1462" s="14">
        <v>1</v>
      </c>
      <c r="H1462" s="14" t="s">
        <v>171</v>
      </c>
      <c r="I1462" s="14">
        <f>$I$1451</f>
        <v>1760</v>
      </c>
      <c r="J1462" s="14">
        <f>SUM(E1462*I1462/G1462)</f>
        <v>1760</v>
      </c>
    </row>
    <row r="1463" spans="1:15">
      <c r="D1463" s="14" t="s">
        <v>313</v>
      </c>
      <c r="J1463" s="14">
        <f>J1461*2%</f>
        <v>920</v>
      </c>
    </row>
    <row r="1464" spans="1:15">
      <c r="D1464" s="14" t="s">
        <v>314</v>
      </c>
    </row>
    <row r="1465" spans="1:15">
      <c r="D1465" s="14" t="s">
        <v>162</v>
      </c>
      <c r="J1465" s="14">
        <f>SUM(J1461:J1464)</f>
        <v>48680</v>
      </c>
    </row>
    <row r="1466" spans="1:15">
      <c r="D1466" s="14" t="s">
        <v>32</v>
      </c>
      <c r="E1466" s="14">
        <f>'E-Data 24-25'!$E$7</f>
        <v>0.13614999999999999</v>
      </c>
      <c r="J1466" s="14">
        <f>J1465*E1466</f>
        <v>6627.7819999999992</v>
      </c>
    </row>
    <row r="1467" spans="1:15">
      <c r="J1467" s="14">
        <f>J1466+J1465</f>
        <v>55307.781999999999</v>
      </c>
    </row>
    <row r="1468" spans="1:15">
      <c r="D1468" s="14" t="s">
        <v>49</v>
      </c>
      <c r="J1468" s="14">
        <f>ROUND(J1467,0)</f>
        <v>55308</v>
      </c>
    </row>
    <row r="1470" spans="1:15">
      <c r="D1470" s="14" t="s">
        <v>317</v>
      </c>
    </row>
    <row r="1471" spans="1:15" ht="66.099999999999994" customHeight="1">
      <c r="A1471" s="14">
        <f>A1447+1</f>
        <v>58</v>
      </c>
      <c r="D1471" s="15" t="s">
        <v>666</v>
      </c>
      <c r="E1471" s="15"/>
      <c r="F1471" s="15"/>
      <c r="G1471" s="15"/>
      <c r="H1471" s="15"/>
      <c r="I1471" s="15"/>
      <c r="J1471" s="15"/>
      <c r="M1471" s="14">
        <v>50</v>
      </c>
      <c r="N1471" s="14">
        <v>80</v>
      </c>
      <c r="O1471" s="14">
        <f>M1471*N1471</f>
        <v>4000</v>
      </c>
    </row>
    <row r="1472" spans="1:15">
      <c r="D1472" s="14" t="s">
        <v>652</v>
      </c>
      <c r="M1472" s="14">
        <v>4</v>
      </c>
      <c r="N1472" s="14">
        <v>47202</v>
      </c>
      <c r="O1472" s="14">
        <f>M1472*N1472</f>
        <v>188808</v>
      </c>
    </row>
    <row r="1473" spans="1:15">
      <c r="B1473" s="14">
        <v>1</v>
      </c>
      <c r="D1473" s="14" t="s">
        <v>319</v>
      </c>
      <c r="E1473" s="14">
        <v>0.1</v>
      </c>
      <c r="F1473" s="14" t="s">
        <v>20</v>
      </c>
      <c r="G1473" s="14">
        <v>1</v>
      </c>
      <c r="H1473" s="14" t="s">
        <v>20</v>
      </c>
      <c r="I1473" s="14">
        <f>$G$2</f>
        <v>735</v>
      </c>
      <c r="J1473" s="14">
        <f>SUM(E1473*I1473/G1473)</f>
        <v>73.5</v>
      </c>
      <c r="M1473" s="14">
        <v>4</v>
      </c>
      <c r="N1473" s="14">
        <v>3334</v>
      </c>
      <c r="O1473" s="14">
        <f>M1473*N1473</f>
        <v>13336</v>
      </c>
    </row>
    <row r="1474" spans="1:15">
      <c r="B1474" s="14">
        <v>2</v>
      </c>
      <c r="D1474" s="14" t="s">
        <v>320</v>
      </c>
      <c r="E1474" s="14">
        <v>0.1</v>
      </c>
      <c r="F1474" s="14" t="s">
        <v>20</v>
      </c>
      <c r="G1474" s="14">
        <v>1</v>
      </c>
      <c r="H1474" s="14" t="s">
        <v>20</v>
      </c>
      <c r="I1474" s="14">
        <f>$G$3</f>
        <v>615</v>
      </c>
      <c r="J1474" s="14">
        <f>SUM(E1474*I1474/G1474)</f>
        <v>61.5</v>
      </c>
      <c r="O1474" s="14">
        <f>SUM(O1471:O1473)</f>
        <v>206144</v>
      </c>
    </row>
    <row r="1475" spans="1:15">
      <c r="D1475" s="14" t="s">
        <v>23</v>
      </c>
      <c r="M1475" s="14">
        <v>50</v>
      </c>
      <c r="N1475" s="14">
        <v>132</v>
      </c>
      <c r="O1475" s="14">
        <f>M1475*N1475</f>
        <v>6600</v>
      </c>
    </row>
    <row r="1476" spans="1:15">
      <c r="B1476" s="14" t="s">
        <v>796</v>
      </c>
      <c r="C1476" s="14" t="s">
        <v>42</v>
      </c>
      <c r="D1476" s="14" t="s">
        <v>318</v>
      </c>
      <c r="E1476" s="14">
        <v>1</v>
      </c>
      <c r="F1476" s="14" t="s">
        <v>54</v>
      </c>
      <c r="G1476" s="14">
        <v>1</v>
      </c>
      <c r="H1476" s="14" t="s">
        <v>47</v>
      </c>
      <c r="I1476" s="14">
        <v>3030</v>
      </c>
      <c r="J1476" s="14">
        <f>SUM(E1476*I1476/G1476)</f>
        <v>3030</v>
      </c>
      <c r="M1476" s="14">
        <v>50</v>
      </c>
      <c r="N1476" s="14">
        <v>190</v>
      </c>
      <c r="O1476" s="14">
        <f>M1476*N1476</f>
        <v>9500</v>
      </c>
    </row>
    <row r="1477" spans="1:15">
      <c r="D1477" s="14" t="s">
        <v>321</v>
      </c>
      <c r="E1477" s="14">
        <v>0.02</v>
      </c>
      <c r="J1477" s="14">
        <f>J1476*2%</f>
        <v>60.6</v>
      </c>
    </row>
    <row r="1478" spans="1:15">
      <c r="D1478" s="14" t="s">
        <v>322</v>
      </c>
      <c r="J1478" s="14">
        <f>ROUND(SUM(J1472:J1477),0)</f>
        <v>3226</v>
      </c>
      <c r="N1478" s="14">
        <v>0.18</v>
      </c>
      <c r="O1478" s="14">
        <f>O1474*N1478</f>
        <v>37105.919999999998</v>
      </c>
    </row>
    <row r="1479" spans="1:15">
      <c r="D1479" s="14" t="s">
        <v>32</v>
      </c>
      <c r="E1479" s="14">
        <v>0.13614999999999999</v>
      </c>
      <c r="J1479" s="14">
        <f>J1478*E1479</f>
        <v>439.2199</v>
      </c>
      <c r="N1479" s="14" t="s">
        <v>593</v>
      </c>
      <c r="O1479" s="14">
        <v>752.08</v>
      </c>
    </row>
    <row r="1480" spans="1:15">
      <c r="J1480" s="14">
        <f>J1479+J1478</f>
        <v>3665.2199000000001</v>
      </c>
      <c r="O1480" s="14">
        <f>SUM(O1474:O1479)</f>
        <v>260101.99999999997</v>
      </c>
    </row>
    <row r="1481" spans="1:15">
      <c r="D1481" s="14" t="s">
        <v>49</v>
      </c>
      <c r="J1481" s="14">
        <f>ROUND(J1480,0)</f>
        <v>3665</v>
      </c>
      <c r="O1481" s="14">
        <v>263000</v>
      </c>
    </row>
    <row r="1482" spans="1:15">
      <c r="O1482" s="14">
        <f>O1481-O1480</f>
        <v>2898.0000000000291</v>
      </c>
    </row>
    <row r="1483" spans="1:15" ht="68.95" customHeight="1">
      <c r="A1483" s="14">
        <f>A1471+1</f>
        <v>59</v>
      </c>
      <c r="D1483" s="15" t="s">
        <v>667</v>
      </c>
      <c r="E1483" s="15"/>
      <c r="F1483" s="15"/>
      <c r="G1483" s="15"/>
      <c r="H1483" s="15"/>
      <c r="I1483" s="15"/>
      <c r="J1483" s="15"/>
    </row>
    <row r="1484" spans="1:15">
      <c r="D1484" s="14" t="s">
        <v>652</v>
      </c>
    </row>
    <row r="1485" spans="1:15">
      <c r="B1485" s="14">
        <v>1</v>
      </c>
      <c r="D1485" s="14" t="s">
        <v>319</v>
      </c>
      <c r="E1485" s="14">
        <v>0.1</v>
      </c>
      <c r="F1485" s="14" t="s">
        <v>20</v>
      </c>
      <c r="G1485" s="14">
        <v>1</v>
      </c>
      <c r="H1485" s="14" t="s">
        <v>20</v>
      </c>
      <c r="I1485" s="14">
        <f>$G$2</f>
        <v>735</v>
      </c>
      <c r="J1485" s="14">
        <f>SUM(E1485*I1485/G1485)</f>
        <v>73.5</v>
      </c>
    </row>
    <row r="1486" spans="1:15">
      <c r="B1486" s="14">
        <v>2</v>
      </c>
      <c r="D1486" s="14" t="s">
        <v>320</v>
      </c>
      <c r="E1486" s="14">
        <v>0.1</v>
      </c>
      <c r="F1486" s="14" t="s">
        <v>20</v>
      </c>
      <c r="G1486" s="14">
        <v>1</v>
      </c>
      <c r="H1486" s="14" t="s">
        <v>20</v>
      </c>
      <c r="I1486" s="14">
        <f>$G$3</f>
        <v>615</v>
      </c>
      <c r="J1486" s="14">
        <f>SUM(E1486*I1486/G1486)</f>
        <v>61.5</v>
      </c>
    </row>
    <row r="1487" spans="1:15">
      <c r="D1487" s="14" t="s">
        <v>23</v>
      </c>
    </row>
    <row r="1488" spans="1:15">
      <c r="B1488" s="14" t="s">
        <v>422</v>
      </c>
      <c r="C1488" s="14" t="s">
        <v>76</v>
      </c>
      <c r="D1488" s="14" t="s">
        <v>323</v>
      </c>
      <c r="E1488" s="14">
        <v>1</v>
      </c>
      <c r="F1488" s="14" t="s">
        <v>54</v>
      </c>
      <c r="G1488" s="14">
        <v>1</v>
      </c>
      <c r="H1488" s="14" t="s">
        <v>47</v>
      </c>
      <c r="I1488" s="14">
        <v>3640</v>
      </c>
      <c r="J1488" s="14">
        <f>SUM(E1488*I1488/G1488)</f>
        <v>3640</v>
      </c>
    </row>
    <row r="1489" spans="2:10">
      <c r="D1489" s="14" t="s">
        <v>321</v>
      </c>
      <c r="E1489" s="14">
        <v>0.02</v>
      </c>
      <c r="J1489" s="14">
        <f>J1488*2%</f>
        <v>72.8</v>
      </c>
    </row>
    <row r="1490" spans="2:10">
      <c r="D1490" s="14" t="s">
        <v>322</v>
      </c>
      <c r="J1490" s="14">
        <f>ROUND(SUM(J1484:J1489),0)</f>
        <v>3848</v>
      </c>
    </row>
    <row r="1491" spans="2:10">
      <c r="D1491" s="14" t="s">
        <v>32</v>
      </c>
      <c r="E1491" s="14">
        <v>0.13614999999999999</v>
      </c>
      <c r="J1491" s="14">
        <f>J1490*E1491</f>
        <v>523.90519999999992</v>
      </c>
    </row>
    <row r="1492" spans="2:10">
      <c r="J1492" s="14">
        <f>J1491+J1490</f>
        <v>4371.9052000000001</v>
      </c>
    </row>
    <row r="1493" spans="2:10">
      <c r="D1493" s="14" t="s">
        <v>49</v>
      </c>
      <c r="J1493" s="14">
        <f>ROUND(J1492,0)</f>
        <v>4372</v>
      </c>
    </row>
    <row r="1495" spans="2:10" hidden="1">
      <c r="D1495" s="14" t="s">
        <v>173</v>
      </c>
      <c r="H1495" s="14" t="e">
        <f>SUM(#REF!)</f>
        <v>#REF!</v>
      </c>
    </row>
    <row r="1496" spans="2:10" hidden="1">
      <c r="D1496" s="14" t="s">
        <v>202</v>
      </c>
      <c r="H1496" s="14" t="e">
        <f>0.1*H1495</f>
        <v>#REF!</v>
      </c>
    </row>
    <row r="1497" spans="2:10" hidden="1">
      <c r="D1497" s="14" t="s">
        <v>203</v>
      </c>
      <c r="H1497" s="14" t="e">
        <f>SUM(H1495:H1496)</f>
        <v>#REF!</v>
      </c>
    </row>
    <row r="1498" spans="2:10" hidden="1">
      <c r="B1498" s="14" t="s">
        <v>204</v>
      </c>
      <c r="C1498" s="14" t="s">
        <v>205</v>
      </c>
      <c r="D1498" s="14" t="s">
        <v>206</v>
      </c>
      <c r="E1498" s="14" t="e">
        <f>H1497</f>
        <v>#REF!</v>
      </c>
      <c r="F1498" s="14" t="s">
        <v>366</v>
      </c>
      <c r="G1498" s="14">
        <v>1</v>
      </c>
      <c r="H1498" s="14" t="s">
        <v>366</v>
      </c>
      <c r="I1498" s="14">
        <v>4940</v>
      </c>
      <c r="J1498" s="14" t="e">
        <f>SUM(E1498*I1498/G1498)</f>
        <v>#REF!</v>
      </c>
    </row>
    <row r="1499" spans="2:10" hidden="1">
      <c r="D1499" s="14" t="s">
        <v>232</v>
      </c>
    </row>
    <row r="1500" spans="2:10" hidden="1">
      <c r="B1500" s="14" t="s">
        <v>208</v>
      </c>
      <c r="C1500" s="14" t="s">
        <v>18</v>
      </c>
      <c r="D1500" s="14" t="s">
        <v>390</v>
      </c>
      <c r="E1500" s="14">
        <v>1</v>
      </c>
      <c r="F1500" s="14" t="s">
        <v>25</v>
      </c>
      <c r="G1500" s="14">
        <v>1</v>
      </c>
      <c r="H1500" s="14" t="s">
        <v>54</v>
      </c>
      <c r="I1500" s="14">
        <v>9781</v>
      </c>
      <c r="J1500" s="14">
        <f>SUM(E1500*I1500/G1500)</f>
        <v>9781</v>
      </c>
    </row>
    <row r="1501" spans="2:10" hidden="1">
      <c r="J1501" s="14" t="e">
        <f>SUM(J1498:J1500)</f>
        <v>#REF!</v>
      </c>
    </row>
    <row r="1502" spans="2:10" hidden="1">
      <c r="D1502" s="14" t="s">
        <v>219</v>
      </c>
      <c r="E1502" s="14">
        <v>0</v>
      </c>
      <c r="J1502" s="14" t="e">
        <f>J1501*E1502</f>
        <v>#REF!</v>
      </c>
    </row>
    <row r="1503" spans="2:10" hidden="1">
      <c r="D1503" s="14" t="s">
        <v>220</v>
      </c>
      <c r="E1503" s="14">
        <v>0</v>
      </c>
      <c r="J1503" s="14" t="e">
        <f>J1501*E1503</f>
        <v>#REF!</v>
      </c>
    </row>
    <row r="1504" spans="2:10" hidden="1">
      <c r="D1504" s="14" t="s">
        <v>186</v>
      </c>
      <c r="E1504" s="14">
        <v>0.01</v>
      </c>
      <c r="J1504" s="14" t="e">
        <f>J1501*E1504</f>
        <v>#REF!</v>
      </c>
    </row>
    <row r="1505" spans="4:10" hidden="1">
      <c r="D1505" s="14" t="s">
        <v>233</v>
      </c>
      <c r="E1505" s="14">
        <v>5.0000000000000001E-3</v>
      </c>
      <c r="J1505" s="14" t="e">
        <f>J1501*E1505</f>
        <v>#REF!</v>
      </c>
    </row>
    <row r="1506" spans="4:10" hidden="1">
      <c r="D1506" s="14" t="s">
        <v>222</v>
      </c>
      <c r="J1506" s="14" t="e">
        <f>SUM(J1501:J1505)</f>
        <v>#REF!</v>
      </c>
    </row>
    <row r="1507" spans="4:10" ht="18" hidden="1" customHeight="1">
      <c r="D1507" s="14" t="s">
        <v>32</v>
      </c>
      <c r="E1507" s="14">
        <f>$E$7</f>
        <v>0.13614999999999999</v>
      </c>
      <c r="J1507" s="14" t="e">
        <f>J1506*E1507</f>
        <v>#REF!</v>
      </c>
    </row>
    <row r="1508" spans="4:10" ht="18" hidden="1" customHeight="1">
      <c r="J1508" s="14" t="e">
        <f>SUM(J1506:J1507)</f>
        <v>#REF!</v>
      </c>
    </row>
    <row r="1509" spans="4:10" ht="18" hidden="1" customHeight="1">
      <c r="D1509" s="14" t="s">
        <v>49</v>
      </c>
      <c r="J1509" s="14" t="e">
        <f>ROUND(J1508,0)</f>
        <v>#REF!</v>
      </c>
    </row>
    <row r="1510" spans="4:10" hidden="1"/>
    <row r="1511" spans="4:10" hidden="1">
      <c r="D1511" s="15" t="s">
        <v>234</v>
      </c>
      <c r="E1511" s="15"/>
      <c r="F1511" s="15"/>
      <c r="G1511" s="15"/>
      <c r="H1511" s="15"/>
      <c r="I1511" s="15"/>
      <c r="J1511" s="15"/>
    </row>
    <row r="1512" spans="4:10" ht="89" hidden="1" customHeight="1">
      <c r="D1512" s="15" t="s">
        <v>609</v>
      </c>
      <c r="E1512" s="15"/>
      <c r="F1512" s="15"/>
      <c r="G1512" s="15"/>
      <c r="H1512" s="15"/>
      <c r="I1512" s="15"/>
      <c r="J1512" s="15"/>
    </row>
    <row r="1513" spans="4:10" hidden="1">
      <c r="D1513" s="14" t="s">
        <v>193</v>
      </c>
      <c r="E1513" s="14" t="s">
        <v>81</v>
      </c>
      <c r="F1513" s="14" t="s">
        <v>194</v>
      </c>
      <c r="G1513" s="14" t="s">
        <v>195</v>
      </c>
      <c r="I1513" s="14" t="s">
        <v>25</v>
      </c>
    </row>
    <row r="1514" spans="4:10" hidden="1">
      <c r="D1514" s="14" t="s">
        <v>196</v>
      </c>
      <c r="E1514" s="14">
        <v>0.45</v>
      </c>
      <c r="F1514" s="14">
        <v>0.45</v>
      </c>
      <c r="G1514" s="14">
        <v>0.4</v>
      </c>
    </row>
    <row r="1515" spans="4:10" hidden="1">
      <c r="D1515" s="14" t="s">
        <v>197</v>
      </c>
      <c r="F1515" s="14">
        <f>E1514</f>
        <v>0.45</v>
      </c>
      <c r="H1515" s="14">
        <f>I1515*F1515</f>
        <v>0.9</v>
      </c>
      <c r="I1515" s="14">
        <v>2</v>
      </c>
    </row>
    <row r="1516" spans="4:10" hidden="1">
      <c r="D1516" s="14" t="s">
        <v>198</v>
      </c>
      <c r="F1516" s="14">
        <f>E1514</f>
        <v>0.45</v>
      </c>
      <c r="G1516" s="14">
        <f>G1514</f>
        <v>0.4</v>
      </c>
      <c r="H1516" s="14">
        <f>I1516*F1516*G1516</f>
        <v>0.36000000000000004</v>
      </c>
      <c r="I1516" s="14">
        <v>2</v>
      </c>
    </row>
    <row r="1517" spans="4:10" hidden="1">
      <c r="D1517" s="14" t="s">
        <v>199</v>
      </c>
      <c r="F1517" s="14">
        <f>F1514</f>
        <v>0.45</v>
      </c>
      <c r="G1517" s="14">
        <f>G1514</f>
        <v>0.4</v>
      </c>
      <c r="H1517" s="14">
        <f>I1517*F1517*G1517</f>
        <v>0.36000000000000004</v>
      </c>
      <c r="I1517" s="14">
        <v>2</v>
      </c>
    </row>
    <row r="1518" spans="4:10" hidden="1">
      <c r="D1518" s="14" t="s">
        <v>173</v>
      </c>
      <c r="H1518" s="14">
        <f>SUM(H1515:H1517)</f>
        <v>1.62</v>
      </c>
    </row>
    <row r="1519" spans="4:10" hidden="1">
      <c r="D1519" s="14" t="s">
        <v>202</v>
      </c>
      <c r="H1519" s="14">
        <f>0.1*H1518</f>
        <v>0.16200000000000003</v>
      </c>
    </row>
    <row r="1520" spans="4:10" hidden="1">
      <c r="D1520" s="14" t="s">
        <v>203</v>
      </c>
      <c r="H1520" s="14">
        <f>SUM(H1518:H1519)</f>
        <v>1.782</v>
      </c>
    </row>
    <row r="1521" spans="2:11" hidden="1">
      <c r="B1521" s="14" t="s">
        <v>204</v>
      </c>
      <c r="C1521" s="14" t="s">
        <v>205</v>
      </c>
      <c r="D1521" s="14" t="s">
        <v>206</v>
      </c>
      <c r="E1521" s="14">
        <f>H1520</f>
        <v>1.782</v>
      </c>
      <c r="F1521" s="14" t="s">
        <v>207</v>
      </c>
      <c r="G1521" s="14">
        <v>1</v>
      </c>
      <c r="H1521" s="14" t="s">
        <v>207</v>
      </c>
      <c r="I1521" s="14">
        <v>4940</v>
      </c>
      <c r="J1521" s="14">
        <f>SUM(E1521*I1521/G1521)</f>
        <v>8803.08</v>
      </c>
      <c r="K1521" s="14" t="s">
        <v>223</v>
      </c>
    </row>
    <row r="1522" spans="2:11" hidden="1">
      <c r="D1522" s="14" t="s">
        <v>232</v>
      </c>
    </row>
    <row r="1523" spans="2:11" hidden="1">
      <c r="B1523" s="14" t="s">
        <v>208</v>
      </c>
      <c r="C1523" s="14" t="s">
        <v>42</v>
      </c>
      <c r="D1523" s="14" t="s">
        <v>235</v>
      </c>
      <c r="E1523" s="14">
        <v>1</v>
      </c>
      <c r="F1523" s="14" t="s">
        <v>25</v>
      </c>
      <c r="G1523" s="14">
        <v>1</v>
      </c>
      <c r="H1523" s="14" t="s">
        <v>54</v>
      </c>
      <c r="I1523" s="14">
        <v>12486</v>
      </c>
      <c r="J1523" s="14">
        <f>SUM(E1523*I1523/G1523)</f>
        <v>12486</v>
      </c>
    </row>
    <row r="1524" spans="2:11" hidden="1">
      <c r="J1524" s="14">
        <f>SUM(J1521:J1523)</f>
        <v>21289.08</v>
      </c>
    </row>
    <row r="1525" spans="2:11" hidden="1">
      <c r="D1525" s="14" t="s">
        <v>219</v>
      </c>
      <c r="E1525" s="14">
        <v>0</v>
      </c>
      <c r="J1525" s="14">
        <f>J1524*E1525</f>
        <v>0</v>
      </c>
    </row>
    <row r="1526" spans="2:11" hidden="1">
      <c r="D1526" s="14" t="s">
        <v>220</v>
      </c>
      <c r="E1526" s="14">
        <v>0</v>
      </c>
      <c r="J1526" s="14">
        <f>J1524*E1526</f>
        <v>0</v>
      </c>
    </row>
    <row r="1527" spans="2:11" hidden="1">
      <c r="D1527" s="14" t="s">
        <v>186</v>
      </c>
      <c r="E1527" s="14">
        <v>0.01</v>
      </c>
      <c r="J1527" s="14">
        <f>J1524*E1527</f>
        <v>212.89080000000001</v>
      </c>
    </row>
    <row r="1528" spans="2:11" hidden="1">
      <c r="D1528" s="14" t="s">
        <v>233</v>
      </c>
      <c r="E1528" s="14">
        <v>5.0000000000000001E-3</v>
      </c>
      <c r="J1528" s="14">
        <f>J1524*E1528</f>
        <v>106.44540000000001</v>
      </c>
    </row>
    <row r="1529" spans="2:11" hidden="1">
      <c r="D1529" s="14" t="s">
        <v>222</v>
      </c>
      <c r="J1529" s="14">
        <f>SUM(J1524:J1528)</f>
        <v>21608.416200000003</v>
      </c>
    </row>
    <row r="1530" spans="2:11" ht="18" hidden="1" customHeight="1">
      <c r="D1530" s="14" t="s">
        <v>32</v>
      </c>
      <c r="E1530" s="14">
        <f>$E$7</f>
        <v>0.13614999999999999</v>
      </c>
      <c r="J1530" s="14">
        <f>J1529*E1530</f>
        <v>2941.9858656300003</v>
      </c>
    </row>
    <row r="1531" spans="2:11" ht="18" hidden="1" customHeight="1">
      <c r="J1531" s="14">
        <f>SUM(J1529:J1530)</f>
        <v>24550.402065630005</v>
      </c>
    </row>
    <row r="1532" spans="2:11" ht="18" hidden="1" customHeight="1">
      <c r="D1532" s="14" t="s">
        <v>49</v>
      </c>
      <c r="J1532" s="14">
        <f>ROUND(J1531,0)</f>
        <v>24550</v>
      </c>
    </row>
    <row r="1533" spans="2:11" hidden="1"/>
    <row r="1534" spans="2:11" hidden="1">
      <c r="D1534" s="14" t="s">
        <v>545</v>
      </c>
    </row>
    <row r="1535" spans="2:11" ht="89" hidden="1" customHeight="1">
      <c r="D1535" s="15" t="s">
        <v>610</v>
      </c>
      <c r="E1535" s="15"/>
      <c r="F1535" s="15"/>
      <c r="G1535" s="15"/>
      <c r="H1535" s="15"/>
      <c r="I1535" s="15"/>
      <c r="J1535" s="15"/>
    </row>
    <row r="1536" spans="2:11" hidden="1">
      <c r="D1536" s="14" t="s">
        <v>193</v>
      </c>
      <c r="E1536" s="14" t="s">
        <v>81</v>
      </c>
      <c r="F1536" s="14" t="s">
        <v>194</v>
      </c>
      <c r="G1536" s="14" t="s">
        <v>195</v>
      </c>
      <c r="I1536" s="14" t="s">
        <v>25</v>
      </c>
    </row>
    <row r="1537" spans="2:11" hidden="1">
      <c r="D1537" s="14" t="s">
        <v>196</v>
      </c>
      <c r="E1537" s="14">
        <v>0.6</v>
      </c>
      <c r="F1537" s="14">
        <v>0.6</v>
      </c>
      <c r="G1537" s="14">
        <v>0.45</v>
      </c>
    </row>
    <row r="1538" spans="2:11" hidden="1">
      <c r="D1538" s="14" t="s">
        <v>197</v>
      </c>
      <c r="F1538" s="14">
        <f>E1537</f>
        <v>0.6</v>
      </c>
      <c r="H1538" s="14">
        <f>I1538*F1538</f>
        <v>1.2</v>
      </c>
      <c r="I1538" s="14">
        <v>2</v>
      </c>
    </row>
    <row r="1539" spans="2:11" hidden="1">
      <c r="D1539" s="14" t="s">
        <v>198</v>
      </c>
      <c r="F1539" s="14">
        <f>E1537</f>
        <v>0.6</v>
      </c>
      <c r="G1539" s="14">
        <f>G1537</f>
        <v>0.45</v>
      </c>
      <c r="H1539" s="14">
        <f>I1539*F1539*G1539</f>
        <v>0.54</v>
      </c>
      <c r="I1539" s="14">
        <v>2</v>
      </c>
    </row>
    <row r="1540" spans="2:11" hidden="1">
      <c r="D1540" s="14" t="s">
        <v>199</v>
      </c>
      <c r="F1540" s="14">
        <f>F1537</f>
        <v>0.6</v>
      </c>
      <c r="G1540" s="14">
        <f>G1537</f>
        <v>0.45</v>
      </c>
      <c r="H1540" s="14">
        <f>I1540*F1540*G1540</f>
        <v>0.54</v>
      </c>
      <c r="I1540" s="14">
        <v>2</v>
      </c>
    </row>
    <row r="1541" spans="2:11" hidden="1">
      <c r="D1541" s="14" t="s">
        <v>173</v>
      </c>
      <c r="H1541" s="14">
        <f>SUM(H1538:H1540)</f>
        <v>2.2800000000000002</v>
      </c>
    </row>
    <row r="1542" spans="2:11" hidden="1">
      <c r="D1542" s="14" t="s">
        <v>202</v>
      </c>
      <c r="H1542" s="14">
        <f>0.1*H1541</f>
        <v>0.22800000000000004</v>
      </c>
    </row>
    <row r="1543" spans="2:11" hidden="1">
      <c r="D1543" s="14" t="s">
        <v>203</v>
      </c>
      <c r="H1543" s="14">
        <f>SUM(H1541:H1542)</f>
        <v>2.5080000000000005</v>
      </c>
    </row>
    <row r="1544" spans="2:11" ht="112.1" hidden="1" customHeight="1">
      <c r="B1544" s="14" t="s">
        <v>204</v>
      </c>
      <c r="C1544" s="14" t="s">
        <v>205</v>
      </c>
      <c r="D1544" s="14" t="s">
        <v>206</v>
      </c>
      <c r="E1544" s="14">
        <f>H1543</f>
        <v>2.5080000000000005</v>
      </c>
      <c r="F1544" s="14" t="s">
        <v>207</v>
      </c>
      <c r="G1544" s="14">
        <v>1</v>
      </c>
      <c r="H1544" s="14" t="s">
        <v>207</v>
      </c>
      <c r="I1544" s="14">
        <v>4940</v>
      </c>
      <c r="J1544" s="14">
        <f>SUM(E1544*I1544/G1544)</f>
        <v>12389.520000000002</v>
      </c>
      <c r="K1544" s="14" t="s">
        <v>223</v>
      </c>
    </row>
    <row r="1545" spans="2:11" hidden="1">
      <c r="B1545" s="14" t="s">
        <v>208</v>
      </c>
      <c r="C1545" s="14" t="s">
        <v>79</v>
      </c>
      <c r="D1545" s="14" t="s">
        <v>546</v>
      </c>
      <c r="E1545" s="14">
        <v>1</v>
      </c>
      <c r="F1545" s="14" t="s">
        <v>25</v>
      </c>
      <c r="G1545" s="14">
        <v>1</v>
      </c>
      <c r="H1545" s="14" t="s">
        <v>54</v>
      </c>
      <c r="I1545" s="14">
        <v>29878</v>
      </c>
      <c r="J1545" s="14">
        <f>SUM(E1545*I1545/G1545)</f>
        <v>29878</v>
      </c>
    </row>
    <row r="1546" spans="2:11" hidden="1">
      <c r="J1546" s="14">
        <f>SUM(J1544:J1545)</f>
        <v>42267.520000000004</v>
      </c>
    </row>
    <row r="1547" spans="2:11" hidden="1">
      <c r="D1547" s="14" t="s">
        <v>219</v>
      </c>
      <c r="E1547" s="14">
        <v>0</v>
      </c>
      <c r="J1547" s="14">
        <f>J1546*E1547</f>
        <v>0</v>
      </c>
    </row>
    <row r="1548" spans="2:11" hidden="1">
      <c r="D1548" s="14" t="s">
        <v>220</v>
      </c>
      <c r="E1548" s="14">
        <v>0</v>
      </c>
      <c r="J1548" s="14">
        <f>J1546*E1548</f>
        <v>0</v>
      </c>
    </row>
    <row r="1549" spans="2:11" hidden="1">
      <c r="D1549" s="14" t="s">
        <v>186</v>
      </c>
      <c r="E1549" s="14">
        <v>0.01</v>
      </c>
      <c r="J1549" s="14">
        <f>J1546*E1549</f>
        <v>422.67520000000007</v>
      </c>
    </row>
    <row r="1550" spans="2:11" hidden="1">
      <c r="D1550" s="14" t="s">
        <v>233</v>
      </c>
      <c r="E1550" s="14">
        <v>5.0000000000000001E-3</v>
      </c>
      <c r="J1550" s="14">
        <f>J1546*E1550</f>
        <v>211.33760000000004</v>
      </c>
    </row>
    <row r="1551" spans="2:11" hidden="1">
      <c r="D1551" s="14" t="s">
        <v>222</v>
      </c>
      <c r="J1551" s="14">
        <f>SUM(J1546:J1550)</f>
        <v>42901.532800000001</v>
      </c>
    </row>
    <row r="1552" spans="2:11" ht="18" hidden="1" customHeight="1">
      <c r="D1552" s="14" t="s">
        <v>32</v>
      </c>
      <c r="E1552" s="14">
        <f>$E$7</f>
        <v>0.13614999999999999</v>
      </c>
      <c r="J1552" s="14">
        <f>J1551*E1552</f>
        <v>5841.0436907200001</v>
      </c>
    </row>
    <row r="1553" spans="2:11" ht="18" hidden="1" customHeight="1">
      <c r="J1553" s="14">
        <f>SUM(J1551:J1552)</f>
        <v>48742.576490719999</v>
      </c>
    </row>
    <row r="1554" spans="2:11" ht="18" hidden="1" customHeight="1">
      <c r="D1554" s="14" t="s">
        <v>49</v>
      </c>
      <c r="J1554" s="14">
        <f>ROUND(J1553,0)</f>
        <v>48743</v>
      </c>
    </row>
    <row r="1555" spans="2:11" hidden="1"/>
    <row r="1556" spans="2:11" hidden="1">
      <c r="D1556" s="14" t="s">
        <v>236</v>
      </c>
    </row>
    <row r="1557" spans="2:11" ht="89" hidden="1" customHeight="1">
      <c r="D1557" s="15" t="s">
        <v>611</v>
      </c>
      <c r="E1557" s="15"/>
      <c r="F1557" s="15"/>
      <c r="G1557" s="15"/>
      <c r="H1557" s="15"/>
      <c r="I1557" s="15"/>
      <c r="J1557" s="15"/>
    </row>
    <row r="1558" spans="2:11" hidden="1">
      <c r="D1558" s="14" t="s">
        <v>193</v>
      </c>
      <c r="E1558" s="14" t="s">
        <v>81</v>
      </c>
      <c r="F1558" s="14" t="s">
        <v>194</v>
      </c>
      <c r="G1558" s="14" t="s">
        <v>195</v>
      </c>
      <c r="I1558" s="14" t="s">
        <v>25</v>
      </c>
    </row>
    <row r="1559" spans="2:11" hidden="1">
      <c r="D1559" s="14" t="s">
        <v>196</v>
      </c>
      <c r="E1559" s="14">
        <v>0.75</v>
      </c>
      <c r="F1559" s="14">
        <v>0.75</v>
      </c>
      <c r="G1559" s="14">
        <v>0.45</v>
      </c>
    </row>
    <row r="1560" spans="2:11" hidden="1">
      <c r="D1560" s="14" t="s">
        <v>197</v>
      </c>
      <c r="F1560" s="14">
        <f>E1559</f>
        <v>0.75</v>
      </c>
      <c r="H1560" s="14">
        <f>I1560*F1560</f>
        <v>1.5</v>
      </c>
      <c r="I1560" s="14">
        <v>2</v>
      </c>
    </row>
    <row r="1561" spans="2:11" hidden="1">
      <c r="D1561" s="14" t="s">
        <v>198</v>
      </c>
      <c r="F1561" s="14">
        <f>E1559</f>
        <v>0.75</v>
      </c>
      <c r="G1561" s="14">
        <f>G1559</f>
        <v>0.45</v>
      </c>
      <c r="H1561" s="14">
        <f>I1561*F1561*G1561</f>
        <v>0.67500000000000004</v>
      </c>
      <c r="I1561" s="14">
        <v>2</v>
      </c>
    </row>
    <row r="1562" spans="2:11" hidden="1">
      <c r="D1562" s="14" t="s">
        <v>199</v>
      </c>
      <c r="F1562" s="14">
        <f>F1559</f>
        <v>0.75</v>
      </c>
      <c r="G1562" s="14">
        <f>G1559</f>
        <v>0.45</v>
      </c>
      <c r="H1562" s="14">
        <f>I1562*F1562*G1562</f>
        <v>0.67500000000000004</v>
      </c>
      <c r="I1562" s="14">
        <v>2</v>
      </c>
    </row>
    <row r="1563" spans="2:11" hidden="1">
      <c r="D1563" s="14" t="s">
        <v>173</v>
      </c>
      <c r="H1563" s="14">
        <f>SUM(H1560:H1562)</f>
        <v>2.8499999999999996</v>
      </c>
    </row>
    <row r="1564" spans="2:11" hidden="1">
      <c r="D1564" s="14" t="s">
        <v>202</v>
      </c>
      <c r="H1564" s="14">
        <f>0.1*H1563</f>
        <v>0.28499999999999998</v>
      </c>
    </row>
    <row r="1565" spans="2:11" hidden="1">
      <c r="D1565" s="14" t="s">
        <v>203</v>
      </c>
      <c r="H1565" s="14">
        <f>SUM(H1563:H1564)</f>
        <v>3.1349999999999998</v>
      </c>
    </row>
    <row r="1566" spans="2:11" hidden="1">
      <c r="B1566" s="14" t="s">
        <v>204</v>
      </c>
      <c r="C1566" s="14" t="s">
        <v>205</v>
      </c>
      <c r="D1566" s="14" t="s">
        <v>206</v>
      </c>
      <c r="E1566" s="14">
        <f>H1565</f>
        <v>3.1349999999999998</v>
      </c>
      <c r="F1566" s="14" t="s">
        <v>207</v>
      </c>
      <c r="G1566" s="14">
        <v>1</v>
      </c>
      <c r="H1566" s="14" t="s">
        <v>207</v>
      </c>
      <c r="I1566" s="14">
        <v>4940</v>
      </c>
      <c r="J1566" s="14">
        <f>SUM(E1566*I1566/G1566)</f>
        <v>15486.9</v>
      </c>
      <c r="K1566" s="14" t="s">
        <v>223</v>
      </c>
    </row>
    <row r="1567" spans="2:11" hidden="1">
      <c r="B1567" s="14" t="s">
        <v>208</v>
      </c>
      <c r="C1567" s="14" t="s">
        <v>231</v>
      </c>
      <c r="D1567" s="14" t="s">
        <v>237</v>
      </c>
      <c r="E1567" s="14">
        <v>1</v>
      </c>
      <c r="F1567" s="14" t="s">
        <v>25</v>
      </c>
      <c r="G1567" s="14">
        <v>1</v>
      </c>
      <c r="H1567" s="14" t="s">
        <v>54</v>
      </c>
      <c r="I1567" s="14">
        <v>37611</v>
      </c>
      <c r="J1567" s="14">
        <f>SUM(E1567*I1567/G1567)</f>
        <v>37611</v>
      </c>
    </row>
    <row r="1568" spans="2:11" hidden="1">
      <c r="J1568" s="14">
        <f>SUM(J1566:J1567)</f>
        <v>53097.9</v>
      </c>
    </row>
    <row r="1569" spans="1:245" hidden="1">
      <c r="D1569" s="14" t="s">
        <v>219</v>
      </c>
      <c r="E1569" s="14">
        <v>0</v>
      </c>
      <c r="J1569" s="14">
        <f>J1568*E1569</f>
        <v>0</v>
      </c>
    </row>
    <row r="1570" spans="1:245" hidden="1">
      <c r="D1570" s="14" t="s">
        <v>220</v>
      </c>
      <c r="E1570" s="14">
        <v>0</v>
      </c>
      <c r="J1570" s="14">
        <f>J1568*E1570</f>
        <v>0</v>
      </c>
    </row>
    <row r="1571" spans="1:245" hidden="1">
      <c r="D1571" s="14" t="s">
        <v>186</v>
      </c>
      <c r="E1571" s="14">
        <v>0.01</v>
      </c>
      <c r="J1571" s="14">
        <f>J1568*E1571</f>
        <v>530.97900000000004</v>
      </c>
    </row>
    <row r="1572" spans="1:245" hidden="1">
      <c r="D1572" s="14" t="s">
        <v>233</v>
      </c>
      <c r="E1572" s="14">
        <v>5.0000000000000001E-3</v>
      </c>
      <c r="J1572" s="14">
        <f>J1568*E1572</f>
        <v>265.48950000000002</v>
      </c>
    </row>
    <row r="1573" spans="1:245" hidden="1">
      <c r="D1573" s="14" t="s">
        <v>222</v>
      </c>
      <c r="J1573" s="14">
        <f>SUM(J1568:J1572)</f>
        <v>53894.368500000004</v>
      </c>
    </row>
    <row r="1574" spans="1:245" ht="18" hidden="1" customHeight="1">
      <c r="D1574" s="14" t="s">
        <v>32</v>
      </c>
      <c r="E1574" s="14">
        <f>$E$7</f>
        <v>0.13614999999999999</v>
      </c>
      <c r="J1574" s="14">
        <f>J1573*E1574</f>
        <v>7337.718271275</v>
      </c>
    </row>
    <row r="1575" spans="1:245" ht="18" hidden="1" customHeight="1">
      <c r="J1575" s="14">
        <f>SUM(J1573:J1574)</f>
        <v>61232.086771275004</v>
      </c>
    </row>
    <row r="1576" spans="1:245" ht="18" hidden="1" customHeight="1">
      <c r="D1576" s="14" t="s">
        <v>49</v>
      </c>
      <c r="J1576" s="14">
        <f>ROUND(J1575,0)</f>
        <v>61232</v>
      </c>
    </row>
    <row r="1577" spans="1:245">
      <c r="IK1577" s="14" t="s">
        <v>241</v>
      </c>
    </row>
    <row r="1579" spans="1:245" ht="118.55" customHeight="1">
      <c r="A1579" s="14">
        <f>A1483+1</f>
        <v>60</v>
      </c>
      <c r="B1579" s="14" t="s">
        <v>737</v>
      </c>
      <c r="C1579" s="14" t="s">
        <v>105</v>
      </c>
      <c r="D1579" s="14" t="s">
        <v>738</v>
      </c>
      <c r="E1579" s="14">
        <v>1</v>
      </c>
      <c r="F1579" s="14" t="s">
        <v>28</v>
      </c>
      <c r="G1579" s="14">
        <v>1</v>
      </c>
      <c r="H1579" s="14" t="s">
        <v>28</v>
      </c>
      <c r="I1579" s="14">
        <v>350</v>
      </c>
      <c r="J1579" s="14">
        <f>SUM(E1579*I1579/G1579)</f>
        <v>350</v>
      </c>
      <c r="L1579" s="14">
        <f>J1579+J1580</f>
        <v>455</v>
      </c>
    </row>
    <row r="1580" spans="1:245">
      <c r="D1580" s="14" t="s">
        <v>739</v>
      </c>
      <c r="E1580" s="14">
        <v>0.3</v>
      </c>
      <c r="J1580" s="14">
        <f>J1579*E1580</f>
        <v>105</v>
      </c>
    </row>
    <row r="1581" spans="1:245">
      <c r="D1581" s="14" t="s">
        <v>32</v>
      </c>
      <c r="E1581" s="14">
        <f>$E$7</f>
        <v>0.13614999999999999</v>
      </c>
      <c r="J1581" s="14">
        <f>(J1579+J1580)*$E1581</f>
        <v>61.948249999999994</v>
      </c>
    </row>
    <row r="1582" spans="1:245">
      <c r="J1582" s="14">
        <f>SUM(J1579:J1581)</f>
        <v>516.94825000000003</v>
      </c>
    </row>
    <row r="1583" spans="1:245">
      <c r="D1583" s="14" t="s">
        <v>33</v>
      </c>
      <c r="J1583" s="14">
        <f>ROUND(J1582,0)</f>
        <v>517</v>
      </c>
    </row>
    <row r="1585" spans="1:10" ht="122.3" customHeight="1">
      <c r="A1585" s="14">
        <f>A1579+1</f>
        <v>61</v>
      </c>
      <c r="B1585" s="14" t="s">
        <v>737</v>
      </c>
      <c r="C1585" s="14" t="s">
        <v>76</v>
      </c>
      <c r="D1585" s="14" t="s">
        <v>740</v>
      </c>
      <c r="E1585" s="14">
        <v>1</v>
      </c>
      <c r="F1585" s="14" t="s">
        <v>28</v>
      </c>
      <c r="G1585" s="14">
        <v>1</v>
      </c>
      <c r="H1585" s="14" t="s">
        <v>28</v>
      </c>
      <c r="I1585" s="14">
        <v>600</v>
      </c>
      <c r="J1585" s="14">
        <f>SUM(E1585*I1585/G1585)</f>
        <v>600</v>
      </c>
    </row>
    <row r="1586" spans="1:10">
      <c r="D1586" s="14" t="s">
        <v>739</v>
      </c>
      <c r="E1586" s="14">
        <v>0.3</v>
      </c>
      <c r="J1586" s="14">
        <f>J1585*E1586</f>
        <v>180</v>
      </c>
    </row>
    <row r="1587" spans="1:10">
      <c r="D1587" s="14" t="s">
        <v>32</v>
      </c>
      <c r="E1587" s="14">
        <f>$E$7</f>
        <v>0.13614999999999999</v>
      </c>
      <c r="J1587" s="14">
        <f>(J1585+J1586)*$E1587</f>
        <v>106.19699999999999</v>
      </c>
    </row>
    <row r="1588" spans="1:10">
      <c r="J1588" s="14">
        <f>SUM(J1585:J1587)</f>
        <v>886.197</v>
      </c>
    </row>
    <row r="1589" spans="1:10">
      <c r="D1589" s="14" t="s">
        <v>33</v>
      </c>
      <c r="J1589" s="14">
        <f>ROUND(J1588,0)</f>
        <v>886</v>
      </c>
    </row>
    <row r="1591" spans="1:10" ht="120.75" customHeight="1">
      <c r="A1591" s="14">
        <f>SUM(MAX($A$7:$A1590),1)</f>
        <v>62</v>
      </c>
      <c r="B1591" s="14" t="s">
        <v>737</v>
      </c>
      <c r="C1591" s="14" t="s">
        <v>42</v>
      </c>
      <c r="D1591" s="14" t="s">
        <v>735</v>
      </c>
      <c r="E1591" s="14">
        <v>1</v>
      </c>
      <c r="F1591" s="14" t="s">
        <v>28</v>
      </c>
      <c r="G1591" s="14">
        <v>1</v>
      </c>
      <c r="H1591" s="14" t="s">
        <v>28</v>
      </c>
      <c r="I1591" s="14">
        <v>1080</v>
      </c>
      <c r="J1591" s="14">
        <f>SUM(E1591*I1591/G1591)</f>
        <v>1080</v>
      </c>
    </row>
    <row r="1592" spans="1:10">
      <c r="D1592" s="14" t="s">
        <v>32</v>
      </c>
      <c r="E1592" s="14">
        <f>$E$7</f>
        <v>0.13614999999999999</v>
      </c>
      <c r="J1592" s="14">
        <f>J1591*$E1592</f>
        <v>147.042</v>
      </c>
    </row>
    <row r="1593" spans="1:10">
      <c r="J1593" s="14">
        <f>SUM(J1591:J1592)</f>
        <v>1227.0419999999999</v>
      </c>
    </row>
    <row r="1594" spans="1:10">
      <c r="D1594" s="14" t="s">
        <v>33</v>
      </c>
      <c r="J1594" s="14">
        <f>ROUND(J1593,0)</f>
        <v>1227</v>
      </c>
    </row>
    <row r="1596" spans="1:10" ht="126.7" customHeight="1">
      <c r="A1596" s="14">
        <f>SUM(MAX($A$7:$A1595),1)</f>
        <v>63</v>
      </c>
      <c r="B1596" s="14" t="s">
        <v>737</v>
      </c>
      <c r="C1596" s="14" t="s">
        <v>67</v>
      </c>
      <c r="D1596" s="14" t="s">
        <v>741</v>
      </c>
      <c r="E1596" s="14">
        <v>1</v>
      </c>
      <c r="F1596" s="14" t="s">
        <v>28</v>
      </c>
      <c r="G1596" s="14">
        <v>1</v>
      </c>
      <c r="H1596" s="14" t="s">
        <v>28</v>
      </c>
      <c r="I1596" s="14">
        <v>1280</v>
      </c>
      <c r="J1596" s="14">
        <f>SUM(E1596*I1596/G1596)</f>
        <v>1280</v>
      </c>
    </row>
    <row r="1597" spans="1:10">
      <c r="D1597" s="14" t="s">
        <v>32</v>
      </c>
      <c r="E1597" s="14">
        <f>$E$7</f>
        <v>0.13614999999999999</v>
      </c>
      <c r="J1597" s="14">
        <f>J1596*$E1597</f>
        <v>174.27199999999999</v>
      </c>
    </row>
    <row r="1598" spans="1:10">
      <c r="J1598" s="14">
        <f>SUM(J1596:J1597)</f>
        <v>1454.2719999999999</v>
      </c>
    </row>
    <row r="1599" spans="1:10">
      <c r="D1599" s="14" t="s">
        <v>33</v>
      </c>
      <c r="J1599" s="14">
        <f>ROUND(J1598,0)</f>
        <v>1454</v>
      </c>
    </row>
    <row r="1601" spans="1:10">
      <c r="A1601" s="14">
        <f>SUM(MAX($A$7:$A1600),1)</f>
        <v>64</v>
      </c>
      <c r="B1601" s="14" t="s">
        <v>742</v>
      </c>
      <c r="C1601" s="14" t="s">
        <v>67</v>
      </c>
      <c r="D1601" s="14" t="s">
        <v>743</v>
      </c>
      <c r="E1601" s="14">
        <v>1</v>
      </c>
      <c r="F1601" s="14" t="s">
        <v>28</v>
      </c>
      <c r="G1601" s="14">
        <v>1</v>
      </c>
      <c r="H1601" s="14" t="s">
        <v>28</v>
      </c>
      <c r="I1601" s="14">
        <v>1960</v>
      </c>
      <c r="J1601" s="14">
        <f>SUM(E1601*I1601/G1601)</f>
        <v>1960</v>
      </c>
    </row>
    <row r="1602" spans="1:10">
      <c r="D1602" s="14" t="s">
        <v>32</v>
      </c>
      <c r="E1602" s="14">
        <f>$E$7</f>
        <v>0.13614999999999999</v>
      </c>
      <c r="J1602" s="14">
        <f>J1601*$E1602</f>
        <v>266.85399999999998</v>
      </c>
    </row>
    <row r="1603" spans="1:10">
      <c r="J1603" s="14">
        <f>SUM(J1601:J1602)</f>
        <v>2226.8539999999998</v>
      </c>
    </row>
    <row r="1604" spans="1:10">
      <c r="D1604" s="14" t="s">
        <v>33</v>
      </c>
      <c r="J1604" s="14">
        <f>ROUND(J1603,0)</f>
        <v>2227</v>
      </c>
    </row>
    <row r="1606" spans="1:10" ht="36.700000000000003" customHeight="1">
      <c r="A1606" s="14">
        <f>SUM(MAX($A$7:$A1605),1)</f>
        <v>65</v>
      </c>
      <c r="D1606" s="15" t="s">
        <v>404</v>
      </c>
      <c r="E1606" s="15"/>
      <c r="F1606" s="15"/>
      <c r="G1606" s="15"/>
      <c r="H1606" s="15"/>
      <c r="I1606" s="15"/>
      <c r="J1606" s="15"/>
    </row>
    <row r="1607" spans="1:10">
      <c r="B1607" s="14" t="s">
        <v>403</v>
      </c>
      <c r="D1607" s="14" t="s">
        <v>277</v>
      </c>
      <c r="E1607" s="14">
        <v>1</v>
      </c>
      <c r="F1607" s="14" t="s">
        <v>36</v>
      </c>
      <c r="G1607" s="14">
        <v>1</v>
      </c>
      <c r="H1607" s="14" t="s">
        <v>36</v>
      </c>
      <c r="I1607" s="14">
        <v>85</v>
      </c>
      <c r="J1607" s="14">
        <f>SUM(E1607*I1607/G1607)</f>
        <v>85</v>
      </c>
    </row>
    <row r="1608" spans="1:10">
      <c r="D1608" s="14" t="s">
        <v>278</v>
      </c>
      <c r="E1608" s="14">
        <v>1</v>
      </c>
      <c r="F1608" s="14" t="s">
        <v>36</v>
      </c>
      <c r="G1608" s="14">
        <v>1</v>
      </c>
      <c r="H1608" s="14" t="s">
        <v>36</v>
      </c>
      <c r="I1608" s="14">
        <v>40</v>
      </c>
      <c r="J1608" s="14">
        <f>SUM(E1608*I1608/G1608)</f>
        <v>40</v>
      </c>
    </row>
    <row r="1609" spans="1:10">
      <c r="D1609" s="15" t="s">
        <v>279</v>
      </c>
      <c r="E1609" s="15"/>
      <c r="F1609" s="15"/>
      <c r="G1609" s="15"/>
      <c r="J1609" s="14">
        <f>SUM(J1607:J1608)</f>
        <v>125</v>
      </c>
    </row>
    <row r="1610" spans="1:10">
      <c r="D1610" s="14" t="s">
        <v>32</v>
      </c>
      <c r="E1610" s="14">
        <f>$E$7</f>
        <v>0.13614999999999999</v>
      </c>
      <c r="J1610" s="14">
        <f>J1609*$E1610</f>
        <v>17.018750000000001</v>
      </c>
    </row>
    <row r="1611" spans="1:10">
      <c r="J1611" s="14">
        <f>SUM(J1609:J1610)</f>
        <v>142.01875000000001</v>
      </c>
    </row>
    <row r="1612" spans="1:10">
      <c r="D1612" s="14" t="s">
        <v>426</v>
      </c>
      <c r="J1612" s="14">
        <f>ROUND(J1611,0)</f>
        <v>142</v>
      </c>
    </row>
    <row r="1615" spans="1:10">
      <c r="D1615" s="15" t="s">
        <v>829</v>
      </c>
      <c r="E1615" s="15"/>
      <c r="F1615" s="15"/>
      <c r="G1615" s="15"/>
      <c r="H1615" s="15"/>
      <c r="I1615" s="15"/>
      <c r="J1615" s="15"/>
    </row>
    <row r="1616" spans="1:10" ht="108.7" customHeight="1">
      <c r="A1616" s="14">
        <f>SUM(MAX($A$7:$A1614),1)</f>
        <v>66</v>
      </c>
      <c r="D1616" s="15" t="s">
        <v>612</v>
      </c>
      <c r="E1616" s="15"/>
      <c r="F1616" s="15"/>
      <c r="G1616" s="15"/>
      <c r="H1616" s="15"/>
      <c r="I1616" s="15"/>
      <c r="J1616" s="15"/>
    </row>
    <row r="1617" spans="2:10">
      <c r="D1617" s="14" t="s">
        <v>193</v>
      </c>
      <c r="F1617" s="14" t="s">
        <v>81</v>
      </c>
      <c r="G1617" s="14" t="s">
        <v>194</v>
      </c>
      <c r="H1617" s="14" t="s">
        <v>195</v>
      </c>
      <c r="J1617" s="14" t="s">
        <v>25</v>
      </c>
    </row>
    <row r="1618" spans="2:10">
      <c r="D1618" s="14" t="s">
        <v>196</v>
      </c>
      <c r="F1618" s="14">
        <v>1.9</v>
      </c>
      <c r="G1618" s="14">
        <v>1.75</v>
      </c>
      <c r="H1618" s="14">
        <v>0.4</v>
      </c>
    </row>
    <row r="1619" spans="2:10">
      <c r="D1619" s="14" t="s">
        <v>197</v>
      </c>
      <c r="F1619" s="14">
        <v>1.9</v>
      </c>
      <c r="G1619" s="14">
        <f>F1618</f>
        <v>1.9</v>
      </c>
      <c r="H1619" s="14">
        <f>G1618</f>
        <v>1.75</v>
      </c>
      <c r="I1619" s="14">
        <f t="shared" ref="I1619:I1625" si="12">F1619*G1619*H1619</f>
        <v>6.3174999999999999</v>
      </c>
    </row>
    <row r="1620" spans="2:10">
      <c r="D1620" s="14" t="s">
        <v>198</v>
      </c>
      <c r="F1620" s="14">
        <v>1.9</v>
      </c>
      <c r="G1620" s="14">
        <f>F1618</f>
        <v>1.9</v>
      </c>
      <c r="H1620" s="14">
        <f>H1618</f>
        <v>0.4</v>
      </c>
      <c r="I1620" s="14">
        <f t="shared" si="12"/>
        <v>1.444</v>
      </c>
    </row>
    <row r="1621" spans="2:10">
      <c r="D1621" s="14" t="s">
        <v>199</v>
      </c>
      <c r="F1621" s="14">
        <v>1.9</v>
      </c>
      <c r="G1621" s="14">
        <f>G1618</f>
        <v>1.75</v>
      </c>
      <c r="H1621" s="14">
        <f>H1618</f>
        <v>0.4</v>
      </c>
      <c r="I1621" s="14">
        <f t="shared" si="12"/>
        <v>1.33</v>
      </c>
    </row>
    <row r="1622" spans="2:10">
      <c r="D1622" s="14" t="s">
        <v>200</v>
      </c>
      <c r="F1622" s="14">
        <v>1.9</v>
      </c>
      <c r="G1622" s="14">
        <f>G1618</f>
        <v>1.75</v>
      </c>
      <c r="H1622" s="14">
        <f>H1618</f>
        <v>0.4</v>
      </c>
      <c r="I1622" s="14">
        <f t="shared" si="12"/>
        <v>1.33</v>
      </c>
    </row>
    <row r="1623" spans="2:10">
      <c r="F1623" s="14">
        <v>1.9</v>
      </c>
      <c r="G1623" s="14">
        <v>1.6</v>
      </c>
      <c r="H1623" s="14">
        <v>1</v>
      </c>
      <c r="I1623" s="14">
        <f t="shared" si="12"/>
        <v>3.04</v>
      </c>
    </row>
    <row r="1624" spans="2:10">
      <c r="D1624" s="14" t="s">
        <v>201</v>
      </c>
      <c r="F1624" s="14">
        <v>4</v>
      </c>
      <c r="G1624" s="14">
        <v>0.4</v>
      </c>
      <c r="H1624" s="14">
        <v>0.4</v>
      </c>
      <c r="I1624" s="14">
        <f t="shared" si="12"/>
        <v>0.64000000000000012</v>
      </c>
    </row>
    <row r="1625" spans="2:10">
      <c r="D1625" s="14" t="s">
        <v>201</v>
      </c>
      <c r="I1625" s="14">
        <f t="shared" si="12"/>
        <v>0</v>
      </c>
    </row>
    <row r="1626" spans="2:10">
      <c r="D1626" s="14" t="s">
        <v>173</v>
      </c>
      <c r="I1626" s="14">
        <f>SUM(I1619:I1625)</f>
        <v>14.101500000000001</v>
      </c>
    </row>
    <row r="1627" spans="2:10">
      <c r="D1627" s="14" t="s">
        <v>202</v>
      </c>
      <c r="I1627" s="14">
        <f>0.1*I1626</f>
        <v>1.4101500000000002</v>
      </c>
    </row>
    <row r="1628" spans="2:10">
      <c r="D1628" s="14" t="s">
        <v>203</v>
      </c>
      <c r="I1628" s="14">
        <f>SUM(I1626:I1627)</f>
        <v>15.511650000000001</v>
      </c>
    </row>
    <row r="1629" spans="2:10">
      <c r="B1629" s="14" t="s">
        <v>797</v>
      </c>
      <c r="C1629" s="14" t="s">
        <v>205</v>
      </c>
      <c r="D1629" s="14" t="s">
        <v>206</v>
      </c>
      <c r="E1629" s="14">
        <f>I1628</f>
        <v>15.511650000000001</v>
      </c>
      <c r="F1629" s="14" t="s">
        <v>207</v>
      </c>
      <c r="G1629" s="14">
        <v>1</v>
      </c>
      <c r="H1629" s="14" t="s">
        <v>207</v>
      </c>
      <c r="I1629" s="14">
        <v>5978</v>
      </c>
      <c r="J1629" s="14">
        <f>SUM(E1629*I1629/G1629)</f>
        <v>92728.643700000001</v>
      </c>
    </row>
    <row r="1630" spans="2:10">
      <c r="B1630" s="14" t="s">
        <v>773</v>
      </c>
      <c r="C1630" s="14" t="s">
        <v>105</v>
      </c>
      <c r="D1630" s="14" t="s">
        <v>835</v>
      </c>
      <c r="E1630" s="14">
        <v>1</v>
      </c>
      <c r="F1630" s="14" t="s">
        <v>25</v>
      </c>
      <c r="G1630" s="14">
        <v>1</v>
      </c>
      <c r="H1630" s="14" t="s">
        <v>54</v>
      </c>
      <c r="I1630" s="14">
        <v>19715</v>
      </c>
      <c r="J1630" s="14">
        <f>SUM(E1630*I1630/G1630)</f>
        <v>19715</v>
      </c>
    </row>
    <row r="1631" spans="2:10" ht="134.35" customHeight="1">
      <c r="B1631" s="14" t="s">
        <v>773</v>
      </c>
      <c r="C1631" s="14" t="s">
        <v>105</v>
      </c>
      <c r="D1631" s="14" t="s">
        <v>836</v>
      </c>
      <c r="E1631" s="14">
        <v>6</v>
      </c>
      <c r="F1631" s="14" t="s">
        <v>25</v>
      </c>
      <c r="G1631" s="14">
        <v>1</v>
      </c>
      <c r="H1631" s="14" t="s">
        <v>54</v>
      </c>
      <c r="I1631" s="14">
        <v>11380</v>
      </c>
      <c r="J1631" s="14">
        <f>SUM(E1631*I1631/G1631)</f>
        <v>68280</v>
      </c>
    </row>
    <row r="1632" spans="2:10">
      <c r="B1632" s="14" t="s">
        <v>773</v>
      </c>
      <c r="C1632" s="14" t="s">
        <v>58</v>
      </c>
      <c r="D1632" s="14" t="s">
        <v>837</v>
      </c>
      <c r="E1632" s="14">
        <v>4</v>
      </c>
      <c r="F1632" s="14" t="s">
        <v>25</v>
      </c>
      <c r="G1632" s="14">
        <v>1</v>
      </c>
      <c r="H1632" s="14" t="s">
        <v>54</v>
      </c>
      <c r="I1632" s="14">
        <v>9600</v>
      </c>
      <c r="J1632" s="14">
        <f>SUM(E1632*I1632/G1632)</f>
        <v>38400</v>
      </c>
    </row>
    <row r="1633" spans="2:13">
      <c r="D1633" s="14" t="s">
        <v>211</v>
      </c>
    </row>
    <row r="1634" spans="2:13">
      <c r="B1634" s="14" t="s">
        <v>798</v>
      </c>
      <c r="C1634" s="14" t="s">
        <v>213</v>
      </c>
      <c r="D1634" s="14" t="s">
        <v>841</v>
      </c>
      <c r="E1634" s="14">
        <v>1</v>
      </c>
      <c r="F1634" s="14" t="s">
        <v>124</v>
      </c>
      <c r="G1634" s="14">
        <v>1</v>
      </c>
      <c r="H1634" s="14" t="s">
        <v>124</v>
      </c>
      <c r="I1634" s="14">
        <v>2425</v>
      </c>
      <c r="J1634" s="14">
        <f t="shared" ref="J1634:J1639" si="13">SUM(E1634*I1634)</f>
        <v>2425</v>
      </c>
    </row>
    <row r="1635" spans="2:13">
      <c r="B1635" s="14" t="s">
        <v>799</v>
      </c>
      <c r="C1635" s="14" t="s">
        <v>213</v>
      </c>
      <c r="D1635" s="14" t="s">
        <v>833</v>
      </c>
      <c r="E1635" s="14">
        <v>1</v>
      </c>
      <c r="F1635" s="14" t="s">
        <v>124</v>
      </c>
      <c r="G1635" s="14">
        <v>1</v>
      </c>
      <c r="H1635" s="14" t="s">
        <v>124</v>
      </c>
      <c r="I1635" s="14">
        <v>2425</v>
      </c>
      <c r="J1635" s="14">
        <f t="shared" si="13"/>
        <v>2425</v>
      </c>
    </row>
    <row r="1636" spans="2:13">
      <c r="B1636" s="14" t="s">
        <v>800</v>
      </c>
      <c r="C1636" s="14" t="s">
        <v>213</v>
      </c>
      <c r="D1636" s="14" t="s">
        <v>830</v>
      </c>
      <c r="E1636" s="14">
        <v>2</v>
      </c>
      <c r="F1636" s="14" t="s">
        <v>124</v>
      </c>
      <c r="G1636" s="14">
        <v>1</v>
      </c>
      <c r="H1636" s="14" t="s">
        <v>124</v>
      </c>
      <c r="I1636" s="14">
        <v>215</v>
      </c>
      <c r="J1636" s="14">
        <f t="shared" si="13"/>
        <v>430</v>
      </c>
    </row>
    <row r="1637" spans="2:13">
      <c r="B1637" s="14" t="s">
        <v>800</v>
      </c>
      <c r="C1637" s="14" t="s">
        <v>216</v>
      </c>
      <c r="D1637" s="14" t="s">
        <v>832</v>
      </c>
      <c r="E1637" s="14">
        <v>3</v>
      </c>
      <c r="F1637" s="14" t="s">
        <v>124</v>
      </c>
      <c r="G1637" s="14">
        <v>1</v>
      </c>
      <c r="H1637" s="14" t="s">
        <v>124</v>
      </c>
      <c r="I1637" s="14">
        <v>165</v>
      </c>
      <c r="J1637" s="14">
        <f t="shared" si="13"/>
        <v>495</v>
      </c>
    </row>
    <row r="1638" spans="2:13">
      <c r="B1638" s="14" t="s">
        <v>217</v>
      </c>
      <c r="C1638" s="14" t="s">
        <v>213</v>
      </c>
      <c r="D1638" s="14" t="s">
        <v>396</v>
      </c>
      <c r="E1638" s="14">
        <v>3</v>
      </c>
      <c r="F1638" s="14" t="s">
        <v>124</v>
      </c>
      <c r="G1638" s="14">
        <v>1</v>
      </c>
      <c r="H1638" s="14" t="s">
        <v>124</v>
      </c>
      <c r="I1638" s="14">
        <v>110</v>
      </c>
      <c r="J1638" s="14">
        <f t="shared" si="13"/>
        <v>330</v>
      </c>
      <c r="M1638" s="14">
        <f>J1648*40%</f>
        <v>112872.8</v>
      </c>
    </row>
    <row r="1639" spans="2:13">
      <c r="B1639" s="14" t="s">
        <v>801</v>
      </c>
      <c r="D1639" s="14" t="s">
        <v>397</v>
      </c>
      <c r="E1639" s="14">
        <v>3</v>
      </c>
      <c r="F1639" s="14" t="s">
        <v>124</v>
      </c>
      <c r="G1639" s="14">
        <v>1</v>
      </c>
      <c r="H1639" s="14" t="s">
        <v>124</v>
      </c>
      <c r="I1639" s="14">
        <v>530</v>
      </c>
      <c r="J1639" s="14">
        <f t="shared" si="13"/>
        <v>1590</v>
      </c>
    </row>
    <row r="1640" spans="2:13">
      <c r="J1640" s="14">
        <f>SUM(J1629:J1639)</f>
        <v>226818.64370000002</v>
      </c>
    </row>
    <row r="1641" spans="2:13" ht="21.1" customHeight="1">
      <c r="D1641" s="14" t="s">
        <v>219</v>
      </c>
      <c r="E1641" s="14">
        <v>0.05</v>
      </c>
      <c r="J1641" s="14">
        <f>J1640*E1641</f>
        <v>11340.932185000001</v>
      </c>
    </row>
    <row r="1642" spans="2:13">
      <c r="D1642" s="14" t="s">
        <v>220</v>
      </c>
      <c r="E1642" s="14">
        <v>0.02</v>
      </c>
      <c r="J1642" s="14">
        <f>J1640*E1642</f>
        <v>4536.3728740000006</v>
      </c>
    </row>
    <row r="1643" spans="2:13" ht="27" customHeight="1">
      <c r="D1643" s="14" t="s">
        <v>186</v>
      </c>
      <c r="E1643" s="14">
        <v>0.02</v>
      </c>
      <c r="J1643" s="14">
        <f>J1640*E1643</f>
        <v>4536.3728740000006</v>
      </c>
    </row>
    <row r="1644" spans="2:13">
      <c r="D1644" s="14" t="s">
        <v>221</v>
      </c>
      <c r="E1644" s="14">
        <v>5.0000000000000001E-3</v>
      </c>
      <c r="J1644" s="14">
        <f>J1640*E1644</f>
        <v>1134.0932185000001</v>
      </c>
    </row>
    <row r="1645" spans="2:13">
      <c r="D1645" s="14" t="s">
        <v>222</v>
      </c>
      <c r="J1645" s="14">
        <f>SUM(J1640:J1644)</f>
        <v>248366.41485150001</v>
      </c>
    </row>
    <row r="1646" spans="2:13" ht="18" customHeight="1">
      <c r="D1646" s="14" t="s">
        <v>32</v>
      </c>
      <c r="E1646" s="14">
        <f>$E$7</f>
        <v>0.13614999999999999</v>
      </c>
      <c r="J1646" s="14">
        <f>J1645*E1646</f>
        <v>33815.087382031728</v>
      </c>
    </row>
    <row r="1647" spans="2:13" ht="18" customHeight="1">
      <c r="J1647" s="14">
        <f>SUM(J1645:J1646)</f>
        <v>282181.50223353173</v>
      </c>
    </row>
    <row r="1648" spans="2:13" ht="18" customHeight="1">
      <c r="D1648" s="14" t="s">
        <v>49</v>
      </c>
      <c r="J1648" s="14">
        <f>ROUND(J1647,0)</f>
        <v>282182</v>
      </c>
    </row>
    <row r="1649" spans="1:13" ht="18" customHeight="1"/>
    <row r="1650" spans="1:13">
      <c r="D1650" s="15" t="s">
        <v>831</v>
      </c>
      <c r="E1650" s="15"/>
      <c r="F1650" s="15"/>
      <c r="G1650" s="15"/>
      <c r="H1650" s="15"/>
      <c r="I1650" s="15"/>
      <c r="J1650" s="15"/>
    </row>
    <row r="1651" spans="1:13" ht="103.6" customHeight="1">
      <c r="A1651" s="14">
        <f>SUM(MAX($A$7:$A1648),1)</f>
        <v>67</v>
      </c>
      <c r="D1651" s="15" t="s">
        <v>612</v>
      </c>
      <c r="E1651" s="15"/>
      <c r="F1651" s="15"/>
      <c r="G1651" s="15"/>
      <c r="H1651" s="15"/>
      <c r="I1651" s="15"/>
      <c r="J1651" s="15"/>
    </row>
    <row r="1652" spans="1:13">
      <c r="D1652" s="14" t="s">
        <v>193</v>
      </c>
      <c r="F1652" s="14" t="s">
        <v>81</v>
      </c>
      <c r="G1652" s="14" t="s">
        <v>194</v>
      </c>
      <c r="H1652" s="14" t="s">
        <v>195</v>
      </c>
      <c r="J1652" s="14" t="s">
        <v>25</v>
      </c>
    </row>
    <row r="1653" spans="1:13">
      <c r="D1653" s="14" t="s">
        <v>196</v>
      </c>
      <c r="F1653" s="14">
        <v>1.9</v>
      </c>
      <c r="G1653" s="14">
        <v>1.75</v>
      </c>
      <c r="H1653" s="14">
        <v>0.4</v>
      </c>
    </row>
    <row r="1654" spans="1:13">
      <c r="D1654" s="14" t="s">
        <v>197</v>
      </c>
      <c r="F1654" s="14">
        <v>1.9</v>
      </c>
      <c r="G1654" s="14">
        <f>F1653</f>
        <v>1.9</v>
      </c>
      <c r="H1654" s="14">
        <f>G1653</f>
        <v>1.75</v>
      </c>
      <c r="I1654" s="14">
        <f t="shared" ref="I1654:I1660" si="14">F1654*G1654*H1654</f>
        <v>6.3174999999999999</v>
      </c>
    </row>
    <row r="1655" spans="1:13">
      <c r="D1655" s="14" t="s">
        <v>198</v>
      </c>
      <c r="F1655" s="14">
        <v>1.9</v>
      </c>
      <c r="G1655" s="14">
        <f>F1653</f>
        <v>1.9</v>
      </c>
      <c r="H1655" s="14">
        <f>H1653</f>
        <v>0.4</v>
      </c>
      <c r="I1655" s="14">
        <f t="shared" si="14"/>
        <v>1.444</v>
      </c>
    </row>
    <row r="1656" spans="1:13">
      <c r="D1656" s="14" t="s">
        <v>199</v>
      </c>
      <c r="F1656" s="14">
        <v>1.9</v>
      </c>
      <c r="G1656" s="14">
        <f>G1653</f>
        <v>1.75</v>
      </c>
      <c r="H1656" s="14">
        <f>H1653</f>
        <v>0.4</v>
      </c>
      <c r="I1656" s="14">
        <f t="shared" si="14"/>
        <v>1.33</v>
      </c>
    </row>
    <row r="1657" spans="1:13">
      <c r="D1657" s="14" t="s">
        <v>200</v>
      </c>
      <c r="F1657" s="14">
        <v>1.9</v>
      </c>
      <c r="G1657" s="14">
        <f>G1653</f>
        <v>1.75</v>
      </c>
      <c r="H1657" s="14">
        <f>H1653</f>
        <v>0.4</v>
      </c>
      <c r="I1657" s="14">
        <f t="shared" si="14"/>
        <v>1.33</v>
      </c>
    </row>
    <row r="1658" spans="1:13">
      <c r="F1658" s="14">
        <v>1.9</v>
      </c>
      <c r="G1658" s="14">
        <v>1.6</v>
      </c>
      <c r="H1658" s="14">
        <v>1</v>
      </c>
      <c r="I1658" s="14">
        <f t="shared" si="14"/>
        <v>3.04</v>
      </c>
    </row>
    <row r="1659" spans="1:13">
      <c r="D1659" s="14" t="s">
        <v>201</v>
      </c>
      <c r="F1659" s="14">
        <v>6</v>
      </c>
      <c r="G1659" s="14">
        <v>0.4</v>
      </c>
      <c r="H1659" s="14">
        <v>0.55000000000000004</v>
      </c>
      <c r="I1659" s="14">
        <f t="shared" si="14"/>
        <v>1.3200000000000003</v>
      </c>
    </row>
    <row r="1660" spans="1:13">
      <c r="D1660" s="14" t="s">
        <v>201</v>
      </c>
      <c r="I1660" s="14">
        <f t="shared" si="14"/>
        <v>0</v>
      </c>
    </row>
    <row r="1661" spans="1:13">
      <c r="D1661" s="14" t="s">
        <v>173</v>
      </c>
      <c r="I1661" s="14">
        <f>SUM(I1654:I1660)</f>
        <v>14.781500000000001</v>
      </c>
    </row>
    <row r="1662" spans="1:13">
      <c r="D1662" s="14" t="s">
        <v>202</v>
      </c>
      <c r="I1662" s="14">
        <f>0.1*I1661</f>
        <v>1.4781500000000003</v>
      </c>
    </row>
    <row r="1663" spans="1:13">
      <c r="D1663" s="14" t="s">
        <v>203</v>
      </c>
      <c r="I1663" s="14">
        <f>SUM(I1661:I1662)</f>
        <v>16.259650000000001</v>
      </c>
    </row>
    <row r="1664" spans="1:13">
      <c r="B1664" s="14" t="s">
        <v>204</v>
      </c>
      <c r="C1664" s="14" t="s">
        <v>205</v>
      </c>
      <c r="D1664" s="14" t="s">
        <v>206</v>
      </c>
      <c r="E1664" s="14">
        <f>I1663</f>
        <v>16.259650000000001</v>
      </c>
      <c r="F1664" s="14" t="s">
        <v>207</v>
      </c>
      <c r="G1664" s="14">
        <v>1</v>
      </c>
      <c r="H1664" s="14" t="s">
        <v>207</v>
      </c>
      <c r="I1664" s="14">
        <f>$I$1629</f>
        <v>5978</v>
      </c>
      <c r="J1664" s="14">
        <f>SUM(E1664*I1664/G1664)</f>
        <v>97200.187700000009</v>
      </c>
      <c r="L1664" s="14">
        <f>5621+5247</f>
        <v>10868</v>
      </c>
      <c r="M1664" s="14">
        <f>L1664/2</f>
        <v>5434</v>
      </c>
    </row>
    <row r="1665" spans="2:10" ht="113.95" customHeight="1">
      <c r="B1665" s="14" t="s">
        <v>773</v>
      </c>
      <c r="C1665" s="14" t="s">
        <v>79</v>
      </c>
      <c r="D1665" s="14" t="s">
        <v>838</v>
      </c>
      <c r="E1665" s="14">
        <v>1</v>
      </c>
      <c r="F1665" s="14" t="s">
        <v>25</v>
      </c>
      <c r="G1665" s="14">
        <v>1</v>
      </c>
      <c r="H1665" s="14" t="s">
        <v>54</v>
      </c>
      <c r="I1665" s="14">
        <v>32940</v>
      </c>
      <c r="J1665" s="14">
        <f>SUM(E1665*I1665/G1665)</f>
        <v>32940</v>
      </c>
    </row>
    <row r="1666" spans="2:10" ht="113.95" customHeight="1">
      <c r="B1666" s="14" t="s">
        <v>773</v>
      </c>
      <c r="C1666" s="14" t="s">
        <v>76</v>
      </c>
      <c r="D1666" s="14" t="s">
        <v>839</v>
      </c>
      <c r="E1666" s="14">
        <v>4</v>
      </c>
      <c r="F1666" s="14" t="s">
        <v>25</v>
      </c>
      <c r="G1666" s="14">
        <v>1</v>
      </c>
      <c r="H1666" s="14" t="s">
        <v>54</v>
      </c>
      <c r="I1666" s="14">
        <v>15100</v>
      </c>
      <c r="J1666" s="14">
        <f>SUM(E1666*I1666/G1666)</f>
        <v>60400</v>
      </c>
    </row>
    <row r="1667" spans="2:10">
      <c r="B1667" s="14" t="s">
        <v>773</v>
      </c>
      <c r="C1667" s="14" t="s">
        <v>105</v>
      </c>
      <c r="D1667" s="14" t="s">
        <v>840</v>
      </c>
      <c r="E1667" s="14">
        <v>4</v>
      </c>
      <c r="F1667" s="14" t="s">
        <v>25</v>
      </c>
      <c r="G1667" s="14">
        <v>1</v>
      </c>
      <c r="H1667" s="14" t="s">
        <v>54</v>
      </c>
      <c r="I1667" s="14">
        <v>11380</v>
      </c>
      <c r="J1667" s="14">
        <f>SUM(E1667*I1667/G1667)</f>
        <v>45520</v>
      </c>
    </row>
    <row r="1668" spans="2:10" ht="115.5" customHeight="1">
      <c r="B1668" s="14" t="s">
        <v>208</v>
      </c>
      <c r="C1668" s="14" t="s">
        <v>58</v>
      </c>
      <c r="D1668" s="14" t="s">
        <v>837</v>
      </c>
      <c r="E1668" s="14">
        <v>6</v>
      </c>
      <c r="F1668" s="14" t="s">
        <v>25</v>
      </c>
      <c r="G1668" s="14">
        <v>1</v>
      </c>
      <c r="H1668" s="14" t="s">
        <v>54</v>
      </c>
      <c r="I1668" s="14">
        <f>$I$1632</f>
        <v>9600</v>
      </c>
      <c r="J1668" s="14">
        <f>SUM(E1668*I1668/G1668)</f>
        <v>57600</v>
      </c>
    </row>
    <row r="1669" spans="2:10">
      <c r="D1669" s="14" t="s">
        <v>211</v>
      </c>
    </row>
    <row r="1670" spans="2:10">
      <c r="B1670" s="14" t="s">
        <v>212</v>
      </c>
      <c r="C1670" s="14" t="s">
        <v>213</v>
      </c>
      <c r="D1670" s="14" t="s">
        <v>841</v>
      </c>
      <c r="E1670" s="14">
        <v>1</v>
      </c>
      <c r="F1670" s="14" t="s">
        <v>124</v>
      </c>
      <c r="G1670" s="14">
        <v>1</v>
      </c>
      <c r="H1670" s="14" t="s">
        <v>124</v>
      </c>
      <c r="I1670" s="14">
        <f t="shared" ref="I1670:I1675" si="15">I1634</f>
        <v>2425</v>
      </c>
      <c r="J1670" s="14">
        <f t="shared" ref="J1670:J1675" si="16">SUM(E1670*I1670)</f>
        <v>2425</v>
      </c>
    </row>
    <row r="1671" spans="2:10">
      <c r="B1671" s="14" t="s">
        <v>214</v>
      </c>
      <c r="C1671" s="14" t="s">
        <v>213</v>
      </c>
      <c r="D1671" s="14" t="s">
        <v>833</v>
      </c>
      <c r="E1671" s="14">
        <v>1</v>
      </c>
      <c r="F1671" s="14" t="s">
        <v>124</v>
      </c>
      <c r="G1671" s="14">
        <v>1</v>
      </c>
      <c r="H1671" s="14" t="s">
        <v>124</v>
      </c>
      <c r="I1671" s="14">
        <f t="shared" si="15"/>
        <v>2425</v>
      </c>
      <c r="J1671" s="14">
        <f t="shared" si="16"/>
        <v>2425</v>
      </c>
    </row>
    <row r="1672" spans="2:10">
      <c r="B1672" s="14" t="s">
        <v>215</v>
      </c>
      <c r="C1672" s="14" t="s">
        <v>213</v>
      </c>
      <c r="D1672" s="14" t="s">
        <v>834</v>
      </c>
      <c r="E1672" s="14">
        <v>2</v>
      </c>
      <c r="F1672" s="14" t="s">
        <v>124</v>
      </c>
      <c r="G1672" s="14">
        <v>1</v>
      </c>
      <c r="H1672" s="14" t="s">
        <v>124</v>
      </c>
      <c r="I1672" s="14">
        <f t="shared" si="15"/>
        <v>215</v>
      </c>
      <c r="J1672" s="14">
        <f t="shared" si="16"/>
        <v>430</v>
      </c>
    </row>
    <row r="1673" spans="2:10">
      <c r="B1673" s="14" t="s">
        <v>215</v>
      </c>
      <c r="C1673" s="14" t="s">
        <v>216</v>
      </c>
      <c r="D1673" s="14" t="s">
        <v>832</v>
      </c>
      <c r="E1673" s="14">
        <v>3</v>
      </c>
      <c r="F1673" s="14" t="s">
        <v>124</v>
      </c>
      <c r="G1673" s="14">
        <v>1</v>
      </c>
      <c r="H1673" s="14" t="s">
        <v>124</v>
      </c>
      <c r="I1673" s="14">
        <f t="shared" si="15"/>
        <v>165</v>
      </c>
      <c r="J1673" s="14">
        <f t="shared" si="16"/>
        <v>495</v>
      </c>
    </row>
    <row r="1674" spans="2:10">
      <c r="B1674" s="14" t="s">
        <v>217</v>
      </c>
      <c r="C1674" s="14" t="s">
        <v>213</v>
      </c>
      <c r="D1674" s="14" t="s">
        <v>396</v>
      </c>
      <c r="E1674" s="14">
        <v>3</v>
      </c>
      <c r="F1674" s="14" t="s">
        <v>124</v>
      </c>
      <c r="G1674" s="14">
        <v>1</v>
      </c>
      <c r="H1674" s="14" t="s">
        <v>124</v>
      </c>
      <c r="I1674" s="14">
        <f t="shared" si="15"/>
        <v>110</v>
      </c>
      <c r="J1674" s="14">
        <f t="shared" si="16"/>
        <v>330</v>
      </c>
    </row>
    <row r="1675" spans="2:10">
      <c r="B1675" s="14" t="s">
        <v>218</v>
      </c>
      <c r="D1675" s="14" t="s">
        <v>397</v>
      </c>
      <c r="E1675" s="14">
        <v>3</v>
      </c>
      <c r="F1675" s="14" t="s">
        <v>124</v>
      </c>
      <c r="G1675" s="14">
        <v>1</v>
      </c>
      <c r="H1675" s="14" t="s">
        <v>124</v>
      </c>
      <c r="I1675" s="14">
        <f t="shared" si="15"/>
        <v>530</v>
      </c>
      <c r="J1675" s="14">
        <f t="shared" si="16"/>
        <v>1590</v>
      </c>
    </row>
    <row r="1676" spans="2:10">
      <c r="J1676" s="14">
        <f>SUM(J1664:J1675)</f>
        <v>301355.18770000001</v>
      </c>
    </row>
    <row r="1677" spans="2:10">
      <c r="D1677" s="14" t="s">
        <v>219</v>
      </c>
      <c r="E1677" s="14">
        <v>0.05</v>
      </c>
      <c r="J1677" s="14">
        <f>J1676*E1677</f>
        <v>15067.759385000001</v>
      </c>
    </row>
    <row r="1678" spans="2:10">
      <c r="D1678" s="14" t="s">
        <v>220</v>
      </c>
      <c r="E1678" s="14">
        <v>0.02</v>
      </c>
      <c r="J1678" s="14">
        <f>J1676*E1678</f>
        <v>6027.1037540000007</v>
      </c>
    </row>
    <row r="1679" spans="2:10">
      <c r="D1679" s="14" t="s">
        <v>186</v>
      </c>
      <c r="E1679" s="14">
        <v>0.02</v>
      </c>
      <c r="J1679" s="14">
        <f>J1676*E1679</f>
        <v>6027.1037540000007</v>
      </c>
    </row>
    <row r="1680" spans="2:10">
      <c r="D1680" s="14" t="s">
        <v>221</v>
      </c>
      <c r="E1680" s="14">
        <v>5.0000000000000001E-3</v>
      </c>
      <c r="J1680" s="14">
        <f>J1676*E1680</f>
        <v>1506.7759385000002</v>
      </c>
    </row>
    <row r="1681" spans="1:10">
      <c r="D1681" s="14" t="s">
        <v>222</v>
      </c>
      <c r="J1681" s="14">
        <f>SUM(J1676:J1680)</f>
        <v>329983.93053149997</v>
      </c>
    </row>
    <row r="1682" spans="1:10" ht="18" customHeight="1">
      <c r="D1682" s="14" t="s">
        <v>32</v>
      </c>
      <c r="E1682" s="14">
        <f>$E$7</f>
        <v>0.13614999999999999</v>
      </c>
      <c r="J1682" s="14">
        <f>J1681*E1682</f>
        <v>44927.312141863717</v>
      </c>
    </row>
    <row r="1683" spans="1:10" ht="18" customHeight="1">
      <c r="J1683" s="14">
        <f>SUM(J1681:J1682)</f>
        <v>374911.24267336365</v>
      </c>
    </row>
    <row r="1684" spans="1:10" ht="18" customHeight="1">
      <c r="D1684" s="14" t="s">
        <v>49</v>
      </c>
      <c r="J1684" s="14">
        <f>ROUND(J1683,0)</f>
        <v>374911</v>
      </c>
    </row>
    <row r="1685" spans="1:10" ht="18" customHeight="1"/>
    <row r="1686" spans="1:10" hidden="1">
      <c r="D1686" s="15" t="s">
        <v>754</v>
      </c>
      <c r="E1686" s="15"/>
      <c r="F1686" s="15"/>
      <c r="G1686" s="15"/>
      <c r="H1686" s="15"/>
      <c r="I1686" s="15"/>
      <c r="J1686" s="15"/>
    </row>
    <row r="1687" spans="1:10" ht="95.95" hidden="1" customHeight="1">
      <c r="A1687" s="14">
        <f>SUM(MAX($A$7:$A1684),1)</f>
        <v>68</v>
      </c>
      <c r="D1687" s="15" t="s">
        <v>612</v>
      </c>
      <c r="E1687" s="15"/>
      <c r="F1687" s="15"/>
      <c r="G1687" s="15"/>
      <c r="H1687" s="15"/>
      <c r="I1687" s="15"/>
      <c r="J1687" s="15"/>
    </row>
    <row r="1688" spans="1:10" hidden="1">
      <c r="D1688" s="14" t="s">
        <v>193</v>
      </c>
      <c r="F1688" s="14" t="s">
        <v>81</v>
      </c>
      <c r="G1688" s="14" t="s">
        <v>194</v>
      </c>
      <c r="H1688" s="14" t="s">
        <v>195</v>
      </c>
      <c r="J1688" s="14" t="s">
        <v>25</v>
      </c>
    </row>
    <row r="1689" spans="1:10" hidden="1">
      <c r="D1689" s="14" t="s">
        <v>196</v>
      </c>
      <c r="F1689" s="14">
        <v>1.35</v>
      </c>
      <c r="G1689" s="14">
        <v>1.9</v>
      </c>
      <c r="H1689" s="14">
        <v>0.6</v>
      </c>
    </row>
    <row r="1690" spans="1:10" hidden="1">
      <c r="D1690" s="14" t="s">
        <v>197</v>
      </c>
      <c r="F1690" s="14">
        <f>F1689</f>
        <v>1.35</v>
      </c>
      <c r="G1690" s="14">
        <f>F1689</f>
        <v>1.35</v>
      </c>
      <c r="H1690" s="14">
        <f>G1689</f>
        <v>1.9</v>
      </c>
      <c r="I1690" s="14">
        <f t="shared" ref="I1690:I1696" si="17">F1690*G1690*H1690</f>
        <v>3.4627500000000002</v>
      </c>
    </row>
    <row r="1691" spans="1:10" hidden="1">
      <c r="D1691" s="14" t="s">
        <v>198</v>
      </c>
      <c r="F1691" s="14">
        <f>F1689</f>
        <v>1.35</v>
      </c>
      <c r="G1691" s="14">
        <f>F1689</f>
        <v>1.35</v>
      </c>
      <c r="H1691" s="14">
        <f>H1689</f>
        <v>0.6</v>
      </c>
      <c r="I1691" s="14">
        <f t="shared" si="17"/>
        <v>1.0935000000000001</v>
      </c>
    </row>
    <row r="1692" spans="1:10" hidden="1">
      <c r="D1692" s="14" t="s">
        <v>199</v>
      </c>
      <c r="F1692" s="14">
        <f>G1689</f>
        <v>1.9</v>
      </c>
      <c r="G1692" s="14">
        <f>G1689</f>
        <v>1.9</v>
      </c>
      <c r="H1692" s="14">
        <f>H1689</f>
        <v>0.6</v>
      </c>
      <c r="I1692" s="14">
        <f t="shared" si="17"/>
        <v>2.1659999999999999</v>
      </c>
    </row>
    <row r="1693" spans="1:10" hidden="1">
      <c r="D1693" s="14" t="s">
        <v>200</v>
      </c>
      <c r="F1693" s="14">
        <v>1.5</v>
      </c>
      <c r="G1693" s="14">
        <f>G1689</f>
        <v>1.9</v>
      </c>
      <c r="H1693" s="14">
        <f>H1689</f>
        <v>0.6</v>
      </c>
      <c r="I1693" s="14">
        <f t="shared" si="17"/>
        <v>1.7099999999999997</v>
      </c>
    </row>
    <row r="1694" spans="1:10" hidden="1">
      <c r="F1694" s="14">
        <v>1.5</v>
      </c>
      <c r="G1694" s="14">
        <v>1.8</v>
      </c>
      <c r="H1694" s="14">
        <v>0.5</v>
      </c>
      <c r="I1694" s="14">
        <f t="shared" si="17"/>
        <v>1.35</v>
      </c>
    </row>
    <row r="1695" spans="1:10" hidden="1">
      <c r="D1695" s="14" t="s">
        <v>201</v>
      </c>
      <c r="F1695" s="14">
        <v>0.5</v>
      </c>
      <c r="G1695" s="14">
        <v>0.45</v>
      </c>
      <c r="H1695" s="14">
        <v>0.55000000000000004</v>
      </c>
      <c r="I1695" s="14">
        <f t="shared" si="17"/>
        <v>0.12375000000000001</v>
      </c>
    </row>
    <row r="1696" spans="1:10" hidden="1">
      <c r="D1696" s="14" t="s">
        <v>201</v>
      </c>
      <c r="F1696" s="14">
        <v>0.5</v>
      </c>
      <c r="G1696" s="14">
        <v>0.45</v>
      </c>
      <c r="H1696" s="14">
        <v>0.55000000000000004</v>
      </c>
      <c r="I1696" s="14">
        <f t="shared" si="17"/>
        <v>0.12375000000000001</v>
      </c>
    </row>
    <row r="1697" spans="2:10" hidden="1">
      <c r="D1697" s="14" t="s">
        <v>173</v>
      </c>
      <c r="I1697" s="14">
        <f>SUM(I1690:I1696)</f>
        <v>10.029749999999998</v>
      </c>
    </row>
    <row r="1698" spans="2:10" hidden="1">
      <c r="D1698" s="14" t="s">
        <v>202</v>
      </c>
      <c r="I1698" s="14">
        <f>0.1*I1697</f>
        <v>1.0029749999999999</v>
      </c>
    </row>
    <row r="1699" spans="2:10" hidden="1">
      <c r="D1699" s="14" t="s">
        <v>203</v>
      </c>
      <c r="I1699" s="14">
        <f>SUM(I1697:I1698)</f>
        <v>11.032724999999997</v>
      </c>
    </row>
    <row r="1700" spans="2:10" hidden="1">
      <c r="B1700" s="14" t="s">
        <v>204</v>
      </c>
      <c r="C1700" s="14" t="s">
        <v>205</v>
      </c>
      <c r="D1700" s="14" t="s">
        <v>206</v>
      </c>
      <c r="E1700" s="14">
        <f>I1699</f>
        <v>11.032724999999997</v>
      </c>
      <c r="F1700" s="14" t="s">
        <v>207</v>
      </c>
      <c r="G1700" s="14">
        <v>1</v>
      </c>
      <c r="H1700" s="14" t="s">
        <v>207</v>
      </c>
      <c r="I1700" s="14">
        <f>I1664</f>
        <v>5978</v>
      </c>
      <c r="J1700" s="14">
        <f>SUM(E1700*I1700/G1700)</f>
        <v>65953.630049999978</v>
      </c>
    </row>
    <row r="1701" spans="2:10" ht="109.55" hidden="1" customHeight="1">
      <c r="B1701" s="14" t="s">
        <v>208</v>
      </c>
      <c r="C1701" s="14" t="s">
        <v>81</v>
      </c>
      <c r="D1701" s="14" t="s">
        <v>759</v>
      </c>
      <c r="E1701" s="14">
        <v>1</v>
      </c>
      <c r="F1701" s="14" t="s">
        <v>25</v>
      </c>
      <c r="G1701" s="14">
        <v>1</v>
      </c>
      <c r="H1701" s="14" t="s">
        <v>54</v>
      </c>
      <c r="I1701" s="14">
        <v>41470</v>
      </c>
      <c r="J1701" s="14">
        <f>SUM(E1701*I1701/G1701)</f>
        <v>41470</v>
      </c>
    </row>
    <row r="1702" spans="2:10" hidden="1">
      <c r="B1702" s="14" t="s">
        <v>208</v>
      </c>
      <c r="C1702" s="14" t="s">
        <v>67</v>
      </c>
      <c r="D1702" s="14" t="s">
        <v>760</v>
      </c>
      <c r="E1702" s="14">
        <v>4</v>
      </c>
      <c r="F1702" s="14" t="s">
        <v>25</v>
      </c>
      <c r="G1702" s="14">
        <v>1</v>
      </c>
      <c r="H1702" s="14" t="s">
        <v>54</v>
      </c>
      <c r="I1702" s="14">
        <v>25360</v>
      </c>
      <c r="J1702" s="14">
        <f>SUM(E1702*I1702/G1702)</f>
        <v>101440</v>
      </c>
    </row>
    <row r="1703" spans="2:10" ht="111.75" hidden="1" customHeight="1">
      <c r="B1703" s="14" t="s">
        <v>208</v>
      </c>
      <c r="C1703" s="14" t="s">
        <v>67</v>
      </c>
      <c r="D1703" s="14" t="s">
        <v>524</v>
      </c>
      <c r="E1703" s="14">
        <v>5</v>
      </c>
      <c r="F1703" s="14" t="s">
        <v>25</v>
      </c>
      <c r="G1703" s="14">
        <v>1</v>
      </c>
      <c r="H1703" s="14" t="s">
        <v>54</v>
      </c>
      <c r="I1703" s="14">
        <v>11380</v>
      </c>
      <c r="J1703" s="14">
        <f>SUM(E1703*I1703/G1703)</f>
        <v>56900</v>
      </c>
    </row>
    <row r="1704" spans="2:10" ht="108.7" hidden="1" customHeight="1">
      <c r="B1704" s="14" t="s">
        <v>208</v>
      </c>
      <c r="C1704" s="14" t="s">
        <v>58</v>
      </c>
      <c r="D1704" s="14" t="s">
        <v>525</v>
      </c>
      <c r="E1704" s="14">
        <v>3</v>
      </c>
      <c r="F1704" s="14" t="s">
        <v>25</v>
      </c>
      <c r="G1704" s="14">
        <v>1</v>
      </c>
      <c r="H1704" s="14" t="s">
        <v>54</v>
      </c>
      <c r="I1704" s="14">
        <v>9600</v>
      </c>
      <c r="J1704" s="14">
        <f>SUM(E1704*I1704/G1704)</f>
        <v>28800</v>
      </c>
    </row>
    <row r="1705" spans="2:10" hidden="1">
      <c r="D1705" s="14" t="s">
        <v>211</v>
      </c>
    </row>
    <row r="1706" spans="2:10" hidden="1">
      <c r="B1706" s="14" t="s">
        <v>212</v>
      </c>
      <c r="C1706" s="14" t="s">
        <v>213</v>
      </c>
      <c r="D1706" s="14" t="s">
        <v>391</v>
      </c>
      <c r="E1706" s="14">
        <v>1</v>
      </c>
      <c r="F1706" s="14" t="s">
        <v>124</v>
      </c>
      <c r="G1706" s="14">
        <v>1</v>
      </c>
      <c r="H1706" s="14" t="s">
        <v>124</v>
      </c>
      <c r="I1706" s="14">
        <f t="shared" ref="I1706:I1711" si="18">I1670</f>
        <v>2425</v>
      </c>
      <c r="J1706" s="14">
        <f t="shared" ref="J1706:J1711" si="19">SUM(E1706*I1706)</f>
        <v>2425</v>
      </c>
    </row>
    <row r="1707" spans="2:10" hidden="1">
      <c r="B1707" s="14" t="s">
        <v>214</v>
      </c>
      <c r="C1707" s="14" t="s">
        <v>213</v>
      </c>
      <c r="D1707" s="14" t="s">
        <v>392</v>
      </c>
      <c r="E1707" s="14">
        <v>1</v>
      </c>
      <c r="F1707" s="14" t="s">
        <v>124</v>
      </c>
      <c r="G1707" s="14">
        <v>1</v>
      </c>
      <c r="H1707" s="14" t="s">
        <v>124</v>
      </c>
      <c r="I1707" s="14">
        <f t="shared" si="18"/>
        <v>2425</v>
      </c>
      <c r="J1707" s="14">
        <f t="shared" si="19"/>
        <v>2425</v>
      </c>
    </row>
    <row r="1708" spans="2:10" hidden="1">
      <c r="B1708" s="14" t="s">
        <v>215</v>
      </c>
      <c r="C1708" s="14" t="s">
        <v>213</v>
      </c>
      <c r="D1708" s="14" t="s">
        <v>394</v>
      </c>
      <c r="E1708" s="14">
        <v>2</v>
      </c>
      <c r="F1708" s="14" t="s">
        <v>124</v>
      </c>
      <c r="G1708" s="14">
        <v>1</v>
      </c>
      <c r="H1708" s="14" t="s">
        <v>124</v>
      </c>
      <c r="I1708" s="14">
        <f t="shared" si="18"/>
        <v>215</v>
      </c>
      <c r="J1708" s="14">
        <f t="shared" si="19"/>
        <v>430</v>
      </c>
    </row>
    <row r="1709" spans="2:10" hidden="1">
      <c r="B1709" s="14" t="s">
        <v>215</v>
      </c>
      <c r="C1709" s="14" t="s">
        <v>216</v>
      </c>
      <c r="D1709" s="14" t="s">
        <v>395</v>
      </c>
      <c r="E1709" s="14">
        <v>3</v>
      </c>
      <c r="F1709" s="14" t="s">
        <v>124</v>
      </c>
      <c r="G1709" s="14">
        <v>1</v>
      </c>
      <c r="H1709" s="14" t="s">
        <v>124</v>
      </c>
      <c r="I1709" s="14">
        <f t="shared" si="18"/>
        <v>165</v>
      </c>
      <c r="J1709" s="14">
        <f t="shared" si="19"/>
        <v>495</v>
      </c>
    </row>
    <row r="1710" spans="2:10" hidden="1">
      <c r="B1710" s="14" t="s">
        <v>217</v>
      </c>
      <c r="C1710" s="14" t="s">
        <v>213</v>
      </c>
      <c r="D1710" s="14" t="s">
        <v>396</v>
      </c>
      <c r="E1710" s="14">
        <v>3</v>
      </c>
      <c r="F1710" s="14" t="s">
        <v>124</v>
      </c>
      <c r="G1710" s="14">
        <v>1</v>
      </c>
      <c r="H1710" s="14" t="s">
        <v>124</v>
      </c>
      <c r="I1710" s="14">
        <f t="shared" si="18"/>
        <v>110</v>
      </c>
      <c r="J1710" s="14">
        <f t="shared" si="19"/>
        <v>330</v>
      </c>
    </row>
    <row r="1711" spans="2:10" hidden="1">
      <c r="B1711" s="14" t="s">
        <v>218</v>
      </c>
      <c r="D1711" s="14" t="s">
        <v>397</v>
      </c>
      <c r="E1711" s="14">
        <v>3</v>
      </c>
      <c r="F1711" s="14" t="s">
        <v>124</v>
      </c>
      <c r="G1711" s="14">
        <v>1</v>
      </c>
      <c r="H1711" s="14" t="s">
        <v>124</v>
      </c>
      <c r="I1711" s="14">
        <f t="shared" si="18"/>
        <v>530</v>
      </c>
      <c r="J1711" s="14">
        <f t="shared" si="19"/>
        <v>1590</v>
      </c>
    </row>
    <row r="1712" spans="2:10" hidden="1">
      <c r="J1712" s="14">
        <f>SUM(J1700:J1711)</f>
        <v>302258.63004999998</v>
      </c>
    </row>
    <row r="1713" spans="1:10" hidden="1">
      <c r="D1713" s="14" t="s">
        <v>219</v>
      </c>
      <c r="E1713" s="14">
        <v>0.05</v>
      </c>
      <c r="J1713" s="14">
        <f>J1712*E1713</f>
        <v>15112.9315025</v>
      </c>
    </row>
    <row r="1714" spans="1:10" hidden="1">
      <c r="D1714" s="14" t="s">
        <v>220</v>
      </c>
      <c r="E1714" s="14">
        <v>0.02</v>
      </c>
      <c r="J1714" s="14">
        <f>J1712*E1714</f>
        <v>6045.1726009999993</v>
      </c>
    </row>
    <row r="1715" spans="1:10" hidden="1">
      <c r="D1715" s="14" t="s">
        <v>186</v>
      </c>
      <c r="E1715" s="14">
        <v>0.02</v>
      </c>
      <c r="J1715" s="14">
        <f>J1712*E1715</f>
        <v>6045.1726009999993</v>
      </c>
    </row>
    <row r="1716" spans="1:10" hidden="1">
      <c r="D1716" s="14" t="s">
        <v>221</v>
      </c>
      <c r="E1716" s="14">
        <v>5.0000000000000001E-3</v>
      </c>
      <c r="J1716" s="14">
        <f>J1712*E1716</f>
        <v>1511.2931502499998</v>
      </c>
    </row>
    <row r="1717" spans="1:10" hidden="1">
      <c r="D1717" s="14" t="s">
        <v>222</v>
      </c>
      <c r="J1717" s="14">
        <f>SUM(J1712:J1716)</f>
        <v>330973.19990474998</v>
      </c>
    </row>
    <row r="1718" spans="1:10" ht="18" hidden="1" customHeight="1">
      <c r="D1718" s="14" t="s">
        <v>32</v>
      </c>
      <c r="E1718" s="14">
        <f>$E$7</f>
        <v>0.13614999999999999</v>
      </c>
      <c r="J1718" s="14">
        <f>J1717*E1718</f>
        <v>45062.001167031711</v>
      </c>
    </row>
    <row r="1719" spans="1:10" ht="18" hidden="1" customHeight="1">
      <c r="J1719" s="14">
        <f>SUM(J1717:J1718)</f>
        <v>376035.20107178169</v>
      </c>
    </row>
    <row r="1720" spans="1:10" ht="18" hidden="1" customHeight="1">
      <c r="D1720" s="14" t="s">
        <v>49</v>
      </c>
      <c r="J1720" s="14">
        <f>ROUND(J1719,0)</f>
        <v>376035</v>
      </c>
    </row>
    <row r="1721" spans="1:10" ht="18" hidden="1" customHeight="1"/>
    <row r="1722" spans="1:10" hidden="1">
      <c r="D1722" s="15" t="s">
        <v>755</v>
      </c>
      <c r="E1722" s="15"/>
      <c r="F1722" s="15"/>
      <c r="G1722" s="15"/>
      <c r="H1722" s="15"/>
      <c r="I1722" s="15"/>
      <c r="J1722" s="15"/>
    </row>
    <row r="1723" spans="1:10" ht="95.95" hidden="1" customHeight="1">
      <c r="A1723" s="14">
        <f>SUM(MAX($A$7:$A1720),1)</f>
        <v>69</v>
      </c>
      <c r="D1723" s="15" t="s">
        <v>612</v>
      </c>
      <c r="E1723" s="15"/>
      <c r="F1723" s="15"/>
      <c r="G1723" s="15"/>
      <c r="H1723" s="15"/>
      <c r="I1723" s="15"/>
      <c r="J1723" s="15"/>
    </row>
    <row r="1724" spans="1:10" hidden="1">
      <c r="D1724" s="14" t="s">
        <v>193</v>
      </c>
      <c r="F1724" s="14" t="s">
        <v>81</v>
      </c>
      <c r="G1724" s="14" t="s">
        <v>194</v>
      </c>
      <c r="H1724" s="14" t="s">
        <v>195</v>
      </c>
      <c r="J1724" s="14" t="s">
        <v>25</v>
      </c>
    </row>
    <row r="1725" spans="1:10" hidden="1">
      <c r="D1725" s="14" t="s">
        <v>196</v>
      </c>
      <c r="F1725" s="14">
        <v>1.35</v>
      </c>
      <c r="G1725" s="14">
        <v>1.9</v>
      </c>
      <c r="H1725" s="14">
        <v>0.6</v>
      </c>
    </row>
    <row r="1726" spans="1:10" hidden="1">
      <c r="D1726" s="14" t="s">
        <v>197</v>
      </c>
      <c r="F1726" s="14">
        <f>F1725</f>
        <v>1.35</v>
      </c>
      <c r="G1726" s="14">
        <f>F1725</f>
        <v>1.35</v>
      </c>
      <c r="H1726" s="14">
        <f>G1725</f>
        <v>1.9</v>
      </c>
      <c r="I1726" s="14">
        <f t="shared" ref="I1726:I1732" si="20">F1726*G1726*H1726</f>
        <v>3.4627500000000002</v>
      </c>
    </row>
    <row r="1727" spans="1:10" hidden="1">
      <c r="D1727" s="14" t="s">
        <v>198</v>
      </c>
      <c r="F1727" s="14">
        <f>F1725</f>
        <v>1.35</v>
      </c>
      <c r="G1727" s="14">
        <f>F1725</f>
        <v>1.35</v>
      </c>
      <c r="H1727" s="14">
        <f>H1725</f>
        <v>0.6</v>
      </c>
      <c r="I1727" s="14">
        <f t="shared" si="20"/>
        <v>1.0935000000000001</v>
      </c>
    </row>
    <row r="1728" spans="1:10" hidden="1">
      <c r="D1728" s="14" t="s">
        <v>199</v>
      </c>
      <c r="F1728" s="14">
        <f>G1725</f>
        <v>1.9</v>
      </c>
      <c r="G1728" s="14">
        <f>G1725</f>
        <v>1.9</v>
      </c>
      <c r="H1728" s="14">
        <f>H1725</f>
        <v>0.6</v>
      </c>
      <c r="I1728" s="14">
        <f t="shared" si="20"/>
        <v>2.1659999999999999</v>
      </c>
    </row>
    <row r="1729" spans="2:10" hidden="1">
      <c r="D1729" s="14" t="s">
        <v>200</v>
      </c>
      <c r="F1729" s="14">
        <v>1.5</v>
      </c>
      <c r="G1729" s="14">
        <f>G1725</f>
        <v>1.9</v>
      </c>
      <c r="H1729" s="14">
        <f>H1725</f>
        <v>0.6</v>
      </c>
      <c r="I1729" s="14">
        <f t="shared" si="20"/>
        <v>1.7099999999999997</v>
      </c>
    </row>
    <row r="1730" spans="2:10" hidden="1">
      <c r="F1730" s="14">
        <v>1.5</v>
      </c>
      <c r="G1730" s="14">
        <v>1.8</v>
      </c>
      <c r="H1730" s="14">
        <v>0.5</v>
      </c>
      <c r="I1730" s="14">
        <f t="shared" si="20"/>
        <v>1.35</v>
      </c>
    </row>
    <row r="1731" spans="2:10" hidden="1">
      <c r="D1731" s="14" t="s">
        <v>201</v>
      </c>
      <c r="F1731" s="14">
        <v>0.5</v>
      </c>
      <c r="G1731" s="14">
        <v>0.45</v>
      </c>
      <c r="H1731" s="14">
        <v>0.55000000000000004</v>
      </c>
      <c r="I1731" s="14">
        <f t="shared" si="20"/>
        <v>0.12375000000000001</v>
      </c>
    </row>
    <row r="1732" spans="2:10" hidden="1">
      <c r="D1732" s="14" t="s">
        <v>201</v>
      </c>
      <c r="F1732" s="14">
        <v>0.5</v>
      </c>
      <c r="G1732" s="14">
        <v>0.45</v>
      </c>
      <c r="H1732" s="14">
        <v>0.55000000000000004</v>
      </c>
      <c r="I1732" s="14">
        <f t="shared" si="20"/>
        <v>0.12375000000000001</v>
      </c>
    </row>
    <row r="1733" spans="2:10" hidden="1">
      <c r="D1733" s="14" t="s">
        <v>173</v>
      </c>
      <c r="I1733" s="14">
        <f>SUM(I1726:I1732)</f>
        <v>10.029749999999998</v>
      </c>
    </row>
    <row r="1734" spans="2:10" hidden="1">
      <c r="D1734" s="14" t="s">
        <v>202</v>
      </c>
      <c r="I1734" s="14">
        <f>0.1*I1733</f>
        <v>1.0029749999999999</v>
      </c>
    </row>
    <row r="1735" spans="2:10" hidden="1">
      <c r="D1735" s="14" t="s">
        <v>203</v>
      </c>
      <c r="I1735" s="14">
        <f>SUM(I1733:I1734)</f>
        <v>11.032724999999997</v>
      </c>
    </row>
    <row r="1736" spans="2:10" hidden="1">
      <c r="B1736" s="14" t="s">
        <v>204</v>
      </c>
      <c r="C1736" s="14" t="s">
        <v>205</v>
      </c>
      <c r="D1736" s="14" t="s">
        <v>206</v>
      </c>
      <c r="E1736" s="14">
        <f>I1735</f>
        <v>11.032724999999997</v>
      </c>
      <c r="F1736" s="14" t="s">
        <v>207</v>
      </c>
      <c r="G1736" s="14">
        <v>1</v>
      </c>
      <c r="H1736" s="14" t="s">
        <v>207</v>
      </c>
      <c r="I1736" s="14">
        <f>I1700</f>
        <v>5978</v>
      </c>
      <c r="J1736" s="14">
        <f>SUM(E1736*I1736/G1736)</f>
        <v>65953.630049999978</v>
      </c>
    </row>
    <row r="1737" spans="2:10" hidden="1">
      <c r="B1737" s="14" t="s">
        <v>208</v>
      </c>
      <c r="C1737" s="14" t="s">
        <v>231</v>
      </c>
      <c r="D1737" s="14" t="s">
        <v>756</v>
      </c>
      <c r="E1737" s="14">
        <v>1</v>
      </c>
      <c r="F1737" s="14" t="s">
        <v>25</v>
      </c>
      <c r="G1737" s="14">
        <v>1</v>
      </c>
      <c r="H1737" s="14" t="s">
        <v>54</v>
      </c>
      <c r="I1737" s="14">
        <v>32940</v>
      </c>
      <c r="J1737" s="14">
        <f>SUM(E1737*I1737/G1737)</f>
        <v>32940</v>
      </c>
    </row>
    <row r="1738" spans="2:10" hidden="1">
      <c r="B1738" s="14" t="s">
        <v>208</v>
      </c>
      <c r="C1738" s="14" t="s">
        <v>67</v>
      </c>
      <c r="D1738" s="14" t="s">
        <v>524</v>
      </c>
      <c r="E1738" s="14">
        <v>4</v>
      </c>
      <c r="F1738" s="14" t="s">
        <v>25</v>
      </c>
      <c r="G1738" s="14">
        <v>1</v>
      </c>
      <c r="H1738" s="14" t="s">
        <v>54</v>
      </c>
      <c r="I1738" s="14">
        <v>11380</v>
      </c>
      <c r="J1738" s="14">
        <f>SUM(E1738*I1738/G1738)</f>
        <v>45520</v>
      </c>
    </row>
    <row r="1739" spans="2:10" hidden="1">
      <c r="B1739" s="14" t="s">
        <v>208</v>
      </c>
      <c r="C1739" s="14" t="s">
        <v>58</v>
      </c>
      <c r="D1739" s="14" t="s">
        <v>525</v>
      </c>
      <c r="E1739" s="14">
        <v>8</v>
      </c>
      <c r="F1739" s="14" t="s">
        <v>25</v>
      </c>
      <c r="G1739" s="14">
        <v>1</v>
      </c>
      <c r="H1739" s="14" t="s">
        <v>54</v>
      </c>
      <c r="I1739" s="14">
        <v>9600</v>
      </c>
      <c r="J1739" s="14">
        <f>SUM(E1739*I1739/G1739)</f>
        <v>76800</v>
      </c>
    </row>
    <row r="1740" spans="2:10" hidden="1"/>
    <row r="1741" spans="2:10" hidden="1">
      <c r="D1741" s="14" t="s">
        <v>211</v>
      </c>
    </row>
    <row r="1742" spans="2:10" hidden="1">
      <c r="B1742" s="14" t="s">
        <v>212</v>
      </c>
      <c r="C1742" s="14" t="s">
        <v>213</v>
      </c>
      <c r="D1742" s="14" t="s">
        <v>391</v>
      </c>
      <c r="E1742" s="14">
        <v>1</v>
      </c>
      <c r="F1742" s="14" t="s">
        <v>124</v>
      </c>
      <c r="G1742" s="14">
        <v>1</v>
      </c>
      <c r="H1742" s="14" t="s">
        <v>124</v>
      </c>
      <c r="I1742" s="14">
        <f t="shared" ref="I1742:I1747" si="21">I1706</f>
        <v>2425</v>
      </c>
      <c r="J1742" s="14">
        <f t="shared" ref="J1742:J1747" si="22">SUM(E1742*I1742)</f>
        <v>2425</v>
      </c>
    </row>
    <row r="1743" spans="2:10" hidden="1">
      <c r="B1743" s="14" t="s">
        <v>214</v>
      </c>
      <c r="C1743" s="14" t="s">
        <v>213</v>
      </c>
      <c r="D1743" s="14" t="s">
        <v>392</v>
      </c>
      <c r="E1743" s="14">
        <v>1</v>
      </c>
      <c r="F1743" s="14" t="s">
        <v>124</v>
      </c>
      <c r="G1743" s="14">
        <v>1</v>
      </c>
      <c r="H1743" s="14" t="s">
        <v>124</v>
      </c>
      <c r="I1743" s="14">
        <f t="shared" si="21"/>
        <v>2425</v>
      </c>
      <c r="J1743" s="14">
        <f t="shared" si="22"/>
        <v>2425</v>
      </c>
    </row>
    <row r="1744" spans="2:10" hidden="1">
      <c r="B1744" s="14" t="s">
        <v>215</v>
      </c>
      <c r="C1744" s="14" t="s">
        <v>213</v>
      </c>
      <c r="D1744" s="14" t="s">
        <v>394</v>
      </c>
      <c r="E1744" s="14">
        <v>2</v>
      </c>
      <c r="F1744" s="14" t="s">
        <v>124</v>
      </c>
      <c r="G1744" s="14">
        <v>1</v>
      </c>
      <c r="H1744" s="14" t="s">
        <v>124</v>
      </c>
      <c r="I1744" s="14">
        <f t="shared" si="21"/>
        <v>215</v>
      </c>
      <c r="J1744" s="14">
        <f t="shared" si="22"/>
        <v>430</v>
      </c>
    </row>
    <row r="1745" spans="1:10" hidden="1">
      <c r="B1745" s="14" t="s">
        <v>215</v>
      </c>
      <c r="C1745" s="14" t="s">
        <v>216</v>
      </c>
      <c r="D1745" s="14" t="s">
        <v>395</v>
      </c>
      <c r="E1745" s="14">
        <v>3</v>
      </c>
      <c r="F1745" s="14" t="s">
        <v>124</v>
      </c>
      <c r="G1745" s="14">
        <v>1</v>
      </c>
      <c r="H1745" s="14" t="s">
        <v>124</v>
      </c>
      <c r="I1745" s="14">
        <f t="shared" si="21"/>
        <v>165</v>
      </c>
      <c r="J1745" s="14">
        <f t="shared" si="22"/>
        <v>495</v>
      </c>
    </row>
    <row r="1746" spans="1:10" hidden="1">
      <c r="B1746" s="14" t="s">
        <v>217</v>
      </c>
      <c r="C1746" s="14" t="s">
        <v>213</v>
      </c>
      <c r="D1746" s="14" t="s">
        <v>396</v>
      </c>
      <c r="E1746" s="14">
        <v>3</v>
      </c>
      <c r="F1746" s="14" t="s">
        <v>124</v>
      </c>
      <c r="G1746" s="14">
        <v>1</v>
      </c>
      <c r="H1746" s="14" t="s">
        <v>124</v>
      </c>
      <c r="I1746" s="14">
        <f t="shared" si="21"/>
        <v>110</v>
      </c>
      <c r="J1746" s="14">
        <f t="shared" si="22"/>
        <v>330</v>
      </c>
    </row>
    <row r="1747" spans="1:10" hidden="1">
      <c r="B1747" s="14" t="s">
        <v>218</v>
      </c>
      <c r="D1747" s="14" t="s">
        <v>397</v>
      </c>
      <c r="E1747" s="14">
        <v>3</v>
      </c>
      <c r="F1747" s="14" t="s">
        <v>124</v>
      </c>
      <c r="G1747" s="14">
        <v>1</v>
      </c>
      <c r="H1747" s="14" t="s">
        <v>124</v>
      </c>
      <c r="I1747" s="14">
        <f t="shared" si="21"/>
        <v>530</v>
      </c>
      <c r="J1747" s="14">
        <f t="shared" si="22"/>
        <v>1590</v>
      </c>
    </row>
    <row r="1748" spans="1:10" hidden="1">
      <c r="J1748" s="14">
        <f>SUM(J1736:J1747)</f>
        <v>228908.63004999998</v>
      </c>
    </row>
    <row r="1749" spans="1:10" hidden="1">
      <c r="D1749" s="14" t="s">
        <v>219</v>
      </c>
      <c r="E1749" s="14">
        <v>0.05</v>
      </c>
      <c r="J1749" s="14">
        <f>J1748*E1749</f>
        <v>11445.4315025</v>
      </c>
    </row>
    <row r="1750" spans="1:10" hidden="1">
      <c r="D1750" s="14" t="s">
        <v>220</v>
      </c>
      <c r="E1750" s="14">
        <v>0.02</v>
      </c>
      <c r="J1750" s="14">
        <f>J1748*E1750</f>
        <v>4578.1726009999993</v>
      </c>
    </row>
    <row r="1751" spans="1:10" hidden="1">
      <c r="D1751" s="14" t="s">
        <v>186</v>
      </c>
      <c r="E1751" s="14">
        <v>0.02</v>
      </c>
      <c r="J1751" s="14">
        <f>J1748*E1751</f>
        <v>4578.1726009999993</v>
      </c>
    </row>
    <row r="1752" spans="1:10" hidden="1">
      <c r="D1752" s="14" t="s">
        <v>221</v>
      </c>
      <c r="E1752" s="14">
        <v>5.0000000000000001E-3</v>
      </c>
      <c r="J1752" s="14">
        <f>J1748*E1752</f>
        <v>1144.5431502499998</v>
      </c>
    </row>
    <row r="1753" spans="1:10" hidden="1">
      <c r="D1753" s="14" t="s">
        <v>222</v>
      </c>
      <c r="J1753" s="14">
        <f>SUM(J1748:J1752)</f>
        <v>250654.94990474998</v>
      </c>
    </row>
    <row r="1754" spans="1:10" ht="18" hidden="1" customHeight="1">
      <c r="D1754" s="14" t="s">
        <v>32</v>
      </c>
      <c r="E1754" s="14">
        <f>$E$7</f>
        <v>0.13614999999999999</v>
      </c>
      <c r="J1754" s="14">
        <f>J1753*E1754</f>
        <v>34126.671429531707</v>
      </c>
    </row>
    <row r="1755" spans="1:10" ht="18" hidden="1" customHeight="1">
      <c r="J1755" s="14">
        <f>SUM(J1753:J1754)</f>
        <v>284781.62133428169</v>
      </c>
    </row>
    <row r="1756" spans="1:10" ht="18" hidden="1" customHeight="1">
      <c r="D1756" s="14" t="s">
        <v>49</v>
      </c>
      <c r="J1756" s="14">
        <f>ROUND(J1755,0)</f>
        <v>284782</v>
      </c>
    </row>
    <row r="1757" spans="1:10" ht="18" hidden="1" customHeight="1"/>
    <row r="1758" spans="1:10" hidden="1">
      <c r="D1758" s="14" t="s">
        <v>530</v>
      </c>
    </row>
    <row r="1759" spans="1:10" hidden="1">
      <c r="A1759" s="14">
        <f>SUM(MAX($A$7:$A1757),1)</f>
        <v>70</v>
      </c>
      <c r="B1759" s="14" t="s">
        <v>802</v>
      </c>
      <c r="D1759" s="14" t="s">
        <v>529</v>
      </c>
      <c r="E1759" s="14" t="s">
        <v>238</v>
      </c>
      <c r="F1759" s="14">
        <v>1</v>
      </c>
      <c r="G1759" s="14">
        <v>1</v>
      </c>
      <c r="H1759" s="14" t="s">
        <v>239</v>
      </c>
      <c r="I1759" s="14">
        <v>146440</v>
      </c>
      <c r="J1759" s="14">
        <f>I1759*G1759</f>
        <v>146440</v>
      </c>
    </row>
    <row r="1760" spans="1:10" hidden="1">
      <c r="D1760" s="14" t="s">
        <v>32</v>
      </c>
      <c r="E1760" s="14">
        <f>$E$7</f>
        <v>0.13614999999999999</v>
      </c>
      <c r="J1760" s="14">
        <f>J1759*E1760</f>
        <v>19937.806</v>
      </c>
    </row>
    <row r="1761" spans="1:15" hidden="1">
      <c r="J1761" s="14">
        <f>SUM(J1759:J1760)</f>
        <v>166377.80600000001</v>
      </c>
    </row>
    <row r="1762" spans="1:15" hidden="1">
      <c r="D1762" s="14" t="s">
        <v>49</v>
      </c>
      <c r="J1762" s="14">
        <f>ROUND(J1761,0)</f>
        <v>166378</v>
      </c>
    </row>
    <row r="1763" spans="1:15">
      <c r="F1763" s="15"/>
      <c r="G1763" s="15"/>
    </row>
    <row r="1764" spans="1:15" hidden="1"/>
    <row r="1765" spans="1:15">
      <c r="A1765" s="14">
        <f>SUM(MAX($A$7:$A1764),1)</f>
        <v>71</v>
      </c>
      <c r="D1765" s="14" t="s">
        <v>240</v>
      </c>
    </row>
    <row r="1766" spans="1:15">
      <c r="A1766" s="14" t="s">
        <v>213</v>
      </c>
      <c r="B1766" s="14" t="s">
        <v>399</v>
      </c>
      <c r="C1766" s="14" t="s">
        <v>105</v>
      </c>
      <c r="D1766" s="14" t="s">
        <v>653</v>
      </c>
      <c r="E1766" s="14" t="s">
        <v>238</v>
      </c>
      <c r="F1766" s="14">
        <v>1</v>
      </c>
      <c r="G1766" s="14">
        <v>1</v>
      </c>
      <c r="H1766" s="14" t="s">
        <v>239</v>
      </c>
      <c r="I1766" s="14">
        <v>280</v>
      </c>
      <c r="J1766" s="14">
        <f>I1766*F1766</f>
        <v>280</v>
      </c>
    </row>
    <row r="1767" spans="1:15">
      <c r="D1767" s="14" t="s">
        <v>32</v>
      </c>
      <c r="E1767" s="14">
        <f>$E$7</f>
        <v>0.13614999999999999</v>
      </c>
      <c r="J1767" s="14">
        <f>J1766*$E1767</f>
        <v>38.122</v>
      </c>
    </row>
    <row r="1768" spans="1:15">
      <c r="J1768" s="14">
        <f>SUM(J1766:J1767)</f>
        <v>318.12200000000001</v>
      </c>
    </row>
    <row r="1769" spans="1:15">
      <c r="D1769" s="14" t="s">
        <v>33</v>
      </c>
      <c r="J1769" s="14">
        <f>ROUNDUP(J1768,0)</f>
        <v>319</v>
      </c>
    </row>
    <row r="1771" spans="1:15">
      <c r="A1771" s="14" t="s">
        <v>216</v>
      </c>
      <c r="B1771" s="14" t="s">
        <v>399</v>
      </c>
      <c r="C1771" s="14" t="s">
        <v>79</v>
      </c>
      <c r="D1771" s="14" t="s">
        <v>654</v>
      </c>
      <c r="E1771" s="14" t="s">
        <v>238</v>
      </c>
      <c r="F1771" s="14">
        <v>1</v>
      </c>
      <c r="G1771" s="14">
        <v>1</v>
      </c>
      <c r="H1771" s="14" t="s">
        <v>239</v>
      </c>
      <c r="I1771" s="14">
        <v>430</v>
      </c>
      <c r="J1771" s="14">
        <f>I1771*F1771</f>
        <v>430</v>
      </c>
    </row>
    <row r="1772" spans="1:15">
      <c r="D1772" s="14" t="s">
        <v>32</v>
      </c>
      <c r="E1772" s="14">
        <f>$E$7</f>
        <v>0.13614999999999999</v>
      </c>
      <c r="J1772" s="14">
        <f>J1771*$E1772</f>
        <v>58.544499999999999</v>
      </c>
    </row>
    <row r="1773" spans="1:15">
      <c r="J1773" s="14">
        <f>SUM(J1771:J1772)</f>
        <v>488.54449999999997</v>
      </c>
    </row>
    <row r="1774" spans="1:15">
      <c r="D1774" s="14" t="s">
        <v>33</v>
      </c>
      <c r="J1774" s="14">
        <f>ROUNDUP(J1773,0)</f>
        <v>489</v>
      </c>
    </row>
    <row r="1776" spans="1:15">
      <c r="A1776" s="14" t="s">
        <v>367</v>
      </c>
      <c r="B1776" s="14" t="s">
        <v>399</v>
      </c>
      <c r="C1776" s="14" t="s">
        <v>210</v>
      </c>
      <c r="D1776" s="14" t="s">
        <v>655</v>
      </c>
      <c r="E1776" s="14" t="s">
        <v>238</v>
      </c>
      <c r="F1776" s="14">
        <v>1</v>
      </c>
      <c r="G1776" s="14">
        <v>1</v>
      </c>
      <c r="H1776" s="14" t="s">
        <v>239</v>
      </c>
      <c r="I1776" s="14">
        <v>570</v>
      </c>
      <c r="J1776" s="14">
        <f>I1776*F1776</f>
        <v>570</v>
      </c>
      <c r="L1776" s="14">
        <v>50</v>
      </c>
      <c r="M1776" s="14">
        <v>30</v>
      </c>
      <c r="N1776" s="14">
        <v>539</v>
      </c>
      <c r="O1776" s="14">
        <f>M1776*N1776</f>
        <v>16170</v>
      </c>
    </row>
    <row r="1777" spans="1:10">
      <c r="D1777" s="14" t="s">
        <v>32</v>
      </c>
      <c r="E1777" s="14">
        <f>$E$7</f>
        <v>0.13614999999999999</v>
      </c>
      <c r="J1777" s="14">
        <f>J1776*$E1777</f>
        <v>77.605499999999992</v>
      </c>
    </row>
    <row r="1778" spans="1:10">
      <c r="J1778" s="14">
        <f>SUM(J1776:J1777)</f>
        <v>647.60550000000001</v>
      </c>
    </row>
    <row r="1779" spans="1:10">
      <c r="D1779" s="14" t="s">
        <v>33</v>
      </c>
      <c r="J1779" s="14">
        <f>ROUNDUP(J1778,0)</f>
        <v>648</v>
      </c>
    </row>
    <row r="1781" spans="1:10" ht="108.7" customHeight="1">
      <c r="A1781" s="14" t="s">
        <v>452</v>
      </c>
      <c r="B1781" s="14" t="s">
        <v>399</v>
      </c>
      <c r="C1781" s="14" t="s">
        <v>231</v>
      </c>
      <c r="D1781" s="14" t="s">
        <v>656</v>
      </c>
      <c r="E1781" s="14" t="s">
        <v>238</v>
      </c>
      <c r="F1781" s="14">
        <v>1</v>
      </c>
      <c r="G1781" s="14">
        <v>1</v>
      </c>
      <c r="H1781" s="14" t="s">
        <v>239</v>
      </c>
      <c r="I1781" s="14">
        <v>730</v>
      </c>
      <c r="J1781" s="14">
        <f>I1781*F1781</f>
        <v>730</v>
      </c>
    </row>
    <row r="1782" spans="1:10">
      <c r="D1782" s="14" t="s">
        <v>32</v>
      </c>
      <c r="E1782" s="14">
        <f>$E$7</f>
        <v>0.13614999999999999</v>
      </c>
      <c r="J1782" s="14">
        <f>J1781*$E1782</f>
        <v>99.389499999999998</v>
      </c>
    </row>
    <row r="1783" spans="1:10">
      <c r="J1783" s="14">
        <f>SUM(J1781:J1782)</f>
        <v>829.3895</v>
      </c>
    </row>
    <row r="1784" spans="1:10">
      <c r="D1784" s="14" t="s">
        <v>33</v>
      </c>
      <c r="J1784" s="14">
        <f>ROUNDUP(J1783,0)</f>
        <v>830</v>
      </c>
    </row>
    <row r="1786" spans="1:10" ht="108.7" customHeight="1">
      <c r="A1786" s="14" t="s">
        <v>453</v>
      </c>
      <c r="B1786" s="14" t="s">
        <v>399</v>
      </c>
      <c r="C1786" s="14" t="s">
        <v>209</v>
      </c>
      <c r="D1786" s="14" t="s">
        <v>657</v>
      </c>
      <c r="E1786" s="14" t="s">
        <v>238</v>
      </c>
      <c r="F1786" s="14">
        <v>1</v>
      </c>
      <c r="G1786" s="14">
        <v>1</v>
      </c>
      <c r="H1786" s="14" t="s">
        <v>239</v>
      </c>
      <c r="I1786" s="14">
        <v>950</v>
      </c>
      <c r="J1786" s="14">
        <f>I1786*F1786</f>
        <v>950</v>
      </c>
    </row>
    <row r="1787" spans="1:10">
      <c r="D1787" s="14" t="s">
        <v>32</v>
      </c>
      <c r="E1787" s="14">
        <f>$E$7</f>
        <v>0.13614999999999999</v>
      </c>
      <c r="J1787" s="14">
        <f>J1786*$E1787</f>
        <v>129.3425</v>
      </c>
    </row>
    <row r="1788" spans="1:10">
      <c r="J1788" s="14">
        <f>SUM(J1786:J1787)</f>
        <v>1079.3425</v>
      </c>
    </row>
    <row r="1789" spans="1:10">
      <c r="D1789" s="14" t="s">
        <v>33</v>
      </c>
      <c r="J1789" s="14">
        <f>ROUNDUP(J1788,0)</f>
        <v>1080</v>
      </c>
    </row>
    <row r="1791" spans="1:10" ht="108" customHeight="1">
      <c r="A1791" s="14" t="s">
        <v>454</v>
      </c>
      <c r="B1791" s="14" t="s">
        <v>399</v>
      </c>
      <c r="C1791" s="14" t="s">
        <v>241</v>
      </c>
      <c r="D1791" s="14" t="s">
        <v>661</v>
      </c>
      <c r="E1791" s="14" t="s">
        <v>238</v>
      </c>
      <c r="F1791" s="14">
        <v>1</v>
      </c>
      <c r="G1791" s="14">
        <v>1</v>
      </c>
      <c r="H1791" s="14" t="s">
        <v>239</v>
      </c>
      <c r="I1791" s="14">
        <v>1170</v>
      </c>
      <c r="J1791" s="14">
        <f>I1791*F1791</f>
        <v>1170</v>
      </c>
    </row>
    <row r="1792" spans="1:10">
      <c r="D1792" s="14" t="s">
        <v>32</v>
      </c>
      <c r="E1792" s="14">
        <f>$E$7</f>
        <v>0.13614999999999999</v>
      </c>
      <c r="J1792" s="14">
        <f>J1791*$E1792</f>
        <v>159.2955</v>
      </c>
    </row>
    <row r="1793" spans="1:10">
      <c r="J1793" s="14">
        <f>SUM(J1791:J1792)</f>
        <v>1329.2954999999999</v>
      </c>
    </row>
    <row r="1794" spans="1:10">
      <c r="D1794" s="14" t="s">
        <v>33</v>
      </c>
      <c r="J1794" s="14">
        <f>ROUNDUP(J1793,0)</f>
        <v>1330</v>
      </c>
    </row>
    <row r="1796" spans="1:10" ht="107" customHeight="1">
      <c r="A1796" s="14" t="s">
        <v>455</v>
      </c>
      <c r="B1796" s="14" t="s">
        <v>399</v>
      </c>
      <c r="C1796" s="14" t="s">
        <v>165</v>
      </c>
      <c r="D1796" s="14" t="s">
        <v>658</v>
      </c>
      <c r="E1796" s="14" t="s">
        <v>238</v>
      </c>
      <c r="F1796" s="14">
        <v>1</v>
      </c>
      <c r="G1796" s="14">
        <v>1</v>
      </c>
      <c r="H1796" s="14" t="s">
        <v>239</v>
      </c>
      <c r="I1796" s="14">
        <v>1620</v>
      </c>
      <c r="J1796" s="14">
        <f>I1796*F1796</f>
        <v>1620</v>
      </c>
    </row>
    <row r="1797" spans="1:10">
      <c r="D1797" s="14" t="s">
        <v>32</v>
      </c>
      <c r="E1797" s="14">
        <f>$E$7</f>
        <v>0.13614999999999999</v>
      </c>
      <c r="J1797" s="14">
        <f>J1796*$E1797</f>
        <v>220.56299999999999</v>
      </c>
    </row>
    <row r="1798" spans="1:10">
      <c r="J1798" s="14">
        <f>SUM(J1796:J1797)</f>
        <v>1840.5630000000001</v>
      </c>
    </row>
    <row r="1799" spans="1:10">
      <c r="D1799" s="14" t="s">
        <v>33</v>
      </c>
      <c r="J1799" s="14">
        <f>ROUNDUP(J1798,0)</f>
        <v>1841</v>
      </c>
    </row>
    <row r="1800" spans="1:10" hidden="1"/>
    <row r="1801" spans="1:10" ht="109.2" customHeight="1">
      <c r="A1801" s="14" t="s">
        <v>493</v>
      </c>
      <c r="B1801" s="14" t="s">
        <v>399</v>
      </c>
      <c r="C1801" s="14" t="s">
        <v>242</v>
      </c>
      <c r="D1801" s="14" t="s">
        <v>659</v>
      </c>
      <c r="E1801" s="14" t="s">
        <v>238</v>
      </c>
      <c r="F1801" s="14">
        <v>1</v>
      </c>
      <c r="G1801" s="14">
        <v>1</v>
      </c>
      <c r="H1801" s="14" t="s">
        <v>239</v>
      </c>
      <c r="I1801" s="14">
        <v>2060</v>
      </c>
      <c r="J1801" s="14">
        <f>I1801*F1801</f>
        <v>2060</v>
      </c>
    </row>
    <row r="1802" spans="1:10">
      <c r="D1802" s="14" t="s">
        <v>32</v>
      </c>
      <c r="E1802" s="14">
        <f>$E$7</f>
        <v>0.13614999999999999</v>
      </c>
      <c r="J1802" s="14">
        <f>J1801*$E1802</f>
        <v>280.46899999999999</v>
      </c>
    </row>
    <row r="1803" spans="1:10">
      <c r="J1803" s="14">
        <f>SUM(J1801:J1802)</f>
        <v>2340.4690000000001</v>
      </c>
    </row>
    <row r="1804" spans="1:10">
      <c r="D1804" s="14" t="s">
        <v>33</v>
      </c>
      <c r="J1804" s="14">
        <f>ROUNDUP(J1803,0)</f>
        <v>2341</v>
      </c>
    </row>
    <row r="1806" spans="1:10" ht="117.7" customHeight="1">
      <c r="A1806" s="14" t="s">
        <v>500</v>
      </c>
      <c r="B1806" s="14" t="s">
        <v>399</v>
      </c>
      <c r="C1806" s="14" t="s">
        <v>484</v>
      </c>
      <c r="D1806" s="14" t="s">
        <v>660</v>
      </c>
      <c r="E1806" s="14" t="s">
        <v>238</v>
      </c>
      <c r="F1806" s="14">
        <v>1</v>
      </c>
      <c r="G1806" s="14">
        <v>1</v>
      </c>
      <c r="H1806" s="14" t="s">
        <v>239</v>
      </c>
      <c r="I1806" s="14">
        <v>2510</v>
      </c>
      <c r="J1806" s="14">
        <f>I1806*F1806</f>
        <v>2510</v>
      </c>
    </row>
    <row r="1807" spans="1:10">
      <c r="D1807" s="14" t="s">
        <v>32</v>
      </c>
      <c r="E1807" s="14">
        <f>$E$7</f>
        <v>0.13614999999999999</v>
      </c>
      <c r="J1807" s="14">
        <f>J1806*$E1807</f>
        <v>341.73649999999998</v>
      </c>
    </row>
    <row r="1808" spans="1:10">
      <c r="J1808" s="14">
        <f>SUM(J1806:J1807)</f>
        <v>2851.7365</v>
      </c>
    </row>
    <row r="1809" spans="1:10">
      <c r="D1809" s="14" t="s">
        <v>33</v>
      </c>
      <c r="J1809" s="14">
        <f>ROUNDUP(J1808,0)</f>
        <v>2852</v>
      </c>
    </row>
    <row r="1811" spans="1:10" ht="65.25" customHeight="1">
      <c r="A1811" s="14">
        <f>SUM(MAX($A$7:$A1810),1)</f>
        <v>72</v>
      </c>
      <c r="D1811" s="15" t="s">
        <v>243</v>
      </c>
      <c r="E1811" s="15"/>
      <c r="F1811" s="15"/>
      <c r="G1811" s="15"/>
      <c r="H1811" s="15"/>
      <c r="I1811" s="15"/>
      <c r="J1811" s="15"/>
    </row>
    <row r="1812" spans="1:10">
      <c r="D1812" s="14" t="s">
        <v>244</v>
      </c>
    </row>
    <row r="1813" spans="1:10">
      <c r="B1813" s="14">
        <v>1</v>
      </c>
      <c r="D1813" s="14" t="s">
        <v>0</v>
      </c>
      <c r="E1813" s="14">
        <v>1.6</v>
      </c>
      <c r="F1813" s="14" t="s">
        <v>20</v>
      </c>
      <c r="G1813" s="14">
        <v>1</v>
      </c>
      <c r="H1813" s="14" t="s">
        <v>20</v>
      </c>
      <c r="I1813" s="14">
        <f>$G$2</f>
        <v>735</v>
      </c>
      <c r="J1813" s="14">
        <f>SUM(E1813*I1813/G1813)</f>
        <v>1176</v>
      </c>
    </row>
    <row r="1814" spans="1:10">
      <c r="B1814" s="14">
        <v>2</v>
      </c>
      <c r="D1814" s="14" t="s">
        <v>2</v>
      </c>
      <c r="E1814" s="14">
        <v>3.3</v>
      </c>
      <c r="F1814" s="14" t="s">
        <v>20</v>
      </c>
      <c r="G1814" s="14">
        <v>1</v>
      </c>
      <c r="H1814" s="14" t="s">
        <v>20</v>
      </c>
      <c r="I1814" s="14">
        <f>$G$3</f>
        <v>615</v>
      </c>
      <c r="J1814" s="14">
        <f>SUM(E1814*I1814/G1814)</f>
        <v>2029.5</v>
      </c>
    </row>
    <row r="1815" spans="1:10">
      <c r="B1815" s="14">
        <v>3</v>
      </c>
      <c r="D1815" s="14" t="s">
        <v>245</v>
      </c>
      <c r="E1815" s="14">
        <v>2.5</v>
      </c>
      <c r="F1815" s="14" t="s">
        <v>20</v>
      </c>
      <c r="G1815" s="14">
        <v>1</v>
      </c>
      <c r="H1815" s="14" t="s">
        <v>20</v>
      </c>
      <c r="I1815" s="14">
        <f>$G$4</f>
        <v>615</v>
      </c>
      <c r="J1815" s="14">
        <f>SUM(E1815*I1815/G1815)</f>
        <v>1537.5</v>
      </c>
    </row>
    <row r="1816" spans="1:10">
      <c r="B1816" s="14">
        <v>4</v>
      </c>
      <c r="D1816" s="14" t="s">
        <v>246</v>
      </c>
      <c r="E1816" s="14">
        <v>2.1</v>
      </c>
      <c r="F1816" s="14" t="s">
        <v>20</v>
      </c>
      <c r="G1816" s="14">
        <v>1</v>
      </c>
      <c r="H1816" s="14" t="s">
        <v>20</v>
      </c>
      <c r="I1816" s="14">
        <v>545</v>
      </c>
      <c r="J1816" s="14">
        <f>SUM(E1816*I1816/G1816)</f>
        <v>1144.5</v>
      </c>
    </row>
    <row r="1817" spans="1:10">
      <c r="D1817" s="14" t="s">
        <v>247</v>
      </c>
      <c r="J1817" s="14">
        <f>SUM(J1813:J1816)</f>
        <v>5887.5</v>
      </c>
    </row>
    <row r="1818" spans="1:10">
      <c r="D1818" s="14" t="s">
        <v>248</v>
      </c>
      <c r="J1818" s="14">
        <f>SUM(J1817/100)</f>
        <v>58.875</v>
      </c>
    </row>
    <row r="1819" spans="1:10">
      <c r="D1819" s="14" t="s">
        <v>45</v>
      </c>
    </row>
    <row r="1820" spans="1:10">
      <c r="B1820" s="14" t="s">
        <v>803</v>
      </c>
      <c r="D1820" s="14" t="s">
        <v>249</v>
      </c>
      <c r="E1820" s="14">
        <v>36</v>
      </c>
      <c r="F1820" s="14" t="s">
        <v>250</v>
      </c>
      <c r="G1820" s="14">
        <v>1</v>
      </c>
      <c r="H1820" s="14" t="s">
        <v>250</v>
      </c>
      <c r="I1820" s="14">
        <v>318</v>
      </c>
      <c r="J1820" s="14">
        <f>E1820*I1820</f>
        <v>11448</v>
      </c>
    </row>
    <row r="1821" spans="1:10">
      <c r="B1821" s="14" t="s">
        <v>788</v>
      </c>
      <c r="D1821" s="14" t="s">
        <v>251</v>
      </c>
      <c r="E1821" s="14">
        <v>4</v>
      </c>
      <c r="F1821" s="14" t="s">
        <v>250</v>
      </c>
      <c r="G1821" s="14">
        <v>1</v>
      </c>
      <c r="H1821" s="14" t="s">
        <v>250</v>
      </c>
      <c r="I1821" s="14">
        <v>1274</v>
      </c>
      <c r="J1821" s="14">
        <f>E1821*I1821</f>
        <v>5096</v>
      </c>
    </row>
    <row r="1822" spans="1:10">
      <c r="B1822" s="14" t="s">
        <v>804</v>
      </c>
      <c r="D1822" s="14" t="s">
        <v>252</v>
      </c>
      <c r="E1822" s="14">
        <v>1000</v>
      </c>
      <c r="F1822" s="14" t="s">
        <v>25</v>
      </c>
      <c r="G1822" s="14">
        <v>952</v>
      </c>
      <c r="H1822" s="14" t="s">
        <v>25</v>
      </c>
      <c r="I1822" s="14">
        <v>9702</v>
      </c>
      <c r="J1822" s="14">
        <f>G1822*I1822/E1822</f>
        <v>9236.3040000000001</v>
      </c>
    </row>
    <row r="1823" spans="1:10">
      <c r="B1823" s="14" t="s">
        <v>762</v>
      </c>
      <c r="D1823" s="14" t="s">
        <v>188</v>
      </c>
      <c r="E1823" s="14">
        <v>25</v>
      </c>
      <c r="F1823" s="14" t="s">
        <v>36</v>
      </c>
      <c r="G1823" s="14">
        <v>1</v>
      </c>
      <c r="H1823" s="14" t="s">
        <v>36</v>
      </c>
      <c r="I1823" s="14">
        <v>9</v>
      </c>
      <c r="J1823" s="14">
        <f>SUM(E1823*I1823/G1823)</f>
        <v>225</v>
      </c>
    </row>
    <row r="1824" spans="1:10">
      <c r="B1824" s="14" t="s">
        <v>805</v>
      </c>
      <c r="D1824" s="14" t="s">
        <v>253</v>
      </c>
      <c r="E1824" s="14">
        <v>12</v>
      </c>
      <c r="F1824" s="14" t="s">
        <v>25</v>
      </c>
      <c r="G1824" s="14">
        <v>1</v>
      </c>
      <c r="H1824" s="14" t="s">
        <v>25</v>
      </c>
      <c r="I1824" s="14">
        <v>124</v>
      </c>
      <c r="J1824" s="14">
        <f>SUM(E1824*I1824/G1824)</f>
        <v>1488</v>
      </c>
    </row>
    <row r="1825" spans="1:10">
      <c r="D1825" s="14" t="s">
        <v>254</v>
      </c>
      <c r="E1825" s="14">
        <v>100</v>
      </c>
      <c r="F1825" s="14" t="s">
        <v>64</v>
      </c>
      <c r="J1825" s="14">
        <f>SUM(J1820:J1824)</f>
        <v>27493.304</v>
      </c>
    </row>
    <row r="1826" spans="1:10">
      <c r="D1826" s="14" t="s">
        <v>254</v>
      </c>
      <c r="E1826" s="14">
        <v>1</v>
      </c>
      <c r="F1826" s="14" t="s">
        <v>64</v>
      </c>
      <c r="J1826" s="14">
        <f>SUM(J1825/100)</f>
        <v>274.93304000000001</v>
      </c>
    </row>
    <row r="1827" spans="1:10">
      <c r="D1827" s="14" t="s">
        <v>31</v>
      </c>
      <c r="J1827" s="14">
        <f>ROUNDDOWN(J1818+J1826,0)</f>
        <v>333</v>
      </c>
    </row>
    <row r="1828" spans="1:10">
      <c r="D1828" s="14" t="s">
        <v>32</v>
      </c>
      <c r="E1828" s="14">
        <f>$E$7</f>
        <v>0.13614999999999999</v>
      </c>
      <c r="J1828" s="14">
        <f>J1827*E1828</f>
        <v>45.337949999999999</v>
      </c>
    </row>
    <row r="1829" spans="1:10">
      <c r="J1829" s="14">
        <f>SUM(J1827:J1828)</f>
        <v>378.33794999999998</v>
      </c>
    </row>
    <row r="1830" spans="1:10">
      <c r="D1830" s="14" t="s">
        <v>33</v>
      </c>
      <c r="J1830" s="14">
        <f>ROUND(J1829,0)</f>
        <v>378</v>
      </c>
    </row>
    <row r="1832" spans="1:10" ht="54" customHeight="1">
      <c r="A1832" s="14">
        <f>SUM(MAX($A$7:$A1831),1)</f>
        <v>73</v>
      </c>
      <c r="D1832" s="15" t="s">
        <v>255</v>
      </c>
      <c r="E1832" s="15"/>
      <c r="F1832" s="15"/>
      <c r="G1832" s="15"/>
      <c r="H1832" s="15"/>
      <c r="I1832" s="15"/>
      <c r="J1832" s="15"/>
    </row>
    <row r="1833" spans="1:10">
      <c r="D1833" s="14" t="s">
        <v>244</v>
      </c>
    </row>
    <row r="1834" spans="1:10">
      <c r="B1834" s="14">
        <v>1</v>
      </c>
      <c r="D1834" s="14" t="s">
        <v>0</v>
      </c>
      <c r="E1834" s="14">
        <v>1</v>
      </c>
      <c r="F1834" s="14" t="s">
        <v>20</v>
      </c>
      <c r="G1834" s="14">
        <v>1</v>
      </c>
      <c r="H1834" s="14" t="s">
        <v>20</v>
      </c>
      <c r="I1834" s="14">
        <f>$G$2</f>
        <v>735</v>
      </c>
      <c r="J1834" s="14">
        <f>E1834*I1834</f>
        <v>735</v>
      </c>
    </row>
    <row r="1835" spans="1:10">
      <c r="B1835" s="14">
        <v>2</v>
      </c>
      <c r="D1835" s="14" t="s">
        <v>2</v>
      </c>
      <c r="E1835" s="14">
        <v>2</v>
      </c>
      <c r="F1835" s="14" t="s">
        <v>20</v>
      </c>
      <c r="G1835" s="14">
        <v>1</v>
      </c>
      <c r="H1835" s="14" t="s">
        <v>20</v>
      </c>
      <c r="I1835" s="14">
        <f>$G$3</f>
        <v>615</v>
      </c>
      <c r="J1835" s="14">
        <f>E1835*I1835</f>
        <v>1230</v>
      </c>
    </row>
    <row r="1836" spans="1:10">
      <c r="B1836" s="14">
        <v>3</v>
      </c>
      <c r="D1836" s="14" t="s">
        <v>245</v>
      </c>
      <c r="E1836" s="14">
        <v>2.5</v>
      </c>
      <c r="F1836" s="14" t="s">
        <v>20</v>
      </c>
      <c r="G1836" s="14">
        <v>1</v>
      </c>
      <c r="H1836" s="14" t="s">
        <v>20</v>
      </c>
      <c r="I1836" s="14">
        <f>$G$4</f>
        <v>615</v>
      </c>
      <c r="J1836" s="14">
        <f>E1836*I1836</f>
        <v>1537.5</v>
      </c>
    </row>
    <row r="1837" spans="1:10">
      <c r="B1837" s="14">
        <v>4</v>
      </c>
      <c r="D1837" s="14" t="s">
        <v>246</v>
      </c>
      <c r="E1837" s="14">
        <v>2.1</v>
      </c>
      <c r="F1837" s="14" t="s">
        <v>20</v>
      </c>
      <c r="G1837" s="14">
        <v>1</v>
      </c>
      <c r="H1837" s="14" t="s">
        <v>20</v>
      </c>
      <c r="I1837" s="14">
        <v>545</v>
      </c>
      <c r="J1837" s="14">
        <f>E1837*I1837</f>
        <v>1144.5</v>
      </c>
    </row>
    <row r="1838" spans="1:10">
      <c r="D1838" s="14" t="s">
        <v>247</v>
      </c>
      <c r="J1838" s="14">
        <f>SUM(J1834:J1837)</f>
        <v>4647</v>
      </c>
    </row>
    <row r="1839" spans="1:10">
      <c r="D1839" s="14" t="s">
        <v>248</v>
      </c>
      <c r="J1839" s="14">
        <f>SUM(J1838/100)</f>
        <v>46.47</v>
      </c>
    </row>
    <row r="1840" spans="1:10">
      <c r="D1840" s="14" t="s">
        <v>45</v>
      </c>
    </row>
    <row r="1841" spans="1:10">
      <c r="B1841" s="14" t="str">
        <f>B1820</f>
        <v>10.4.15</v>
      </c>
      <c r="D1841" s="14" t="s">
        <v>256</v>
      </c>
      <c r="E1841" s="14">
        <v>36</v>
      </c>
      <c r="F1841" s="14" t="s">
        <v>250</v>
      </c>
      <c r="G1841" s="14">
        <v>1</v>
      </c>
      <c r="H1841" s="14" t="s">
        <v>250</v>
      </c>
      <c r="I1841" s="14">
        <f>I1820</f>
        <v>318</v>
      </c>
      <c r="J1841" s="14">
        <f>E1841*I1841</f>
        <v>11448</v>
      </c>
    </row>
    <row r="1842" spans="1:10">
      <c r="B1842" s="14" t="str">
        <f>B1821</f>
        <v>10.4.11</v>
      </c>
      <c r="D1842" s="14" t="s">
        <v>251</v>
      </c>
      <c r="E1842" s="14">
        <v>4</v>
      </c>
      <c r="F1842" s="14" t="s">
        <v>250</v>
      </c>
      <c r="G1842" s="14">
        <v>1</v>
      </c>
      <c r="H1842" s="14" t="s">
        <v>250</v>
      </c>
      <c r="I1842" s="14">
        <f>I1821</f>
        <v>1274</v>
      </c>
      <c r="J1842" s="14">
        <f>E1842*I1842</f>
        <v>5096</v>
      </c>
    </row>
    <row r="1843" spans="1:10">
      <c r="B1843" s="14" t="str">
        <f>B1822</f>
        <v>10.4.12</v>
      </c>
      <c r="D1843" s="14" t="s">
        <v>257</v>
      </c>
      <c r="E1843" s="14">
        <v>1000</v>
      </c>
      <c r="F1843" s="14" t="s">
        <v>25</v>
      </c>
      <c r="G1843" s="14">
        <v>952</v>
      </c>
      <c r="H1843" s="14" t="s">
        <v>25</v>
      </c>
      <c r="I1843" s="14">
        <f>I1822</f>
        <v>9702</v>
      </c>
      <c r="J1843" s="14">
        <f>G1843*I1843/E1843</f>
        <v>9236.3040000000001</v>
      </c>
    </row>
    <row r="1844" spans="1:10">
      <c r="B1844" s="14" t="str">
        <f>B1823</f>
        <v>10.4.10</v>
      </c>
      <c r="D1844" s="14" t="s">
        <v>188</v>
      </c>
      <c r="E1844" s="14">
        <v>25</v>
      </c>
      <c r="F1844" s="14" t="s">
        <v>36</v>
      </c>
      <c r="G1844" s="14">
        <v>1</v>
      </c>
      <c r="H1844" s="14" t="s">
        <v>36</v>
      </c>
      <c r="I1844" s="14">
        <f>I1823</f>
        <v>9</v>
      </c>
      <c r="J1844" s="14">
        <f>SUM(E1844*I1844/G1844)</f>
        <v>225</v>
      </c>
    </row>
    <row r="1845" spans="1:10">
      <c r="B1845" s="14" t="str">
        <f>B1824</f>
        <v>10.1.25</v>
      </c>
      <c r="D1845" s="14" t="s">
        <v>253</v>
      </c>
      <c r="E1845" s="14">
        <v>12</v>
      </c>
      <c r="F1845" s="14" t="s">
        <v>25</v>
      </c>
      <c r="G1845" s="14">
        <v>1</v>
      </c>
      <c r="H1845" s="14" t="s">
        <v>25</v>
      </c>
      <c r="I1845" s="14">
        <f>I1824</f>
        <v>124</v>
      </c>
      <c r="J1845" s="14">
        <f>SUM(E1845*I1845/G1845)</f>
        <v>1488</v>
      </c>
    </row>
    <row r="1846" spans="1:10">
      <c r="D1846" s="14" t="s">
        <v>254</v>
      </c>
      <c r="E1846" s="14">
        <v>100</v>
      </c>
      <c r="F1846" s="14" t="s">
        <v>64</v>
      </c>
      <c r="J1846" s="14">
        <f>SUM(J1841:J1845)</f>
        <v>27493.304</v>
      </c>
    </row>
    <row r="1847" spans="1:10">
      <c r="D1847" s="14" t="s">
        <v>254</v>
      </c>
      <c r="E1847" s="14">
        <v>1</v>
      </c>
      <c r="F1847" s="14" t="s">
        <v>64</v>
      </c>
      <c r="J1847" s="14">
        <f>J1846/100</f>
        <v>274.93304000000001</v>
      </c>
    </row>
    <row r="1848" spans="1:10">
      <c r="D1848" s="14" t="s">
        <v>31</v>
      </c>
      <c r="J1848" s="14">
        <f>ROUNDDOWN(J1839+J1847,0)</f>
        <v>321</v>
      </c>
    </row>
    <row r="1849" spans="1:10">
      <c r="D1849" s="14" t="s">
        <v>32</v>
      </c>
      <c r="E1849" s="14">
        <f>$E$7</f>
        <v>0.13614999999999999</v>
      </c>
      <c r="J1849" s="14">
        <f>J1848*E1849</f>
        <v>43.704149999999998</v>
      </c>
    </row>
    <row r="1850" spans="1:10">
      <c r="J1850" s="14">
        <f>SUM(J1848:J1849)</f>
        <v>364.70415000000003</v>
      </c>
    </row>
    <row r="1851" spans="1:10">
      <c r="D1851" s="14" t="s">
        <v>33</v>
      </c>
      <c r="J1851" s="14">
        <f>ROUND(J1850,0)</f>
        <v>365</v>
      </c>
    </row>
    <row r="1853" spans="1:10" ht="41.95" customHeight="1">
      <c r="A1853" s="14">
        <f>SUM(MAX($A$7:$A1852),1)</f>
        <v>74</v>
      </c>
      <c r="D1853" s="15" t="s">
        <v>258</v>
      </c>
      <c r="E1853" s="15"/>
      <c r="F1853" s="15"/>
      <c r="G1853" s="15"/>
      <c r="H1853" s="15"/>
      <c r="I1853" s="15"/>
      <c r="J1853" s="15"/>
    </row>
    <row r="1854" spans="1:10">
      <c r="D1854" s="14" t="s">
        <v>244</v>
      </c>
    </row>
    <row r="1855" spans="1:10">
      <c r="B1855" s="14">
        <v>1</v>
      </c>
      <c r="D1855" s="14" t="s">
        <v>0</v>
      </c>
      <c r="E1855" s="14">
        <v>1.5</v>
      </c>
      <c r="F1855" s="14" t="s">
        <v>20</v>
      </c>
      <c r="G1855" s="14">
        <v>1</v>
      </c>
      <c r="H1855" s="14" t="s">
        <v>20</v>
      </c>
      <c r="I1855" s="14">
        <f>$G$2</f>
        <v>735</v>
      </c>
      <c r="J1855" s="14">
        <f>SUM(E1855*I1855/G1855)</f>
        <v>1102.5</v>
      </c>
    </row>
    <row r="1856" spans="1:10">
      <c r="B1856" s="14">
        <v>3</v>
      </c>
      <c r="D1856" s="14" t="s">
        <v>2</v>
      </c>
      <c r="E1856" s="14">
        <v>2.2999999999999998</v>
      </c>
      <c r="F1856" s="14" t="s">
        <v>20</v>
      </c>
      <c r="G1856" s="14">
        <v>1</v>
      </c>
      <c r="H1856" s="14" t="s">
        <v>20</v>
      </c>
      <c r="I1856" s="14">
        <f>$G$3</f>
        <v>615</v>
      </c>
      <c r="J1856" s="14">
        <f>SUM(E1856*I1856/G1856)</f>
        <v>1414.5</v>
      </c>
    </row>
    <row r="1857" spans="1:10">
      <c r="D1857" s="14" t="s">
        <v>247</v>
      </c>
      <c r="J1857" s="14">
        <f>SUM(J1855:J1856)</f>
        <v>2517</v>
      </c>
    </row>
    <row r="1858" spans="1:10">
      <c r="D1858" s="14" t="s">
        <v>248</v>
      </c>
      <c r="J1858" s="14">
        <f>SUM(J1857/100)</f>
        <v>25.17</v>
      </c>
    </row>
    <row r="1859" spans="1:10">
      <c r="D1859" s="14" t="s">
        <v>45</v>
      </c>
    </row>
    <row r="1860" spans="1:10">
      <c r="B1860" s="14" t="s">
        <v>779</v>
      </c>
      <c r="D1860" s="14" t="s">
        <v>259</v>
      </c>
      <c r="E1860" s="14">
        <v>4</v>
      </c>
      <c r="F1860" s="14" t="s">
        <v>25</v>
      </c>
      <c r="G1860" s="14">
        <v>100</v>
      </c>
      <c r="H1860" s="14" t="s">
        <v>25</v>
      </c>
      <c r="I1860" s="14">
        <v>45</v>
      </c>
      <c r="J1860" s="14">
        <f>SUM(E1860*I1860/G1860)</f>
        <v>1.8</v>
      </c>
    </row>
    <row r="1861" spans="1:10">
      <c r="B1861" s="14" t="s">
        <v>380</v>
      </c>
      <c r="C1861" s="14" t="s">
        <v>105</v>
      </c>
      <c r="D1861" s="14" t="s">
        <v>260</v>
      </c>
      <c r="E1861" s="14">
        <v>4</v>
      </c>
      <c r="F1861" s="14" t="s">
        <v>25</v>
      </c>
      <c r="G1861" s="14">
        <v>100</v>
      </c>
      <c r="H1861" s="14" t="s">
        <v>25</v>
      </c>
      <c r="I1861" s="14">
        <v>190</v>
      </c>
      <c r="J1861" s="14">
        <f>SUM(E1861*I1861/G1861)</f>
        <v>7.6</v>
      </c>
    </row>
    <row r="1862" spans="1:10">
      <c r="B1862" s="14" t="s">
        <v>401</v>
      </c>
      <c r="C1862" s="14" t="s">
        <v>79</v>
      </c>
      <c r="D1862" s="14" t="s">
        <v>400</v>
      </c>
      <c r="E1862" s="14">
        <v>2</v>
      </c>
      <c r="F1862" s="14" t="s">
        <v>25</v>
      </c>
      <c r="G1862" s="14">
        <v>100</v>
      </c>
      <c r="H1862" s="14" t="s">
        <v>25</v>
      </c>
      <c r="I1862" s="14">
        <v>1134</v>
      </c>
      <c r="J1862" s="14">
        <f>SUM(E1862*I1862/G1862)</f>
        <v>22.68</v>
      </c>
    </row>
    <row r="1863" spans="1:10">
      <c r="J1863" s="14">
        <f>SUM(J1860:J1862)</f>
        <v>32.08</v>
      </c>
    </row>
    <row r="1864" spans="1:10">
      <c r="D1864" s="14" t="s">
        <v>31</v>
      </c>
      <c r="J1864" s="14">
        <f>ROUNDUP(J1863+J1858,0)</f>
        <v>58</v>
      </c>
    </row>
    <row r="1865" spans="1:10">
      <c r="D1865" s="14" t="s">
        <v>32</v>
      </c>
      <c r="E1865" s="14">
        <f>$E$7</f>
        <v>0.13614999999999999</v>
      </c>
      <c r="J1865" s="14">
        <f>J1864*E1865</f>
        <v>7.8966999999999992</v>
      </c>
    </row>
    <row r="1866" spans="1:10">
      <c r="J1866" s="14">
        <f>SUM(J1864:J1865)</f>
        <v>65.896699999999996</v>
      </c>
    </row>
    <row r="1867" spans="1:10">
      <c r="D1867" s="14" t="s">
        <v>33</v>
      </c>
      <c r="J1867" s="14">
        <f>ROUND(J1866,0)</f>
        <v>66</v>
      </c>
    </row>
    <row r="1869" spans="1:10" ht="45.7" customHeight="1">
      <c r="A1869" s="14">
        <f>SUM(MAX($A$7:$A1868),1)</f>
        <v>75</v>
      </c>
      <c r="D1869" s="15" t="s">
        <v>261</v>
      </c>
      <c r="E1869" s="15"/>
      <c r="F1869" s="15"/>
      <c r="G1869" s="15"/>
      <c r="H1869" s="15"/>
      <c r="I1869" s="15"/>
      <c r="J1869" s="15"/>
    </row>
    <row r="1870" spans="1:10">
      <c r="D1870" s="14" t="s">
        <v>244</v>
      </c>
    </row>
    <row r="1871" spans="1:10">
      <c r="B1871" s="14">
        <v>1</v>
      </c>
      <c r="D1871" s="14" t="s">
        <v>0</v>
      </c>
      <c r="E1871" s="14">
        <v>1.5</v>
      </c>
      <c r="F1871" s="14" t="s">
        <v>20</v>
      </c>
      <c r="G1871" s="14">
        <v>1</v>
      </c>
      <c r="H1871" s="14" t="s">
        <v>20</v>
      </c>
      <c r="I1871" s="14">
        <f>$G$2</f>
        <v>735</v>
      </c>
      <c r="J1871" s="14">
        <f>SUM(E1871*I1871/G1871)</f>
        <v>1102.5</v>
      </c>
    </row>
    <row r="1872" spans="1:10">
      <c r="B1872" s="14">
        <v>3</v>
      </c>
      <c r="D1872" s="14" t="s">
        <v>2</v>
      </c>
      <c r="E1872" s="14">
        <v>2.2999999999999998</v>
      </c>
      <c r="F1872" s="14" t="s">
        <v>20</v>
      </c>
      <c r="G1872" s="14">
        <v>1</v>
      </c>
      <c r="H1872" s="14" t="s">
        <v>20</v>
      </c>
      <c r="I1872" s="14">
        <f>$G$3</f>
        <v>615</v>
      </c>
      <c r="J1872" s="14">
        <f>SUM(E1872*I1872/G1872)</f>
        <v>1414.5</v>
      </c>
    </row>
    <row r="1873" spans="1:10">
      <c r="D1873" s="14" t="s">
        <v>247</v>
      </c>
      <c r="J1873" s="14">
        <f>SUM(J1871:J1872)</f>
        <v>2517</v>
      </c>
    </row>
    <row r="1874" spans="1:10">
      <c r="D1874" s="14" t="s">
        <v>248</v>
      </c>
      <c r="J1874" s="14">
        <f>SUM(J1873/100)</f>
        <v>25.17</v>
      </c>
    </row>
    <row r="1875" spans="1:10">
      <c r="D1875" s="14" t="s">
        <v>45</v>
      </c>
    </row>
    <row r="1876" spans="1:10">
      <c r="B1876" s="14" t="s">
        <v>40</v>
      </c>
      <c r="D1876" s="14" t="s">
        <v>151</v>
      </c>
      <c r="E1876" s="14">
        <v>4</v>
      </c>
      <c r="F1876" s="14" t="s">
        <v>25</v>
      </c>
      <c r="G1876" s="14">
        <v>100</v>
      </c>
      <c r="H1876" s="14" t="s">
        <v>25</v>
      </c>
      <c r="I1876" s="14">
        <f>I1860</f>
        <v>45</v>
      </c>
      <c r="J1876" s="14">
        <f>SUM(E1876*I1876/G1876)</f>
        <v>1.8</v>
      </c>
    </row>
    <row r="1877" spans="1:10">
      <c r="B1877" s="14" t="s">
        <v>380</v>
      </c>
      <c r="C1877" s="14" t="s">
        <v>42</v>
      </c>
      <c r="D1877" s="14" t="s">
        <v>150</v>
      </c>
      <c r="E1877" s="14">
        <v>4</v>
      </c>
      <c r="F1877" s="14" t="s">
        <v>25</v>
      </c>
      <c r="G1877" s="14">
        <v>100</v>
      </c>
      <c r="H1877" s="14" t="s">
        <v>25</v>
      </c>
      <c r="I1877" s="14">
        <f>I1861</f>
        <v>190</v>
      </c>
      <c r="J1877" s="14">
        <f>SUM(E1877*I1877/G1877)</f>
        <v>7.6</v>
      </c>
    </row>
    <row r="1878" spans="1:10">
      <c r="B1878" s="14" t="s">
        <v>401</v>
      </c>
      <c r="C1878" s="14" t="s">
        <v>76</v>
      </c>
      <c r="D1878" s="14" t="s">
        <v>262</v>
      </c>
      <c r="E1878" s="14">
        <v>2</v>
      </c>
      <c r="F1878" s="14" t="s">
        <v>25</v>
      </c>
      <c r="G1878" s="14">
        <v>100</v>
      </c>
      <c r="H1878" s="14" t="s">
        <v>25</v>
      </c>
      <c r="I1878" s="14">
        <v>668</v>
      </c>
      <c r="J1878" s="14">
        <f>SUM(E1878*I1878/G1878)</f>
        <v>13.36</v>
      </c>
    </row>
    <row r="1879" spans="1:10">
      <c r="D1879" s="14" t="s">
        <v>263</v>
      </c>
      <c r="E1879" s="14">
        <v>1</v>
      </c>
      <c r="F1879" s="14" t="s">
        <v>28</v>
      </c>
      <c r="J1879" s="14">
        <f>SUM(J1876:J1878)</f>
        <v>22.759999999999998</v>
      </c>
    </row>
    <row r="1880" spans="1:10">
      <c r="D1880" s="14" t="s">
        <v>31</v>
      </c>
      <c r="J1880" s="14">
        <f>ROUNDUP(J1874+J1879,0)</f>
        <v>48</v>
      </c>
    </row>
    <row r="1881" spans="1:10">
      <c r="D1881" s="14" t="s">
        <v>32</v>
      </c>
      <c r="E1881" s="14">
        <f>$E$7</f>
        <v>0.13614999999999999</v>
      </c>
      <c r="J1881" s="14">
        <f>J1880*E1881</f>
        <v>6.5351999999999997</v>
      </c>
    </row>
    <row r="1882" spans="1:10">
      <c r="J1882" s="14">
        <f>SUM(J1880:J1881)</f>
        <v>54.535200000000003</v>
      </c>
    </row>
    <row r="1883" spans="1:10">
      <c r="D1883" s="14" t="s">
        <v>33</v>
      </c>
      <c r="J1883" s="14">
        <f>ROUND(J1882,0)</f>
        <v>55</v>
      </c>
    </row>
    <row r="1885" spans="1:10">
      <c r="A1885" s="14">
        <f>SUM(MAX($A$7:$A1884),1)</f>
        <v>76</v>
      </c>
      <c r="D1885" s="15" t="s">
        <v>264</v>
      </c>
      <c r="E1885" s="15"/>
      <c r="F1885" s="15"/>
      <c r="G1885" s="15"/>
      <c r="H1885" s="15"/>
      <c r="I1885" s="15"/>
      <c r="J1885" s="15"/>
    </row>
    <row r="1886" spans="1:10" ht="72.7" customHeight="1">
      <c r="A1886" s="14" t="s">
        <v>58</v>
      </c>
      <c r="D1886" s="15" t="s">
        <v>504</v>
      </c>
      <c r="E1886" s="15"/>
      <c r="F1886" s="15"/>
      <c r="G1886" s="15"/>
      <c r="H1886" s="15"/>
      <c r="I1886" s="15"/>
      <c r="J1886" s="15"/>
    </row>
    <row r="1887" spans="1:10">
      <c r="D1887" s="14" t="s">
        <v>244</v>
      </c>
    </row>
    <row r="1888" spans="1:10">
      <c r="B1888" s="14">
        <v>1</v>
      </c>
      <c r="D1888" s="14" t="s">
        <v>0</v>
      </c>
      <c r="E1888" s="14">
        <v>0.02</v>
      </c>
      <c r="F1888" s="14" t="s">
        <v>20</v>
      </c>
      <c r="G1888" s="14">
        <v>1</v>
      </c>
      <c r="H1888" s="14" t="s">
        <v>20</v>
      </c>
      <c r="I1888" s="14">
        <f>$G$2</f>
        <v>735</v>
      </c>
      <c r="J1888" s="14">
        <f>SUM(E1888*I1888/G1888)</f>
        <v>14.700000000000001</v>
      </c>
    </row>
    <row r="1889" spans="1:10">
      <c r="B1889" s="14">
        <v>2</v>
      </c>
      <c r="D1889" s="14" t="s">
        <v>1</v>
      </c>
      <c r="E1889" s="14">
        <v>0.02</v>
      </c>
      <c r="F1889" s="14" t="s">
        <v>20</v>
      </c>
      <c r="G1889" s="14">
        <v>1</v>
      </c>
      <c r="H1889" s="14" t="s">
        <v>20</v>
      </c>
      <c r="I1889" s="14">
        <f>$G$3</f>
        <v>615</v>
      </c>
      <c r="J1889" s="14">
        <f>SUM(E1889*I1889/G1889)</f>
        <v>12.3</v>
      </c>
    </row>
    <row r="1890" spans="1:10">
      <c r="B1890" s="14">
        <v>3</v>
      </c>
      <c r="D1890" s="14" t="s">
        <v>2</v>
      </c>
      <c r="E1890" s="14">
        <v>0.02</v>
      </c>
      <c r="F1890" s="14" t="s">
        <v>20</v>
      </c>
      <c r="G1890" s="14">
        <v>1</v>
      </c>
      <c r="H1890" s="14" t="s">
        <v>20</v>
      </c>
      <c r="I1890" s="14">
        <f>$G$4</f>
        <v>615</v>
      </c>
      <c r="J1890" s="14">
        <f>SUM(E1890*I1890/G1890)</f>
        <v>12.3</v>
      </c>
    </row>
    <row r="1891" spans="1:10">
      <c r="D1891" s="14" t="s">
        <v>265</v>
      </c>
      <c r="J1891" s="14">
        <f>SUM(J1888:J1890)</f>
        <v>39.299999999999997</v>
      </c>
    </row>
    <row r="1892" spans="1:10">
      <c r="D1892" s="14" t="s">
        <v>45</v>
      </c>
    </row>
    <row r="1893" spans="1:10">
      <c r="B1893" s="14" t="s">
        <v>437</v>
      </c>
      <c r="C1893" s="14" t="s">
        <v>67</v>
      </c>
      <c r="D1893" s="14" t="s">
        <v>505</v>
      </c>
      <c r="E1893" s="14">
        <v>1</v>
      </c>
      <c r="F1893" s="14" t="s">
        <v>25</v>
      </c>
      <c r="G1893" s="14">
        <v>1</v>
      </c>
      <c r="H1893" s="14" t="s">
        <v>25</v>
      </c>
      <c r="I1893" s="14">
        <v>430</v>
      </c>
      <c r="J1893" s="14">
        <f>SUM(E1893*I1893/G1893)</f>
        <v>430</v>
      </c>
    </row>
    <row r="1894" spans="1:10">
      <c r="B1894" s="14" t="s">
        <v>402</v>
      </c>
      <c r="C1894" s="14" t="s">
        <v>58</v>
      </c>
      <c r="D1894" s="14" t="s">
        <v>506</v>
      </c>
      <c r="E1894" s="14">
        <v>4</v>
      </c>
      <c r="F1894" s="14" t="s">
        <v>25</v>
      </c>
      <c r="G1894" s="14">
        <v>1</v>
      </c>
      <c r="H1894" s="14" t="s">
        <v>25</v>
      </c>
      <c r="I1894" s="14">
        <v>35</v>
      </c>
      <c r="J1894" s="14">
        <f>SUM(E1894*I1894/G1894)</f>
        <v>140</v>
      </c>
    </row>
    <row r="1895" spans="1:10">
      <c r="J1895" s="14">
        <f>SUM(J1893:J1894)</f>
        <v>570</v>
      </c>
    </row>
    <row r="1896" spans="1:10">
      <c r="D1896" s="14" t="s">
        <v>31</v>
      </c>
      <c r="J1896" s="14">
        <f>ROUNDDOWN(J1895+J1891,0)</f>
        <v>609</v>
      </c>
    </row>
    <row r="1897" spans="1:10">
      <c r="D1897" s="14" t="s">
        <v>32</v>
      </c>
      <c r="E1897" s="14">
        <f>$E$7</f>
        <v>0.13614999999999999</v>
      </c>
      <c r="J1897" s="14">
        <f>J1896*E1897</f>
        <v>82.915349999999989</v>
      </c>
    </row>
    <row r="1898" spans="1:10">
      <c r="J1898" s="14">
        <f>SUM(J1896:J1897)</f>
        <v>691.91534999999999</v>
      </c>
    </row>
    <row r="1899" spans="1:10">
      <c r="D1899" s="14" t="s">
        <v>49</v>
      </c>
      <c r="J1899" s="14">
        <f>ROUND(J1898,0)</f>
        <v>692</v>
      </c>
    </row>
    <row r="1901" spans="1:10" ht="66.75" customHeight="1">
      <c r="A1901" s="14" t="s">
        <v>18</v>
      </c>
      <c r="D1901" s="15" t="s">
        <v>432</v>
      </c>
      <c r="E1901" s="15"/>
      <c r="F1901" s="15"/>
      <c r="G1901" s="15"/>
      <c r="H1901" s="15"/>
      <c r="I1901" s="15"/>
      <c r="J1901" s="15"/>
    </row>
    <row r="1902" spans="1:10">
      <c r="D1902" s="14" t="s">
        <v>244</v>
      </c>
    </row>
    <row r="1903" spans="1:10">
      <c r="B1903" s="14">
        <v>1</v>
      </c>
      <c r="D1903" s="14" t="s">
        <v>0</v>
      </c>
      <c r="E1903" s="14">
        <v>0.03</v>
      </c>
      <c r="F1903" s="14" t="s">
        <v>20</v>
      </c>
      <c r="G1903" s="14">
        <v>1</v>
      </c>
      <c r="H1903" s="14" t="s">
        <v>20</v>
      </c>
      <c r="I1903" s="14">
        <f>$G$2</f>
        <v>735</v>
      </c>
      <c r="J1903" s="14">
        <f>SUM(E1903*I1903/G1903)</f>
        <v>22.05</v>
      </c>
    </row>
    <row r="1904" spans="1:10">
      <c r="B1904" s="14">
        <v>2</v>
      </c>
      <c r="D1904" s="14" t="s">
        <v>1</v>
      </c>
      <c r="E1904" s="14">
        <v>0.03</v>
      </c>
      <c r="F1904" s="14" t="s">
        <v>20</v>
      </c>
      <c r="G1904" s="14">
        <v>1</v>
      </c>
      <c r="H1904" s="14" t="s">
        <v>20</v>
      </c>
      <c r="I1904" s="14">
        <f>$G$3</f>
        <v>615</v>
      </c>
      <c r="J1904" s="14">
        <f>SUM(E1904*I1904/G1904)</f>
        <v>18.45</v>
      </c>
    </row>
    <row r="1905" spans="1:10">
      <c r="B1905" s="14">
        <v>3</v>
      </c>
      <c r="D1905" s="14" t="s">
        <v>2</v>
      </c>
      <c r="E1905" s="14">
        <v>0.03</v>
      </c>
      <c r="F1905" s="14" t="s">
        <v>20</v>
      </c>
      <c r="G1905" s="14">
        <v>1</v>
      </c>
      <c r="H1905" s="14" t="s">
        <v>20</v>
      </c>
      <c r="I1905" s="14">
        <f>$G$4</f>
        <v>615</v>
      </c>
      <c r="J1905" s="14">
        <f>SUM(E1905*I1905/G1905)</f>
        <v>18.45</v>
      </c>
    </row>
    <row r="1906" spans="1:10">
      <c r="D1906" s="14" t="s">
        <v>265</v>
      </c>
      <c r="J1906" s="14">
        <f>SUM(J1903:J1905)</f>
        <v>58.95</v>
      </c>
    </row>
    <row r="1907" spans="1:10">
      <c r="D1907" s="14" t="s">
        <v>45</v>
      </c>
    </row>
    <row r="1908" spans="1:10">
      <c r="B1908" s="14" t="s">
        <v>437</v>
      </c>
      <c r="C1908" s="14" t="s">
        <v>42</v>
      </c>
      <c r="D1908" s="14" t="s">
        <v>439</v>
      </c>
      <c r="E1908" s="14">
        <v>1</v>
      </c>
      <c r="F1908" s="14" t="s">
        <v>25</v>
      </c>
      <c r="G1908" s="14">
        <v>1</v>
      </c>
      <c r="H1908" s="14" t="s">
        <v>25</v>
      </c>
      <c r="I1908" s="14">
        <v>515</v>
      </c>
      <c r="J1908" s="14">
        <f>SUM(E1908*I1908/G1908)</f>
        <v>515</v>
      </c>
    </row>
    <row r="1909" spans="1:10">
      <c r="B1909" s="14" t="s">
        <v>402</v>
      </c>
      <c r="C1909" s="14" t="s">
        <v>58</v>
      </c>
      <c r="D1909" s="14" t="s">
        <v>267</v>
      </c>
      <c r="E1909" s="14">
        <v>1</v>
      </c>
      <c r="F1909" s="14" t="s">
        <v>25</v>
      </c>
      <c r="G1909" s="14">
        <v>1</v>
      </c>
      <c r="H1909" s="14" t="s">
        <v>25</v>
      </c>
      <c r="I1909" s="14">
        <v>35</v>
      </c>
      <c r="J1909" s="14">
        <f>SUM(E1909*I1909/G1909)</f>
        <v>35</v>
      </c>
    </row>
    <row r="1910" spans="1:10">
      <c r="B1910" s="14" t="s">
        <v>402</v>
      </c>
      <c r="C1910" s="14" t="s">
        <v>67</v>
      </c>
      <c r="D1910" s="14" t="s">
        <v>268</v>
      </c>
      <c r="E1910" s="14">
        <v>3</v>
      </c>
      <c r="F1910" s="14" t="s">
        <v>25</v>
      </c>
      <c r="G1910" s="14">
        <v>1</v>
      </c>
      <c r="H1910" s="14" t="s">
        <v>25</v>
      </c>
      <c r="I1910" s="14">
        <v>50</v>
      </c>
      <c r="J1910" s="14">
        <f>SUM(E1910*I1910/G1910)</f>
        <v>150</v>
      </c>
    </row>
    <row r="1911" spans="1:10">
      <c r="J1911" s="14">
        <f>SUM(J1908:J1910)</f>
        <v>700</v>
      </c>
    </row>
    <row r="1912" spans="1:10">
      <c r="D1912" s="14" t="s">
        <v>31</v>
      </c>
      <c r="J1912" s="14">
        <f>ROUNDDOWN(J1911+J1906,0)</f>
        <v>758</v>
      </c>
    </row>
    <row r="1913" spans="1:10">
      <c r="D1913" s="14" t="s">
        <v>32</v>
      </c>
      <c r="E1913" s="14">
        <f>$E$7</f>
        <v>0.13614999999999999</v>
      </c>
      <c r="J1913" s="14">
        <f>J1912*E1913</f>
        <v>103.20169999999999</v>
      </c>
    </row>
    <row r="1914" spans="1:10">
      <c r="J1914" s="14">
        <f>SUM(J1912:J1913)</f>
        <v>861.20169999999996</v>
      </c>
    </row>
    <row r="1915" spans="1:10">
      <c r="D1915" s="14" t="s">
        <v>49</v>
      </c>
      <c r="J1915" s="14">
        <f>ROUND(J1914,0)</f>
        <v>861</v>
      </c>
    </row>
    <row r="1917" spans="1:10" ht="75.099999999999994" customHeight="1">
      <c r="A1917" s="14" t="s">
        <v>67</v>
      </c>
      <c r="D1917" s="15" t="s">
        <v>433</v>
      </c>
      <c r="E1917" s="15"/>
      <c r="F1917" s="15"/>
      <c r="G1917" s="15"/>
      <c r="H1917" s="15"/>
      <c r="I1917" s="15"/>
      <c r="J1917" s="15"/>
    </row>
    <row r="1918" spans="1:10">
      <c r="D1918" s="14" t="s">
        <v>244</v>
      </c>
    </row>
    <row r="1919" spans="1:10">
      <c r="B1919" s="14">
        <v>1</v>
      </c>
      <c r="D1919" s="14" t="s">
        <v>0</v>
      </c>
      <c r="E1919" s="14">
        <v>0.05</v>
      </c>
      <c r="F1919" s="14" t="s">
        <v>20</v>
      </c>
      <c r="G1919" s="14">
        <v>1</v>
      </c>
      <c r="H1919" s="14" t="s">
        <v>20</v>
      </c>
      <c r="I1919" s="14">
        <f>$G$2</f>
        <v>735</v>
      </c>
      <c r="J1919" s="14">
        <f>SUM(E1919*I1919/G1919)</f>
        <v>36.75</v>
      </c>
    </row>
    <row r="1920" spans="1:10">
      <c r="B1920" s="14">
        <v>2</v>
      </c>
      <c r="D1920" s="14" t="s">
        <v>1</v>
      </c>
      <c r="E1920" s="14">
        <v>0.05</v>
      </c>
      <c r="F1920" s="14" t="s">
        <v>20</v>
      </c>
      <c r="G1920" s="14">
        <v>1</v>
      </c>
      <c r="H1920" s="14" t="s">
        <v>20</v>
      </c>
      <c r="I1920" s="14">
        <f>$G$3</f>
        <v>615</v>
      </c>
      <c r="J1920" s="14">
        <f>SUM(E1920*I1920/G1920)</f>
        <v>30.75</v>
      </c>
    </row>
    <row r="1921" spans="1:10">
      <c r="B1921" s="14">
        <v>3</v>
      </c>
      <c r="D1921" s="14" t="s">
        <v>2</v>
      </c>
      <c r="E1921" s="14">
        <v>0.05</v>
      </c>
      <c r="F1921" s="14" t="s">
        <v>20</v>
      </c>
      <c r="G1921" s="14">
        <v>1</v>
      </c>
      <c r="H1921" s="14" t="s">
        <v>20</v>
      </c>
      <c r="I1921" s="14">
        <f>$G$4</f>
        <v>615</v>
      </c>
      <c r="J1921" s="14">
        <f>SUM(E1921*I1921/G1921)</f>
        <v>30.75</v>
      </c>
    </row>
    <row r="1922" spans="1:10">
      <c r="D1922" s="14" t="s">
        <v>265</v>
      </c>
      <c r="J1922" s="14">
        <f>SUM(J1919:J1921)</f>
        <v>98.25</v>
      </c>
    </row>
    <row r="1923" spans="1:10">
      <c r="D1923" s="14" t="s">
        <v>45</v>
      </c>
    </row>
    <row r="1924" spans="1:10">
      <c r="B1924" s="14" t="s">
        <v>437</v>
      </c>
      <c r="C1924" s="14" t="s">
        <v>76</v>
      </c>
      <c r="D1924" s="14" t="s">
        <v>438</v>
      </c>
      <c r="E1924" s="14">
        <v>1</v>
      </c>
      <c r="F1924" s="14" t="s">
        <v>25</v>
      </c>
      <c r="G1924" s="14">
        <v>1</v>
      </c>
      <c r="H1924" s="14" t="s">
        <v>25</v>
      </c>
      <c r="I1924" s="14">
        <v>640</v>
      </c>
      <c r="J1924" s="14">
        <f>SUM(E1924*I1924/G1924)</f>
        <v>640</v>
      </c>
    </row>
    <row r="1925" spans="1:10">
      <c r="B1925" s="14" t="s">
        <v>402</v>
      </c>
      <c r="C1925" s="14" t="s">
        <v>18</v>
      </c>
      <c r="D1925" s="14" t="s">
        <v>269</v>
      </c>
      <c r="E1925" s="14">
        <v>1</v>
      </c>
      <c r="F1925" s="14" t="s">
        <v>25</v>
      </c>
      <c r="G1925" s="14">
        <v>1</v>
      </c>
      <c r="H1925" s="14" t="s">
        <v>25</v>
      </c>
      <c r="I1925" s="14">
        <v>40</v>
      </c>
      <c r="J1925" s="14">
        <f>SUM(E1925*I1925/G1925)</f>
        <v>40</v>
      </c>
    </row>
    <row r="1926" spans="1:10">
      <c r="B1926" s="14" t="s">
        <v>402</v>
      </c>
      <c r="C1926" s="14" t="s">
        <v>42</v>
      </c>
      <c r="D1926" s="14" t="s">
        <v>270</v>
      </c>
      <c r="E1926" s="14">
        <v>3</v>
      </c>
      <c r="F1926" s="14" t="s">
        <v>25</v>
      </c>
      <c r="G1926" s="14">
        <v>1</v>
      </c>
      <c r="H1926" s="14" t="s">
        <v>25</v>
      </c>
      <c r="I1926" s="14">
        <v>55</v>
      </c>
      <c r="J1926" s="14">
        <f>SUM(E1926*I1926/G1926)</f>
        <v>165</v>
      </c>
    </row>
    <row r="1927" spans="1:10">
      <c r="J1927" s="14">
        <f>SUM(J1924:J1926)</f>
        <v>845</v>
      </c>
    </row>
    <row r="1928" spans="1:10">
      <c r="D1928" s="14" t="s">
        <v>31</v>
      </c>
      <c r="J1928" s="14">
        <f>ROUNDDOWN(J1927+J1922,0)</f>
        <v>943</v>
      </c>
    </row>
    <row r="1929" spans="1:10">
      <c r="D1929" s="14" t="s">
        <v>32</v>
      </c>
      <c r="E1929" s="14">
        <f>$E$7</f>
        <v>0.13614999999999999</v>
      </c>
      <c r="J1929" s="14">
        <f>J1928*E1929</f>
        <v>128.38944999999998</v>
      </c>
    </row>
    <row r="1930" spans="1:10">
      <c r="J1930" s="14">
        <f>SUM(J1928:J1929)</f>
        <v>1071.3894499999999</v>
      </c>
    </row>
    <row r="1931" spans="1:10">
      <c r="D1931" s="14" t="s">
        <v>49</v>
      </c>
      <c r="J1931" s="14">
        <f>ROUND(J1930,0)</f>
        <v>1071</v>
      </c>
    </row>
    <row r="1933" spans="1:10" ht="72.7" customHeight="1">
      <c r="A1933" s="14" t="s">
        <v>42</v>
      </c>
      <c r="D1933" s="15" t="s">
        <v>434</v>
      </c>
      <c r="E1933" s="15"/>
      <c r="F1933" s="15"/>
      <c r="G1933" s="15"/>
      <c r="H1933" s="15"/>
      <c r="I1933" s="15"/>
      <c r="J1933" s="15"/>
    </row>
    <row r="1934" spans="1:10">
      <c r="D1934" s="14" t="s">
        <v>244</v>
      </c>
    </row>
    <row r="1935" spans="1:10">
      <c r="B1935" s="14">
        <v>1</v>
      </c>
      <c r="D1935" s="14" t="s">
        <v>0</v>
      </c>
      <c r="E1935" s="14">
        <v>7.0000000000000007E-2</v>
      </c>
      <c r="F1935" s="14" t="s">
        <v>20</v>
      </c>
      <c r="G1935" s="14">
        <v>1</v>
      </c>
      <c r="H1935" s="14" t="s">
        <v>20</v>
      </c>
      <c r="I1935" s="14">
        <f>$G$2</f>
        <v>735</v>
      </c>
      <c r="J1935" s="14">
        <f>SUM(E1935*I1935/G1935)</f>
        <v>51.45</v>
      </c>
    </row>
    <row r="1936" spans="1:10">
      <c r="B1936" s="14">
        <v>2</v>
      </c>
      <c r="D1936" s="14" t="s">
        <v>1</v>
      </c>
      <c r="E1936" s="14">
        <v>7.0000000000000007E-2</v>
      </c>
      <c r="F1936" s="14" t="s">
        <v>20</v>
      </c>
      <c r="G1936" s="14">
        <v>1</v>
      </c>
      <c r="H1936" s="14" t="s">
        <v>20</v>
      </c>
      <c r="I1936" s="14">
        <f>$G$3</f>
        <v>615</v>
      </c>
      <c r="J1936" s="14">
        <f>SUM(E1936*I1936/G1936)</f>
        <v>43.050000000000004</v>
      </c>
    </row>
    <row r="1937" spans="1:10">
      <c r="B1937" s="14">
        <v>3</v>
      </c>
      <c r="D1937" s="14" t="s">
        <v>2</v>
      </c>
      <c r="E1937" s="14">
        <v>7.0000000000000007E-2</v>
      </c>
      <c r="F1937" s="14" t="s">
        <v>20</v>
      </c>
      <c r="G1937" s="14">
        <v>1</v>
      </c>
      <c r="H1937" s="14" t="s">
        <v>20</v>
      </c>
      <c r="I1937" s="14">
        <f>$G$4</f>
        <v>615</v>
      </c>
      <c r="J1937" s="14">
        <f>SUM(E1937*I1937/G1937)</f>
        <v>43.050000000000004</v>
      </c>
    </row>
    <row r="1938" spans="1:10">
      <c r="D1938" s="14" t="s">
        <v>265</v>
      </c>
      <c r="J1938" s="14">
        <f>SUM(J1935:J1937)</f>
        <v>137.55000000000001</v>
      </c>
    </row>
    <row r="1939" spans="1:10">
      <c r="D1939" s="14" t="s">
        <v>45</v>
      </c>
    </row>
    <row r="1940" spans="1:10">
      <c r="B1940" s="14" t="s">
        <v>437</v>
      </c>
      <c r="C1940" s="14" t="s">
        <v>105</v>
      </c>
      <c r="D1940" s="14" t="s">
        <v>440</v>
      </c>
      <c r="E1940" s="14">
        <v>1</v>
      </c>
      <c r="F1940" s="14" t="s">
        <v>25</v>
      </c>
      <c r="G1940" s="14">
        <v>1</v>
      </c>
      <c r="H1940" s="14" t="s">
        <v>25</v>
      </c>
      <c r="I1940" s="14">
        <v>990</v>
      </c>
      <c r="J1940" s="14">
        <f>SUM(E1940*I1940/G1940)</f>
        <v>990</v>
      </c>
    </row>
    <row r="1941" spans="1:10">
      <c r="B1941" s="14" t="s">
        <v>402</v>
      </c>
      <c r="C1941" s="14" t="s">
        <v>67</v>
      </c>
      <c r="D1941" s="14" t="s">
        <v>268</v>
      </c>
      <c r="E1941" s="14">
        <v>1</v>
      </c>
      <c r="F1941" s="14" t="s">
        <v>25</v>
      </c>
      <c r="G1941" s="14">
        <v>1</v>
      </c>
      <c r="H1941" s="14" t="s">
        <v>25</v>
      </c>
      <c r="I1941" s="14">
        <v>50</v>
      </c>
      <c r="J1941" s="14">
        <f>SUM(E1941*I1941/G1941)</f>
        <v>50</v>
      </c>
    </row>
    <row r="1942" spans="1:10">
      <c r="B1942" s="14" t="s">
        <v>402</v>
      </c>
      <c r="C1942" s="14" t="s">
        <v>76</v>
      </c>
      <c r="D1942" s="14" t="s">
        <v>271</v>
      </c>
      <c r="E1942" s="14">
        <v>3</v>
      </c>
      <c r="F1942" s="14" t="s">
        <v>25</v>
      </c>
      <c r="G1942" s="14">
        <v>1</v>
      </c>
      <c r="H1942" s="14" t="s">
        <v>25</v>
      </c>
      <c r="I1942" s="14">
        <v>60</v>
      </c>
      <c r="J1942" s="14">
        <f>SUM(E1942*I1942/G1942)</f>
        <v>180</v>
      </c>
    </row>
    <row r="1943" spans="1:10">
      <c r="J1943" s="14">
        <f>SUM(J1940:J1942)</f>
        <v>1220</v>
      </c>
    </row>
    <row r="1944" spans="1:10">
      <c r="D1944" s="14" t="s">
        <v>31</v>
      </c>
      <c r="J1944" s="14">
        <f>ROUNDDOWN(J1943+J1938,0)</f>
        <v>1357</v>
      </c>
    </row>
    <row r="1945" spans="1:10">
      <c r="D1945" s="14" t="s">
        <v>32</v>
      </c>
      <c r="E1945" s="14">
        <f>$E$7</f>
        <v>0.13614999999999999</v>
      </c>
      <c r="J1945" s="14">
        <f>J1944*E1945</f>
        <v>184.75555</v>
      </c>
    </row>
    <row r="1946" spans="1:10">
      <c r="J1946" s="14">
        <f>SUM(J1944:J1945)</f>
        <v>1541.7555500000001</v>
      </c>
    </row>
    <row r="1947" spans="1:10">
      <c r="D1947" s="14" t="s">
        <v>49</v>
      </c>
      <c r="J1947" s="14">
        <f>ROUND(J1946,0)</f>
        <v>1542</v>
      </c>
    </row>
    <row r="1949" spans="1:10" ht="72.7" customHeight="1">
      <c r="A1949" s="14" t="s">
        <v>76</v>
      </c>
      <c r="D1949" s="15" t="s">
        <v>507</v>
      </c>
      <c r="E1949" s="15"/>
      <c r="F1949" s="15"/>
      <c r="G1949" s="15"/>
      <c r="H1949" s="15"/>
      <c r="I1949" s="15"/>
      <c r="J1949" s="15"/>
    </row>
    <row r="1950" spans="1:10">
      <c r="D1950" s="14" t="s">
        <v>244</v>
      </c>
    </row>
    <row r="1951" spans="1:10">
      <c r="B1951" s="14">
        <v>1</v>
      </c>
      <c r="D1951" s="14" t="s">
        <v>0</v>
      </c>
      <c r="E1951" s="14">
        <v>9.5000000000000001E-2</v>
      </c>
      <c r="F1951" s="14" t="s">
        <v>20</v>
      </c>
      <c r="G1951" s="14">
        <v>1</v>
      </c>
      <c r="H1951" s="14" t="s">
        <v>20</v>
      </c>
      <c r="I1951" s="14">
        <f>$G$2</f>
        <v>735</v>
      </c>
      <c r="J1951" s="14">
        <f>SUM(E1951*I1951/G1951)</f>
        <v>69.825000000000003</v>
      </c>
    </row>
    <row r="1952" spans="1:10">
      <c r="B1952" s="14">
        <v>2</v>
      </c>
      <c r="D1952" s="14" t="s">
        <v>1</v>
      </c>
      <c r="E1952" s="14">
        <v>9.5000000000000001E-2</v>
      </c>
      <c r="F1952" s="14" t="s">
        <v>20</v>
      </c>
      <c r="G1952" s="14">
        <v>1</v>
      </c>
      <c r="H1952" s="14" t="s">
        <v>20</v>
      </c>
      <c r="I1952" s="14">
        <f>$G$3</f>
        <v>615</v>
      </c>
      <c r="J1952" s="14">
        <f>SUM(E1952*I1952/G1952)</f>
        <v>58.424999999999997</v>
      </c>
    </row>
    <row r="1953" spans="1:10">
      <c r="B1953" s="14">
        <v>3</v>
      </c>
      <c r="D1953" s="14" t="s">
        <v>2</v>
      </c>
      <c r="E1953" s="14">
        <v>9.5000000000000001E-2</v>
      </c>
      <c r="F1953" s="14" t="s">
        <v>20</v>
      </c>
      <c r="G1953" s="14">
        <v>1</v>
      </c>
      <c r="H1953" s="14" t="s">
        <v>20</v>
      </c>
      <c r="I1953" s="14">
        <f>$G$4</f>
        <v>615</v>
      </c>
      <c r="J1953" s="14">
        <f>SUM(E1953*I1953/G1953)</f>
        <v>58.424999999999997</v>
      </c>
    </row>
    <row r="1954" spans="1:10">
      <c r="D1954" s="14" t="s">
        <v>265</v>
      </c>
      <c r="J1954" s="14">
        <f>SUM(J1951:J1953)</f>
        <v>186.67500000000001</v>
      </c>
    </row>
    <row r="1955" spans="1:10">
      <c r="D1955" s="14" t="s">
        <v>45</v>
      </c>
    </row>
    <row r="1956" spans="1:10">
      <c r="B1956" s="14" t="s">
        <v>437</v>
      </c>
      <c r="C1956" s="14" t="s">
        <v>105</v>
      </c>
      <c r="D1956" s="14" t="s">
        <v>508</v>
      </c>
      <c r="E1956" s="14">
        <v>1</v>
      </c>
      <c r="F1956" s="14" t="s">
        <v>25</v>
      </c>
      <c r="G1956" s="14">
        <v>1</v>
      </c>
      <c r="H1956" s="14" t="s">
        <v>25</v>
      </c>
      <c r="I1956" s="14">
        <v>990</v>
      </c>
      <c r="J1956" s="14">
        <f>SUM(E1956*I1956/G1956)</f>
        <v>990</v>
      </c>
    </row>
    <row r="1957" spans="1:10">
      <c r="B1957" s="14" t="s">
        <v>402</v>
      </c>
      <c r="C1957" s="14" t="s">
        <v>42</v>
      </c>
      <c r="D1957" s="14" t="s">
        <v>270</v>
      </c>
      <c r="E1957" s="14">
        <v>1</v>
      </c>
      <c r="F1957" s="14" t="s">
        <v>25</v>
      </c>
      <c r="G1957" s="14">
        <v>1</v>
      </c>
      <c r="H1957" s="14" t="s">
        <v>25</v>
      </c>
      <c r="I1957" s="14">
        <v>55</v>
      </c>
      <c r="J1957" s="14">
        <f>SUM(E1957*I1957/G1957)</f>
        <v>55</v>
      </c>
    </row>
    <row r="1958" spans="1:10">
      <c r="B1958" s="14" t="s">
        <v>402</v>
      </c>
      <c r="C1958" s="14" t="s">
        <v>105</v>
      </c>
      <c r="D1958" s="14" t="s">
        <v>590</v>
      </c>
      <c r="E1958" s="14">
        <v>3</v>
      </c>
      <c r="F1958" s="14" t="s">
        <v>25</v>
      </c>
      <c r="G1958" s="14">
        <v>1</v>
      </c>
      <c r="H1958" s="14" t="s">
        <v>25</v>
      </c>
      <c r="I1958" s="14">
        <v>70</v>
      </c>
      <c r="J1958" s="14">
        <f>SUM(E1958*I1958/G1958)</f>
        <v>210</v>
      </c>
    </row>
    <row r="1959" spans="1:10">
      <c r="J1959" s="14">
        <f>SUM(J1956:J1958)</f>
        <v>1255</v>
      </c>
    </row>
    <row r="1960" spans="1:10">
      <c r="D1960" s="14" t="s">
        <v>31</v>
      </c>
      <c r="J1960" s="14">
        <f>ROUNDDOWN(J1959+J1954,0)</f>
        <v>1441</v>
      </c>
    </row>
    <row r="1961" spans="1:10">
      <c r="D1961" s="14" t="s">
        <v>32</v>
      </c>
      <c r="E1961" s="14">
        <f>$E$7</f>
        <v>0.13614999999999999</v>
      </c>
      <c r="J1961" s="14">
        <f>J1960*E1961</f>
        <v>196.19215</v>
      </c>
    </row>
    <row r="1962" spans="1:10">
      <c r="J1962" s="14">
        <f>SUM(J1960:J1961)</f>
        <v>1637.1921500000001</v>
      </c>
    </row>
    <row r="1963" spans="1:10">
      <c r="D1963" s="14" t="s">
        <v>49</v>
      </c>
      <c r="J1963" s="14">
        <f>ROUND(J1962,0)</f>
        <v>1637</v>
      </c>
    </row>
    <row r="1965" spans="1:10" ht="72" customHeight="1">
      <c r="A1965" s="14" t="s">
        <v>105</v>
      </c>
      <c r="D1965" s="15" t="s">
        <v>435</v>
      </c>
      <c r="E1965" s="15"/>
      <c r="F1965" s="15"/>
      <c r="G1965" s="15"/>
      <c r="H1965" s="15"/>
      <c r="I1965" s="15"/>
      <c r="J1965" s="15"/>
    </row>
    <row r="1966" spans="1:10">
      <c r="D1966" s="14" t="s">
        <v>244</v>
      </c>
    </row>
    <row r="1967" spans="1:10">
      <c r="B1967" s="14">
        <v>1</v>
      </c>
      <c r="D1967" s="14" t="s">
        <v>0</v>
      </c>
      <c r="E1967" s="14">
        <v>0.12</v>
      </c>
      <c r="F1967" s="14" t="s">
        <v>20</v>
      </c>
      <c r="G1967" s="14">
        <v>1</v>
      </c>
      <c r="H1967" s="14" t="s">
        <v>20</v>
      </c>
      <c r="I1967" s="14">
        <f>$G$2</f>
        <v>735</v>
      </c>
      <c r="J1967" s="14">
        <f>SUM(E1967*I1967/G1967)</f>
        <v>88.2</v>
      </c>
    </row>
    <row r="1968" spans="1:10">
      <c r="B1968" s="14">
        <v>2</v>
      </c>
      <c r="D1968" s="14" t="s">
        <v>1</v>
      </c>
      <c r="E1968" s="14">
        <v>0.12</v>
      </c>
      <c r="F1968" s="14" t="s">
        <v>20</v>
      </c>
      <c r="G1968" s="14">
        <v>1</v>
      </c>
      <c r="H1968" s="14" t="s">
        <v>20</v>
      </c>
      <c r="I1968" s="14">
        <f>$G$3</f>
        <v>615</v>
      </c>
      <c r="J1968" s="14">
        <f>SUM(E1968*I1968/G1968)</f>
        <v>73.8</v>
      </c>
    </row>
    <row r="1969" spans="1:10">
      <c r="B1969" s="14">
        <v>3</v>
      </c>
      <c r="D1969" s="14" t="s">
        <v>2</v>
      </c>
      <c r="E1969" s="14">
        <v>0.12</v>
      </c>
      <c r="F1969" s="14" t="s">
        <v>20</v>
      </c>
      <c r="G1969" s="14">
        <v>1</v>
      </c>
      <c r="H1969" s="14" t="s">
        <v>20</v>
      </c>
      <c r="I1969" s="14">
        <f>$G$4</f>
        <v>615</v>
      </c>
      <c r="J1969" s="14">
        <f>SUM(E1969*I1969/G1969)</f>
        <v>73.8</v>
      </c>
    </row>
    <row r="1970" spans="1:10">
      <c r="D1970" s="14" t="s">
        <v>265</v>
      </c>
      <c r="J1970" s="14">
        <f>SUM(J1967:J1969)</f>
        <v>235.8</v>
      </c>
    </row>
    <row r="1971" spans="1:10">
      <c r="D1971" s="14" t="s">
        <v>45</v>
      </c>
    </row>
    <row r="1972" spans="1:10">
      <c r="B1972" s="14" t="s">
        <v>437</v>
      </c>
      <c r="C1972" s="14" t="s">
        <v>109</v>
      </c>
      <c r="D1972" s="14" t="s">
        <v>441</v>
      </c>
      <c r="E1972" s="14">
        <v>1</v>
      </c>
      <c r="F1972" s="14" t="s">
        <v>25</v>
      </c>
      <c r="G1972" s="14">
        <v>1</v>
      </c>
      <c r="H1972" s="14" t="s">
        <v>25</v>
      </c>
      <c r="I1972" s="14">
        <v>1340</v>
      </c>
      <c r="J1972" s="14">
        <f>SUM(E1972*I1972/G1972)</f>
        <v>1340</v>
      </c>
    </row>
    <row r="1973" spans="1:10">
      <c r="B1973" s="14" t="s">
        <v>266</v>
      </c>
      <c r="C1973" s="14" t="s">
        <v>76</v>
      </c>
      <c r="D1973" s="14" t="s">
        <v>272</v>
      </c>
      <c r="E1973" s="14">
        <v>1</v>
      </c>
      <c r="F1973" s="14" t="s">
        <v>25</v>
      </c>
      <c r="G1973" s="14">
        <v>1</v>
      </c>
      <c r="H1973" s="14" t="s">
        <v>25</v>
      </c>
      <c r="I1973" s="14">
        <v>60</v>
      </c>
      <c r="J1973" s="14">
        <f>SUM(E1973*I1973/G1973)</f>
        <v>60</v>
      </c>
    </row>
    <row r="1974" spans="1:10">
      <c r="B1974" s="14" t="s">
        <v>266</v>
      </c>
      <c r="C1974" s="14" t="s">
        <v>109</v>
      </c>
      <c r="D1974" s="14" t="s">
        <v>273</v>
      </c>
      <c r="E1974" s="14">
        <v>3</v>
      </c>
      <c r="F1974" s="14" t="s">
        <v>25</v>
      </c>
      <c r="G1974" s="14">
        <v>1</v>
      </c>
      <c r="H1974" s="14" t="s">
        <v>25</v>
      </c>
      <c r="I1974" s="14">
        <v>90</v>
      </c>
      <c r="J1974" s="14">
        <f>SUM(E1974*I1974/G1974)</f>
        <v>270</v>
      </c>
    </row>
    <row r="1975" spans="1:10">
      <c r="J1975" s="14">
        <f>SUM(J1972:J1974)</f>
        <v>1670</v>
      </c>
    </row>
    <row r="1976" spans="1:10">
      <c r="D1976" s="14" t="s">
        <v>31</v>
      </c>
      <c r="J1976" s="14">
        <f>ROUNDDOWN(J1975+J1970,0)</f>
        <v>1905</v>
      </c>
    </row>
    <row r="1977" spans="1:10">
      <c r="D1977" s="14" t="s">
        <v>32</v>
      </c>
      <c r="E1977" s="14">
        <f>$E$7</f>
        <v>0.13614999999999999</v>
      </c>
      <c r="J1977" s="14">
        <f>J1976*E1977</f>
        <v>259.36574999999999</v>
      </c>
    </row>
    <row r="1978" spans="1:10">
      <c r="J1978" s="14">
        <f>SUM(J1976:J1977)</f>
        <v>2164.3657499999999</v>
      </c>
    </row>
    <row r="1979" spans="1:10">
      <c r="D1979" s="14" t="s">
        <v>49</v>
      </c>
      <c r="J1979" s="14">
        <f>ROUND(J1978,0)</f>
        <v>2164</v>
      </c>
    </row>
    <row r="1981" spans="1:10" ht="68.3" customHeight="1">
      <c r="A1981" s="14" t="s">
        <v>109</v>
      </c>
      <c r="D1981" s="15" t="s">
        <v>509</v>
      </c>
      <c r="E1981" s="15"/>
      <c r="F1981" s="15"/>
      <c r="G1981" s="15"/>
      <c r="H1981" s="15"/>
      <c r="I1981" s="15"/>
      <c r="J1981" s="15"/>
    </row>
    <row r="1982" spans="1:10">
      <c r="D1982" s="14" t="s">
        <v>244</v>
      </c>
    </row>
    <row r="1983" spans="1:10">
      <c r="B1983" s="14">
        <v>1</v>
      </c>
      <c r="D1983" s="14" t="s">
        <v>0</v>
      </c>
      <c r="E1983" s="14">
        <v>0.185</v>
      </c>
      <c r="F1983" s="14" t="s">
        <v>20</v>
      </c>
      <c r="G1983" s="14">
        <v>1</v>
      </c>
      <c r="H1983" s="14" t="s">
        <v>20</v>
      </c>
      <c r="I1983" s="14">
        <f>$G$2</f>
        <v>735</v>
      </c>
      <c r="J1983" s="14">
        <f>SUM(E1983*I1983/G1983)</f>
        <v>135.97499999999999</v>
      </c>
    </row>
    <row r="1984" spans="1:10">
      <c r="B1984" s="14">
        <v>2</v>
      </c>
      <c r="D1984" s="14" t="s">
        <v>1</v>
      </c>
      <c r="E1984" s="14">
        <v>0.185</v>
      </c>
      <c r="F1984" s="14" t="s">
        <v>20</v>
      </c>
      <c r="G1984" s="14">
        <v>1</v>
      </c>
      <c r="H1984" s="14" t="s">
        <v>20</v>
      </c>
      <c r="I1984" s="14">
        <f>$G$3</f>
        <v>615</v>
      </c>
      <c r="J1984" s="14">
        <f>SUM(E1984*I1984/G1984)</f>
        <v>113.77500000000001</v>
      </c>
    </row>
    <row r="1985" spans="1:10">
      <c r="B1985" s="14">
        <v>3</v>
      </c>
      <c r="D1985" s="14" t="s">
        <v>2</v>
      </c>
      <c r="E1985" s="14">
        <v>0.185</v>
      </c>
      <c r="F1985" s="14" t="s">
        <v>20</v>
      </c>
      <c r="G1985" s="14">
        <v>1</v>
      </c>
      <c r="H1985" s="14" t="s">
        <v>20</v>
      </c>
      <c r="I1985" s="14">
        <f>$G$4</f>
        <v>615</v>
      </c>
      <c r="J1985" s="14">
        <f>SUM(E1985*I1985/G1985)</f>
        <v>113.77500000000001</v>
      </c>
    </row>
    <row r="1986" spans="1:10">
      <c r="D1986" s="14" t="s">
        <v>265</v>
      </c>
      <c r="J1986" s="14">
        <f>SUM(J1983:J1985)</f>
        <v>363.52499999999998</v>
      </c>
    </row>
    <row r="1987" spans="1:10">
      <c r="D1987" s="14" t="s">
        <v>45</v>
      </c>
    </row>
    <row r="1988" spans="1:10">
      <c r="B1988" s="14" t="s">
        <v>437</v>
      </c>
      <c r="C1988" s="14" t="s">
        <v>79</v>
      </c>
      <c r="D1988" s="14" t="s">
        <v>510</v>
      </c>
      <c r="E1988" s="14">
        <v>1</v>
      </c>
      <c r="F1988" s="14" t="s">
        <v>25</v>
      </c>
      <c r="G1988" s="14">
        <v>1</v>
      </c>
      <c r="H1988" s="14" t="s">
        <v>25</v>
      </c>
      <c r="I1988" s="14">
        <v>1630</v>
      </c>
      <c r="J1988" s="14">
        <f>SUM(E1988*I1988/G1988)</f>
        <v>1630</v>
      </c>
    </row>
    <row r="1989" spans="1:10">
      <c r="B1989" s="14" t="s">
        <v>266</v>
      </c>
      <c r="C1989" s="14" t="s">
        <v>105</v>
      </c>
      <c r="D1989" s="14" t="s">
        <v>511</v>
      </c>
      <c r="E1989" s="14">
        <v>1</v>
      </c>
      <c r="F1989" s="14" t="s">
        <v>25</v>
      </c>
      <c r="G1989" s="14">
        <v>1</v>
      </c>
      <c r="H1989" s="14" t="s">
        <v>25</v>
      </c>
      <c r="I1989" s="14">
        <v>70</v>
      </c>
      <c r="J1989" s="14">
        <f>SUM(E1989*I1989/G1989)</f>
        <v>70</v>
      </c>
    </row>
    <row r="1990" spans="1:10">
      <c r="B1990" s="14" t="s">
        <v>266</v>
      </c>
      <c r="C1990" s="14" t="s">
        <v>210</v>
      </c>
      <c r="D1990" s="14" t="s">
        <v>512</v>
      </c>
      <c r="E1990" s="14">
        <v>3</v>
      </c>
      <c r="F1990" s="14" t="s">
        <v>25</v>
      </c>
      <c r="G1990" s="14">
        <v>1</v>
      </c>
      <c r="H1990" s="14" t="s">
        <v>25</v>
      </c>
      <c r="I1990" s="14">
        <v>160</v>
      </c>
      <c r="J1990" s="14">
        <f>SUM(E1990*I1990/G1990)</f>
        <v>480</v>
      </c>
    </row>
    <row r="1991" spans="1:10">
      <c r="J1991" s="14">
        <f>SUM(J1988:J1990)</f>
        <v>2180</v>
      </c>
    </row>
    <row r="1992" spans="1:10">
      <c r="D1992" s="14" t="s">
        <v>31</v>
      </c>
      <c r="J1992" s="14">
        <f>ROUNDDOWN(J1991+J1986,0)</f>
        <v>2543</v>
      </c>
    </row>
    <row r="1993" spans="1:10">
      <c r="D1993" s="14" t="s">
        <v>32</v>
      </c>
      <c r="E1993" s="14">
        <f>$E$7</f>
        <v>0.13614999999999999</v>
      </c>
      <c r="J1993" s="14">
        <f>J1992*E1993</f>
        <v>346.22944999999999</v>
      </c>
    </row>
    <row r="1994" spans="1:10">
      <c r="J1994" s="14">
        <f>SUM(J1992:J1993)</f>
        <v>2889.2294499999998</v>
      </c>
    </row>
    <row r="1995" spans="1:10">
      <c r="D1995" s="14" t="s">
        <v>49</v>
      </c>
      <c r="J1995" s="14">
        <f>ROUND(J1994,0)</f>
        <v>2889</v>
      </c>
    </row>
    <row r="1997" spans="1:10" ht="64.55" customHeight="1">
      <c r="A1997" s="14" t="s">
        <v>79</v>
      </c>
      <c r="D1997" s="15" t="s">
        <v>436</v>
      </c>
      <c r="E1997" s="15"/>
      <c r="F1997" s="15"/>
      <c r="G1997" s="15"/>
      <c r="H1997" s="15"/>
      <c r="I1997" s="15"/>
      <c r="J1997" s="15"/>
    </row>
    <row r="1998" spans="1:10">
      <c r="D1998" s="14" t="s">
        <v>244</v>
      </c>
    </row>
    <row r="1999" spans="1:10">
      <c r="B1999" s="14">
        <v>1</v>
      </c>
      <c r="D1999" s="14" t="s">
        <v>0</v>
      </c>
      <c r="E1999" s="14">
        <v>0.2</v>
      </c>
      <c r="F1999" s="14" t="s">
        <v>20</v>
      </c>
      <c r="G1999" s="14">
        <v>1</v>
      </c>
      <c r="H1999" s="14" t="s">
        <v>20</v>
      </c>
      <c r="I1999" s="14">
        <f>$G$2</f>
        <v>735</v>
      </c>
      <c r="J1999" s="14">
        <f>SUM(E1999*I1999/G1999)</f>
        <v>147</v>
      </c>
    </row>
    <row r="2000" spans="1:10">
      <c r="B2000" s="14">
        <v>2</v>
      </c>
      <c r="D2000" s="14" t="s">
        <v>1</v>
      </c>
      <c r="E2000" s="14">
        <v>0.2</v>
      </c>
      <c r="F2000" s="14" t="s">
        <v>20</v>
      </c>
      <c r="G2000" s="14">
        <v>1</v>
      </c>
      <c r="H2000" s="14" t="s">
        <v>20</v>
      </c>
      <c r="I2000" s="14">
        <f>$G$3</f>
        <v>615</v>
      </c>
      <c r="J2000" s="14">
        <f>SUM(E2000*I2000/G2000)</f>
        <v>123</v>
      </c>
    </row>
    <row r="2001" spans="1:10">
      <c r="B2001" s="14">
        <v>3</v>
      </c>
      <c r="D2001" s="14" t="s">
        <v>2</v>
      </c>
      <c r="E2001" s="14">
        <v>0.2</v>
      </c>
      <c r="F2001" s="14" t="s">
        <v>20</v>
      </c>
      <c r="G2001" s="14">
        <v>1</v>
      </c>
      <c r="H2001" s="14" t="s">
        <v>20</v>
      </c>
      <c r="I2001" s="14">
        <f>$G$4</f>
        <v>615</v>
      </c>
      <c r="J2001" s="14">
        <f>SUM(E2001*I2001/G2001)</f>
        <v>123</v>
      </c>
    </row>
    <row r="2002" spans="1:10">
      <c r="D2002" s="14" t="s">
        <v>265</v>
      </c>
      <c r="J2002" s="14">
        <f>SUM(J1999:J2001)</f>
        <v>393</v>
      </c>
    </row>
    <row r="2003" spans="1:10">
      <c r="D2003" s="14" t="s">
        <v>45</v>
      </c>
    </row>
    <row r="2004" spans="1:10">
      <c r="B2004" s="14" t="s">
        <v>437</v>
      </c>
      <c r="C2004" s="14" t="s">
        <v>210</v>
      </c>
      <c r="D2004" s="14" t="s">
        <v>442</v>
      </c>
      <c r="E2004" s="14">
        <v>1</v>
      </c>
      <c r="F2004" s="14" t="s">
        <v>25</v>
      </c>
      <c r="G2004" s="14">
        <v>1</v>
      </c>
      <c r="H2004" s="14" t="s">
        <v>25</v>
      </c>
      <c r="I2004" s="14">
        <v>2100</v>
      </c>
      <c r="J2004" s="14">
        <f>SUM(E2004*I2004/G2004)</f>
        <v>2100</v>
      </c>
    </row>
    <row r="2005" spans="1:10">
      <c r="B2005" s="14" t="s">
        <v>266</v>
      </c>
      <c r="C2005" s="14" t="s">
        <v>109</v>
      </c>
      <c r="D2005" s="14" t="s">
        <v>274</v>
      </c>
      <c r="E2005" s="14">
        <v>1</v>
      </c>
      <c r="F2005" s="14" t="s">
        <v>25</v>
      </c>
      <c r="G2005" s="14">
        <v>1</v>
      </c>
      <c r="H2005" s="14" t="s">
        <v>25</v>
      </c>
      <c r="I2005" s="14">
        <v>90</v>
      </c>
      <c r="J2005" s="14">
        <f>SUM(E2005*I2005/G2005)</f>
        <v>90</v>
      </c>
    </row>
    <row r="2006" spans="1:10">
      <c r="B2006" s="14" t="s">
        <v>266</v>
      </c>
      <c r="C2006" s="14" t="s">
        <v>231</v>
      </c>
      <c r="D2006" s="14" t="s">
        <v>275</v>
      </c>
      <c r="E2006" s="14">
        <v>3</v>
      </c>
      <c r="F2006" s="14" t="s">
        <v>25</v>
      </c>
      <c r="G2006" s="14">
        <v>1</v>
      </c>
      <c r="H2006" s="14" t="s">
        <v>25</v>
      </c>
      <c r="I2006" s="14">
        <v>200</v>
      </c>
      <c r="J2006" s="14">
        <f>SUM(E2006*I2006/G2006)</f>
        <v>600</v>
      </c>
    </row>
    <row r="2007" spans="1:10">
      <c r="J2007" s="14">
        <f>SUM(J2004:J2006)</f>
        <v>2790</v>
      </c>
    </row>
    <row r="2008" spans="1:10">
      <c r="D2008" s="14" t="s">
        <v>31</v>
      </c>
      <c r="J2008" s="14">
        <f>ROUNDDOWN(J2007+J2002,0)</f>
        <v>3183</v>
      </c>
    </row>
    <row r="2009" spans="1:10">
      <c r="D2009" s="14" t="s">
        <v>32</v>
      </c>
      <c r="E2009" s="14">
        <f>$E$7</f>
        <v>0.13614999999999999</v>
      </c>
      <c r="J2009" s="14">
        <f>J2008*E2009</f>
        <v>433.36544999999995</v>
      </c>
    </row>
    <row r="2010" spans="1:10">
      <c r="J2010" s="14">
        <f>SUM(J2008:J2009)</f>
        <v>3616.3654499999998</v>
      </c>
    </row>
    <row r="2011" spans="1:10">
      <c r="D2011" s="14" t="s">
        <v>49</v>
      </c>
      <c r="J2011" s="14">
        <f>ROUND(J2010,0)</f>
        <v>3616</v>
      </c>
    </row>
    <row r="2013" spans="1:10" ht="65.25" customHeight="1">
      <c r="A2013" s="14" t="s">
        <v>210</v>
      </c>
      <c r="D2013" s="15" t="s">
        <v>486</v>
      </c>
      <c r="E2013" s="15"/>
      <c r="F2013" s="15"/>
      <c r="G2013" s="15"/>
      <c r="H2013" s="15"/>
      <c r="I2013" s="15"/>
      <c r="J2013" s="15"/>
    </row>
    <row r="2014" spans="1:10">
      <c r="D2014" s="14" t="s">
        <v>244</v>
      </c>
    </row>
    <row r="2015" spans="1:10">
      <c r="B2015" s="14">
        <v>1</v>
      </c>
      <c r="D2015" s="14" t="s">
        <v>0</v>
      </c>
      <c r="E2015" s="14">
        <v>0.2</v>
      </c>
      <c r="F2015" s="14" t="s">
        <v>20</v>
      </c>
      <c r="G2015" s="14">
        <v>1</v>
      </c>
      <c r="H2015" s="14" t="s">
        <v>20</v>
      </c>
      <c r="I2015" s="14">
        <f>$G$2</f>
        <v>735</v>
      </c>
      <c r="J2015" s="14">
        <f>SUM(E2015*I2015/G2015)</f>
        <v>147</v>
      </c>
    </row>
    <row r="2016" spans="1:10">
      <c r="B2016" s="14">
        <v>2</v>
      </c>
      <c r="D2016" s="14" t="s">
        <v>1</v>
      </c>
      <c r="E2016" s="14">
        <v>0.2</v>
      </c>
      <c r="F2016" s="14" t="s">
        <v>20</v>
      </c>
      <c r="G2016" s="14">
        <v>1</v>
      </c>
      <c r="H2016" s="14" t="s">
        <v>20</v>
      </c>
      <c r="I2016" s="14">
        <f>$G$3</f>
        <v>615</v>
      </c>
      <c r="J2016" s="14">
        <f>SUM(E2016*I2016/G2016)</f>
        <v>123</v>
      </c>
    </row>
    <row r="2017" spans="1:10">
      <c r="B2017" s="14">
        <v>3</v>
      </c>
      <c r="D2017" s="14" t="s">
        <v>2</v>
      </c>
      <c r="E2017" s="14">
        <v>0.2</v>
      </c>
      <c r="F2017" s="14" t="s">
        <v>20</v>
      </c>
      <c r="G2017" s="14">
        <v>1</v>
      </c>
      <c r="H2017" s="14" t="s">
        <v>20</v>
      </c>
      <c r="I2017" s="14">
        <f>$G$4</f>
        <v>615</v>
      </c>
      <c r="J2017" s="14">
        <f>SUM(E2017*I2017/G2017)</f>
        <v>123</v>
      </c>
    </row>
    <row r="2018" spans="1:10">
      <c r="D2018" s="14" t="s">
        <v>265</v>
      </c>
      <c r="J2018" s="14">
        <f>SUM(J2015:J2017)</f>
        <v>393</v>
      </c>
    </row>
    <row r="2019" spans="1:10">
      <c r="D2019" s="14" t="s">
        <v>45</v>
      </c>
    </row>
    <row r="2020" spans="1:10">
      <c r="B2020" s="14" t="s">
        <v>437</v>
      </c>
      <c r="C2020" s="14" t="s">
        <v>231</v>
      </c>
      <c r="D2020" s="14" t="s">
        <v>487</v>
      </c>
      <c r="E2020" s="14">
        <v>1</v>
      </c>
      <c r="F2020" s="14" t="s">
        <v>25</v>
      </c>
      <c r="G2020" s="14">
        <v>1</v>
      </c>
      <c r="H2020" s="14" t="s">
        <v>25</v>
      </c>
      <c r="I2020" s="14">
        <v>2430</v>
      </c>
      <c r="J2020" s="14">
        <f>SUM(E2020*I2020/G2020)</f>
        <v>2430</v>
      </c>
    </row>
    <row r="2021" spans="1:10">
      <c r="B2021" s="14" t="s">
        <v>266</v>
      </c>
      <c r="C2021" s="14" t="s">
        <v>79</v>
      </c>
      <c r="D2021" s="14" t="s">
        <v>488</v>
      </c>
      <c r="E2021" s="14">
        <v>1</v>
      </c>
      <c r="F2021" s="14" t="s">
        <v>25</v>
      </c>
      <c r="G2021" s="14">
        <v>1</v>
      </c>
      <c r="H2021" s="14" t="s">
        <v>25</v>
      </c>
      <c r="I2021" s="14">
        <v>140</v>
      </c>
      <c r="J2021" s="14">
        <f>SUM(E2021*I2021/G2021)</f>
        <v>140</v>
      </c>
    </row>
    <row r="2022" spans="1:10">
      <c r="B2022" s="14" t="s">
        <v>266</v>
      </c>
      <c r="C2022" s="14" t="s">
        <v>209</v>
      </c>
      <c r="D2022" s="14" t="s">
        <v>489</v>
      </c>
      <c r="E2022" s="14">
        <v>3</v>
      </c>
      <c r="F2022" s="14" t="s">
        <v>25</v>
      </c>
      <c r="G2022" s="14">
        <v>1</v>
      </c>
      <c r="H2022" s="14" t="s">
        <v>25</v>
      </c>
      <c r="I2022" s="14">
        <v>270</v>
      </c>
      <c r="J2022" s="14">
        <f>SUM(E2022*I2022/G2022)</f>
        <v>810</v>
      </c>
    </row>
    <row r="2023" spans="1:10">
      <c r="J2023" s="14">
        <f>SUM(J2020:J2022)</f>
        <v>3380</v>
      </c>
    </row>
    <row r="2024" spans="1:10">
      <c r="D2024" s="14" t="s">
        <v>31</v>
      </c>
      <c r="J2024" s="14">
        <f>ROUNDDOWN(J2023+J2018,0)</f>
        <v>3773</v>
      </c>
    </row>
    <row r="2025" spans="1:10">
      <c r="D2025" s="14" t="s">
        <v>32</v>
      </c>
      <c r="E2025" s="14">
        <f>$E$7</f>
        <v>0.13614999999999999</v>
      </c>
      <c r="J2025" s="14">
        <f>J2024*E2025</f>
        <v>513.69394999999997</v>
      </c>
    </row>
    <row r="2026" spans="1:10">
      <c r="J2026" s="14">
        <f>SUM(J2024:J2025)</f>
        <v>4286.6939499999999</v>
      </c>
    </row>
    <row r="2027" spans="1:10">
      <c r="D2027" s="14" t="s">
        <v>49</v>
      </c>
      <c r="J2027" s="14">
        <f>ROUND(J2026,0)</f>
        <v>4287</v>
      </c>
    </row>
    <row r="2029" spans="1:10">
      <c r="A2029" s="14">
        <f>SUM(MAX($A$7:$A2028),1)</f>
        <v>77</v>
      </c>
      <c r="B2029" s="14" t="s">
        <v>806</v>
      </c>
      <c r="D2029" s="14" t="s">
        <v>280</v>
      </c>
      <c r="E2029" s="14" t="s">
        <v>25</v>
      </c>
      <c r="F2029" s="14">
        <v>1</v>
      </c>
      <c r="G2029" s="14">
        <v>2</v>
      </c>
      <c r="H2029" s="14" t="s">
        <v>276</v>
      </c>
      <c r="I2029" s="14">
        <v>1000</v>
      </c>
      <c r="J2029" s="14">
        <f>I2029*G2029</f>
        <v>2000</v>
      </c>
    </row>
    <row r="2030" spans="1:10">
      <c r="D2030" s="14" t="s">
        <v>32</v>
      </c>
      <c r="E2030" s="14">
        <f>$E$7</f>
        <v>0.13614999999999999</v>
      </c>
      <c r="J2030" s="14">
        <f>J2029*$E2030</f>
        <v>272.3</v>
      </c>
    </row>
    <row r="2031" spans="1:10">
      <c r="J2031" s="14">
        <f>SUM(J2029:J2030)</f>
        <v>2272.3000000000002</v>
      </c>
    </row>
    <row r="2032" spans="1:10">
      <c r="D2032" s="14" t="s">
        <v>405</v>
      </c>
      <c r="J2032" s="14">
        <f>ROUND(J2031,0)</f>
        <v>2272</v>
      </c>
    </row>
    <row r="2034" spans="1:10" ht="67.599999999999994" customHeight="1">
      <c r="A2034" s="14">
        <f>SUM(MAX($A$7:$A2033),1)</f>
        <v>78</v>
      </c>
      <c r="B2034" s="14" t="s">
        <v>807</v>
      </c>
      <c r="C2034" s="14" t="s">
        <v>18</v>
      </c>
      <c r="D2034" s="14" t="s">
        <v>281</v>
      </c>
      <c r="E2034" s="14" t="s">
        <v>427</v>
      </c>
      <c r="F2034" s="14">
        <v>1</v>
      </c>
      <c r="G2034" s="14">
        <v>1</v>
      </c>
      <c r="H2034" s="14" t="s">
        <v>428</v>
      </c>
      <c r="I2034" s="14">
        <v>4967</v>
      </c>
      <c r="J2034" s="14">
        <f>I2034*G2034</f>
        <v>4967</v>
      </c>
    </row>
    <row r="2035" spans="1:10">
      <c r="D2035" s="14" t="s">
        <v>32</v>
      </c>
      <c r="E2035" s="14">
        <f>$E$7</f>
        <v>0.13614999999999999</v>
      </c>
      <c r="J2035" s="14">
        <f>J2034*$E2035</f>
        <v>676.25704999999994</v>
      </c>
    </row>
    <row r="2036" spans="1:10">
      <c r="J2036" s="14">
        <f>SUM(J2034:J2035)</f>
        <v>5643.2570500000002</v>
      </c>
    </row>
    <row r="2037" spans="1:10">
      <c r="D2037" s="14" t="s">
        <v>49</v>
      </c>
      <c r="J2037" s="14">
        <f>ROUND(J2036,0)</f>
        <v>5643</v>
      </c>
    </row>
    <row r="2039" spans="1:10">
      <c r="A2039" s="14">
        <f>SUM(MAX($A$7:$A2037),1)</f>
        <v>79</v>
      </c>
      <c r="B2039" s="14" t="s">
        <v>808</v>
      </c>
      <c r="D2039" s="14" t="s">
        <v>282</v>
      </c>
      <c r="E2039" s="14" t="s">
        <v>25</v>
      </c>
      <c r="F2039" s="14">
        <v>1</v>
      </c>
      <c r="G2039" s="14">
        <v>1</v>
      </c>
      <c r="H2039" s="14" t="s">
        <v>276</v>
      </c>
      <c r="I2039" s="14">
        <v>576</v>
      </c>
      <c r="J2039" s="14">
        <f>I2039*F2039</f>
        <v>576</v>
      </c>
    </row>
    <row r="2040" spans="1:10">
      <c r="D2040" s="14" t="s">
        <v>32</v>
      </c>
      <c r="E2040" s="14">
        <f>$E$7</f>
        <v>0.13614999999999999</v>
      </c>
      <c r="J2040" s="14">
        <f>J2039*$E2040</f>
        <v>78.422399999999996</v>
      </c>
    </row>
    <row r="2041" spans="1:10">
      <c r="J2041" s="14">
        <f>SUM(J2039:J2040)</f>
        <v>654.42240000000004</v>
      </c>
    </row>
    <row r="2042" spans="1:10">
      <c r="D2042" s="14" t="s">
        <v>49</v>
      </c>
      <c r="J2042" s="14">
        <f>ROUND(J2041,0)</f>
        <v>654</v>
      </c>
    </row>
    <row r="2044" spans="1:10">
      <c r="A2044" s="14">
        <f>SUM(MAX($A$7:$A2042),1)</f>
        <v>80</v>
      </c>
      <c r="B2044" s="14" t="s">
        <v>809</v>
      </c>
      <c r="C2044" s="14" t="s">
        <v>58</v>
      </c>
      <c r="D2044" s="14" t="s">
        <v>283</v>
      </c>
      <c r="E2044" s="14" t="s">
        <v>25</v>
      </c>
      <c r="F2044" s="14">
        <v>1</v>
      </c>
      <c r="G2044" s="14">
        <v>1</v>
      </c>
      <c r="H2044" s="14" t="s">
        <v>276</v>
      </c>
      <c r="I2044" s="14">
        <v>286</v>
      </c>
      <c r="J2044" s="14">
        <f>I2044*F2044</f>
        <v>286</v>
      </c>
    </row>
    <row r="2045" spans="1:10">
      <c r="D2045" s="14" t="s">
        <v>32</v>
      </c>
      <c r="E2045" s="14">
        <f>$E$7</f>
        <v>0.13614999999999999</v>
      </c>
      <c r="J2045" s="14">
        <f>J2044*$E2045</f>
        <v>38.938899999999997</v>
      </c>
    </row>
    <row r="2046" spans="1:10">
      <c r="J2046" s="14">
        <f>SUM(J2044:J2045)</f>
        <v>324.93889999999999</v>
      </c>
    </row>
    <row r="2047" spans="1:10">
      <c r="D2047" s="14" t="s">
        <v>49</v>
      </c>
      <c r="J2047" s="14">
        <f>ROUND(J2046,0)</f>
        <v>325</v>
      </c>
    </row>
    <row r="2049" spans="1:10" ht="93.1" customHeight="1">
      <c r="A2049" s="14">
        <f>SUM(MAX($A$7:$A2047),1)</f>
        <v>81</v>
      </c>
      <c r="B2049" s="14" t="s">
        <v>810</v>
      </c>
      <c r="D2049" s="14" t="s">
        <v>284</v>
      </c>
      <c r="E2049" s="14" t="s">
        <v>25</v>
      </c>
      <c r="F2049" s="14">
        <v>1</v>
      </c>
      <c r="G2049" s="14">
        <v>1</v>
      </c>
      <c r="H2049" s="14" t="s">
        <v>276</v>
      </c>
      <c r="I2049" s="14">
        <v>1402</v>
      </c>
      <c r="J2049" s="14">
        <f>I2049*F2049</f>
        <v>1402</v>
      </c>
    </row>
    <row r="2050" spans="1:10">
      <c r="D2050" s="14" t="s">
        <v>32</v>
      </c>
      <c r="E2050" s="14">
        <f>$E$7</f>
        <v>0.13614999999999999</v>
      </c>
      <c r="J2050" s="14">
        <f>J2049*$E2050</f>
        <v>190.88229999999999</v>
      </c>
    </row>
    <row r="2051" spans="1:10">
      <c r="J2051" s="14">
        <f>SUM(J2049:J2050)</f>
        <v>1592.8823</v>
      </c>
    </row>
    <row r="2052" spans="1:10">
      <c r="D2052" s="14" t="s">
        <v>49</v>
      </c>
      <c r="J2052" s="14">
        <f>ROUND(J2051,0)</f>
        <v>1593</v>
      </c>
    </row>
    <row r="2054" spans="1:10" ht="108.7" customHeight="1">
      <c r="A2054" s="14">
        <f>SUM(MAX($A$7:$A2052),1)</f>
        <v>82</v>
      </c>
      <c r="B2054" s="14" t="s">
        <v>811</v>
      </c>
      <c r="D2054" s="14" t="s">
        <v>285</v>
      </c>
      <c r="E2054" s="14" t="s">
        <v>25</v>
      </c>
      <c r="F2054" s="14">
        <v>1</v>
      </c>
      <c r="G2054" s="14">
        <v>1</v>
      </c>
      <c r="H2054" s="14" t="s">
        <v>276</v>
      </c>
      <c r="I2054" s="14">
        <v>344</v>
      </c>
      <c r="J2054" s="14">
        <f>I2054*F2054</f>
        <v>344</v>
      </c>
    </row>
    <row r="2055" spans="1:10">
      <c r="D2055" s="14" t="s">
        <v>32</v>
      </c>
      <c r="E2055" s="14">
        <f>$E$7</f>
        <v>0.13614999999999999</v>
      </c>
      <c r="J2055" s="14">
        <f>J2054*$E2055</f>
        <v>46.835599999999999</v>
      </c>
    </row>
    <row r="2056" spans="1:10">
      <c r="J2056" s="14">
        <f>SUM(J2054:J2055)</f>
        <v>390.8356</v>
      </c>
    </row>
    <row r="2057" spans="1:10">
      <c r="D2057" s="14" t="s">
        <v>49</v>
      </c>
      <c r="J2057" s="14">
        <f>ROUND(J2056,0)</f>
        <v>391</v>
      </c>
    </row>
    <row r="2059" spans="1:10">
      <c r="A2059" s="14">
        <f>SUM(MAX($A$7:$A2057),1)</f>
        <v>83</v>
      </c>
      <c r="B2059" s="14" t="s">
        <v>812</v>
      </c>
      <c r="D2059" s="14" t="s">
        <v>286</v>
      </c>
      <c r="E2059" s="14" t="s">
        <v>25</v>
      </c>
      <c r="F2059" s="14">
        <v>1</v>
      </c>
      <c r="G2059" s="14">
        <v>1</v>
      </c>
      <c r="H2059" s="14" t="s">
        <v>276</v>
      </c>
      <c r="I2059" s="14">
        <v>1512</v>
      </c>
      <c r="J2059" s="14">
        <f>I2059*F2059</f>
        <v>1512</v>
      </c>
    </row>
    <row r="2060" spans="1:10">
      <c r="D2060" s="14" t="s">
        <v>32</v>
      </c>
      <c r="E2060" s="14">
        <f>$E$7</f>
        <v>0.13614999999999999</v>
      </c>
      <c r="J2060" s="14">
        <f>J2059*$E2060</f>
        <v>205.8588</v>
      </c>
    </row>
    <row r="2061" spans="1:10">
      <c r="J2061" s="14">
        <f>SUM(J2059:J2060)</f>
        <v>1717.8588</v>
      </c>
    </row>
    <row r="2062" spans="1:10">
      <c r="D2062" s="14" t="s">
        <v>49</v>
      </c>
      <c r="J2062" s="14">
        <f>ROUND(J2061,0)</f>
        <v>1718</v>
      </c>
    </row>
    <row r="2064" spans="1:10" ht="54.7" customHeight="1">
      <c r="A2064" s="14">
        <f>SUM(MAX($A$7:$A2062),1)</f>
        <v>84</v>
      </c>
      <c r="B2064" s="14" t="s">
        <v>122</v>
      </c>
      <c r="D2064" s="19" t="s">
        <v>287</v>
      </c>
      <c r="E2064" s="14" t="s">
        <v>25</v>
      </c>
      <c r="F2064" s="14">
        <v>1</v>
      </c>
      <c r="G2064" s="14">
        <v>1</v>
      </c>
      <c r="H2064" s="14" t="s">
        <v>276</v>
      </c>
      <c r="I2064" s="14">
        <v>40000</v>
      </c>
      <c r="J2064" s="14">
        <f>I2064*F2064</f>
        <v>40000</v>
      </c>
    </row>
    <row r="2065" spans="1:10">
      <c r="D2065" s="14" t="s">
        <v>406</v>
      </c>
      <c r="J2065" s="14">
        <f>SUM(J2064)</f>
        <v>40000</v>
      </c>
    </row>
    <row r="2066" spans="1:10" ht="84.1" customHeight="1">
      <c r="A2066" s="14">
        <f>A2064+1</f>
        <v>85</v>
      </c>
      <c r="B2066" s="14" t="s">
        <v>856</v>
      </c>
      <c r="C2066" s="14" t="s">
        <v>18</v>
      </c>
      <c r="D2066" s="16" t="s">
        <v>852</v>
      </c>
      <c r="E2066" s="17"/>
      <c r="F2066" s="17"/>
      <c r="G2066" s="17"/>
      <c r="H2066" s="17"/>
      <c r="I2066" s="17"/>
      <c r="J2066" s="18"/>
    </row>
    <row r="2067" spans="1:10" ht="27.7" customHeight="1">
      <c r="B2067" s="14" t="s">
        <v>859</v>
      </c>
      <c r="D2067" s="14" t="s">
        <v>858</v>
      </c>
      <c r="E2067" s="14">
        <v>1</v>
      </c>
      <c r="G2067" s="14" t="s">
        <v>758</v>
      </c>
      <c r="I2067" s="14">
        <v>1511700</v>
      </c>
      <c r="J2067" s="14">
        <f>E2067*I2067</f>
        <v>1511700</v>
      </c>
    </row>
    <row r="2068" spans="1:10" ht="87.8" customHeight="1">
      <c r="D2068" s="14" t="s">
        <v>861</v>
      </c>
      <c r="E2068" s="14">
        <v>3</v>
      </c>
      <c r="G2068" s="14" t="s">
        <v>862</v>
      </c>
      <c r="I2068" s="14">
        <v>150000</v>
      </c>
      <c r="J2068" s="14">
        <f>E2068*I2068</f>
        <v>450000</v>
      </c>
    </row>
    <row r="2069" spans="1:10">
      <c r="J2069" s="14">
        <f>SUM(J2067:J2068)</f>
        <v>1961700</v>
      </c>
    </row>
    <row r="2070" spans="1:10">
      <c r="D2070" s="14" t="s">
        <v>32</v>
      </c>
      <c r="E2070" s="14">
        <f>$E$7</f>
        <v>0.13614999999999999</v>
      </c>
      <c r="J2070" s="14">
        <f>J2069*$E2070</f>
        <v>267085.45499999996</v>
      </c>
    </row>
    <row r="2071" spans="1:10">
      <c r="J2071" s="14">
        <f>SUM(J2069:J2070)</f>
        <v>2228785.4550000001</v>
      </c>
    </row>
    <row r="2072" spans="1:10">
      <c r="D2072" s="14" t="s">
        <v>49</v>
      </c>
      <c r="J2072" s="14">
        <f>ROUND(J2071,0)</f>
        <v>2228785</v>
      </c>
    </row>
    <row r="2074" spans="1:10" ht="86.95" customHeight="1">
      <c r="B2074" s="14" t="s">
        <v>856</v>
      </c>
      <c r="C2074" s="14" t="s">
        <v>18</v>
      </c>
      <c r="D2074" s="15" t="s">
        <v>852</v>
      </c>
      <c r="E2074" s="15"/>
      <c r="F2074" s="15"/>
      <c r="G2074" s="15"/>
      <c r="H2074" s="15"/>
      <c r="I2074" s="15"/>
      <c r="J2074" s="15"/>
    </row>
    <row r="2075" spans="1:10" ht="51.8" customHeight="1">
      <c r="B2075" s="14" t="s">
        <v>860</v>
      </c>
      <c r="D2075" s="14" t="s">
        <v>858</v>
      </c>
      <c r="E2075" s="14">
        <v>1</v>
      </c>
      <c r="G2075" s="14" t="s">
        <v>758</v>
      </c>
      <c r="I2075" s="14">
        <v>1511700</v>
      </c>
      <c r="J2075" s="14">
        <f>E2075*I2075</f>
        <v>1511700</v>
      </c>
    </row>
    <row r="2076" spans="1:10">
      <c r="D2076" s="14" t="s">
        <v>863</v>
      </c>
      <c r="E2076" s="14">
        <v>1</v>
      </c>
      <c r="G2076" s="14" t="s">
        <v>862</v>
      </c>
      <c r="I2076" s="14">
        <v>100000</v>
      </c>
      <c r="J2076" s="14">
        <f>E2076*I2076</f>
        <v>100000</v>
      </c>
    </row>
    <row r="2077" spans="1:10">
      <c r="J2077" s="14">
        <f>SUM(J2075:J2076)</f>
        <v>1611700</v>
      </c>
    </row>
    <row r="2078" spans="1:10">
      <c r="D2078" s="14" t="s">
        <v>32</v>
      </c>
      <c r="E2078" s="14">
        <f>$E$7</f>
        <v>0.13614999999999999</v>
      </c>
      <c r="J2078" s="14">
        <f>J2077*$E2078</f>
        <v>219432.95499999999</v>
      </c>
    </row>
    <row r="2079" spans="1:10">
      <c r="J2079" s="14">
        <f>SUM(J2077:J2078)</f>
        <v>1831132.9550000001</v>
      </c>
    </row>
    <row r="2080" spans="1:10">
      <c r="D2080" s="14" t="s">
        <v>49</v>
      </c>
      <c r="J2080" s="14">
        <f>ROUND(J2079,0)</f>
        <v>1831133</v>
      </c>
    </row>
    <row r="2082" spans="2:10" ht="86.95" customHeight="1">
      <c r="B2082" s="14" t="s">
        <v>856</v>
      </c>
      <c r="C2082" s="14" t="s">
        <v>18</v>
      </c>
      <c r="D2082" s="15" t="s">
        <v>852</v>
      </c>
      <c r="E2082" s="15"/>
      <c r="F2082" s="15"/>
      <c r="G2082" s="15"/>
      <c r="H2082" s="15"/>
      <c r="I2082" s="15"/>
      <c r="J2082" s="15"/>
    </row>
    <row r="2083" spans="2:10">
      <c r="B2083" s="14" t="s">
        <v>866</v>
      </c>
      <c r="D2083" s="14" t="s">
        <v>858</v>
      </c>
      <c r="E2083" s="14">
        <v>1</v>
      </c>
      <c r="G2083" s="14" t="s">
        <v>758</v>
      </c>
      <c r="I2083" s="14">
        <v>2233800</v>
      </c>
      <c r="J2083" s="14">
        <f>E2083*I2083</f>
        <v>2233800</v>
      </c>
    </row>
    <row r="2084" spans="2:10">
      <c r="J2084" s="14">
        <f>SUM(J2083:J2083)</f>
        <v>2233800</v>
      </c>
    </row>
    <row r="2085" spans="2:10">
      <c r="D2085" s="14" t="s">
        <v>32</v>
      </c>
      <c r="E2085" s="14">
        <f>$E$7</f>
        <v>0.13614999999999999</v>
      </c>
      <c r="J2085" s="14">
        <f>J2084*$E2085</f>
        <v>304131.87</v>
      </c>
    </row>
    <row r="2086" spans="2:10">
      <c r="J2086" s="14">
        <f>SUM(J2084:J2085)</f>
        <v>2537931.87</v>
      </c>
    </row>
    <row r="2087" spans="2:10">
      <c r="D2087" s="14" t="s">
        <v>49</v>
      </c>
      <c r="J2087" s="14">
        <f>ROUND(J2086,0)</f>
        <v>2537932</v>
      </c>
    </row>
  </sheetData>
  <mergeCells count="159">
    <mergeCell ref="G75:H75"/>
    <mergeCell ref="D31:J31"/>
    <mergeCell ref="E32:F32"/>
    <mergeCell ref="G32:H32"/>
    <mergeCell ref="D51:J51"/>
    <mergeCell ref="E52:F52"/>
    <mergeCell ref="G52:H52"/>
    <mergeCell ref="D114:J114"/>
    <mergeCell ref="A8:J8"/>
    <mergeCell ref="A9:J9"/>
    <mergeCell ref="A10:J10"/>
    <mergeCell ref="D12:J12"/>
    <mergeCell ref="D13:J13"/>
    <mergeCell ref="E14:F14"/>
    <mergeCell ref="G14:H14"/>
    <mergeCell ref="D74:J74"/>
    <mergeCell ref="E75:F75"/>
    <mergeCell ref="D90:J90"/>
    <mergeCell ref="D91:J91"/>
    <mergeCell ref="D113:J113"/>
    <mergeCell ref="D120:J120"/>
    <mergeCell ref="D121:J121"/>
    <mergeCell ref="D143:J143"/>
    <mergeCell ref="D435:J435"/>
    <mergeCell ref="D255:J255"/>
    <mergeCell ref="D275:J275"/>
    <mergeCell ref="D276:J276"/>
    <mergeCell ref="D292:J292"/>
    <mergeCell ref="D452:J452"/>
    <mergeCell ref="D151:J151"/>
    <mergeCell ref="D167:J167"/>
    <mergeCell ref="D340:J340"/>
    <mergeCell ref="D356:J356"/>
    <mergeCell ref="D372:J372"/>
    <mergeCell ref="D2066:J2066"/>
    <mergeCell ref="D1606:J1606"/>
    <mergeCell ref="D1609:G1609"/>
    <mergeCell ref="D144:J144"/>
    <mergeCell ref="D150:J150"/>
    <mergeCell ref="D186:J186"/>
    <mergeCell ref="D202:J202"/>
    <mergeCell ref="D453:J453"/>
    <mergeCell ref="D492:J492"/>
    <mergeCell ref="D509:J509"/>
    <mergeCell ref="D570:J570"/>
    <mergeCell ref="D591:J591"/>
    <mergeCell ref="D611:J611"/>
    <mergeCell ref="D308:J308"/>
    <mergeCell ref="D324:J324"/>
    <mergeCell ref="D203:J203"/>
    <mergeCell ref="D219:J219"/>
    <mergeCell ref="D220:J220"/>
    <mergeCell ref="D237:J237"/>
    <mergeCell ref="D168:J168"/>
    <mergeCell ref="D185:J185"/>
    <mergeCell ref="D638:J638"/>
    <mergeCell ref="D471:J471"/>
    <mergeCell ref="D472:J472"/>
    <mergeCell ref="D491:J491"/>
    <mergeCell ref="D388:J388"/>
    <mergeCell ref="D403:J403"/>
    <mergeCell ref="D434:J434"/>
    <mergeCell ref="D419:J419"/>
    <mergeCell ref="D389:J389"/>
    <mergeCell ref="D547:J547"/>
    <mergeCell ref="D637:J637"/>
    <mergeCell ref="D548:J548"/>
    <mergeCell ref="D569:J569"/>
    <mergeCell ref="D527:J527"/>
    <mergeCell ref="D528:J528"/>
    <mergeCell ref="D510:J510"/>
    <mergeCell ref="D820:J820"/>
    <mergeCell ref="D644:J644"/>
    <mergeCell ref="D1146:J1146"/>
    <mergeCell ref="D1147:J1147"/>
    <mergeCell ref="D1183:J1183"/>
    <mergeCell ref="D1184:J1184"/>
    <mergeCell ref="D730:J730"/>
    <mergeCell ref="D731:J731"/>
    <mergeCell ref="D749:J749"/>
    <mergeCell ref="D750:J750"/>
    <mergeCell ref="D766:J766"/>
    <mergeCell ref="D784:J784"/>
    <mergeCell ref="D785:J785"/>
    <mergeCell ref="D803:J803"/>
    <mergeCell ref="D650:J650"/>
    <mergeCell ref="D666:J666"/>
    <mergeCell ref="D682:J682"/>
    <mergeCell ref="D698:J698"/>
    <mergeCell ref="D714:J714"/>
    <mergeCell ref="D765:J765"/>
    <mergeCell ref="D945:J945"/>
    <mergeCell ref="D954:J954"/>
    <mergeCell ref="D969:J969"/>
    <mergeCell ref="D988:J988"/>
    <mergeCell ref="D836:J836"/>
    <mergeCell ref="D851:J851"/>
    <mergeCell ref="D866:J866"/>
    <mergeCell ref="D877:J877"/>
    <mergeCell ref="D889:J889"/>
    <mergeCell ref="D2082:J2082"/>
    <mergeCell ref="D1512:J1512"/>
    <mergeCell ref="D1535:J1535"/>
    <mergeCell ref="D1447:J1447"/>
    <mergeCell ref="D1471:J1471"/>
    <mergeCell ref="D1220:J1220"/>
    <mergeCell ref="D1221:J1221"/>
    <mergeCell ref="D1616:J1616"/>
    <mergeCell ref="D1651:J1651"/>
    <mergeCell ref="D1965:J1965"/>
    <mergeCell ref="D902:J902"/>
    <mergeCell ref="D922:J922"/>
    <mergeCell ref="D930:J930"/>
    <mergeCell ref="D1292:J1292"/>
    <mergeCell ref="D1306:J1306"/>
    <mergeCell ref="D1323:J1323"/>
    <mergeCell ref="D989:J989"/>
    <mergeCell ref="D1031:J1031"/>
    <mergeCell ref="D1418:J1418"/>
    <mergeCell ref="D2074:J2074"/>
    <mergeCell ref="D2013:J2013"/>
    <mergeCell ref="F1763:G1763"/>
    <mergeCell ref="D1981:J1981"/>
    <mergeCell ref="D1885:J1885"/>
    <mergeCell ref="D1686:J1686"/>
    <mergeCell ref="D1997:J1997"/>
    <mergeCell ref="D1483:J1483"/>
    <mergeCell ref="D1886:J1886"/>
    <mergeCell ref="D1901:J1901"/>
    <mergeCell ref="D1917:J1917"/>
    <mergeCell ref="D1933:J1933"/>
    <mergeCell ref="D1853:J1853"/>
    <mergeCell ref="D1869:J1869"/>
    <mergeCell ref="D1949:J1949"/>
    <mergeCell ref="D1811:J1811"/>
    <mergeCell ref="D1832:J1832"/>
    <mergeCell ref="D1615:J1615"/>
    <mergeCell ref="D1722:J1722"/>
    <mergeCell ref="D1723:J1723"/>
    <mergeCell ref="D1650:J1650"/>
    <mergeCell ref="D1557:J1557"/>
    <mergeCell ref="D1687:J1687"/>
    <mergeCell ref="D1511:J1511"/>
    <mergeCell ref="D1032:J1032"/>
    <mergeCell ref="D1072:J1072"/>
    <mergeCell ref="D1073:J1073"/>
    <mergeCell ref="D1338:J1338"/>
    <mergeCell ref="D1405:J1405"/>
    <mergeCell ref="D1110:J1110"/>
    <mergeCell ref="D1109:J1109"/>
    <mergeCell ref="D1433:J1433"/>
    <mergeCell ref="D1351:J1351"/>
    <mergeCell ref="D1366:J1366"/>
    <mergeCell ref="D1374:J1374"/>
    <mergeCell ref="D1375:J1375"/>
    <mergeCell ref="D1391:J1391"/>
    <mergeCell ref="D1257:J1257"/>
    <mergeCell ref="D1256:J1256"/>
    <mergeCell ref="D1291:J1291"/>
  </mergeCells>
  <printOptions horizontalCentered="1"/>
  <pageMargins left="0.28999999999999998" right="0.23622047244094491" top="0.51181102362204722" bottom="0.74803149606299213" header="0.31496062992125984" footer="0.31496062992125984"/>
  <pageSetup paperSize="9" scale="90" orientation="portrait" r:id="rId1"/>
  <headerFooter>
    <oddFooter>&amp;LTSMSIDC-BANSWADA&amp;CDATA-ELE&amp;R&amp;P of &amp;N</oddFooter>
  </headerFooter>
  <rowBreaks count="30" manualBreakCount="30">
    <brk id="73" max="9" man="1"/>
    <brk id="183" max="9" man="1"/>
    <brk id="236" max="9" man="1"/>
    <brk id="330" max="9" man="1"/>
    <brk id="362" max="9" man="1"/>
    <brk id="418" max="9" man="1"/>
    <brk id="451" max="9" man="1"/>
    <brk id="484" max="9" man="1"/>
    <brk id="546" max="9" man="1"/>
    <brk id="603" max="9" man="1"/>
    <brk id="655" max="9" man="1"/>
    <brk id="718" max="9" man="1"/>
    <brk id="754" max="9" man="1"/>
    <brk id="807" max="9" man="1"/>
    <brk id="835" max="9" man="1"/>
    <brk id="888" max="9" man="1"/>
    <brk id="1305" max="9" man="1"/>
    <brk id="1350" max="9" man="1"/>
    <brk id="1432" max="9" man="1"/>
    <brk id="1469" max="9" man="1"/>
    <brk id="1614" max="9" man="1"/>
    <brk id="1637" max="9" man="1"/>
    <brk id="1721" max="9" man="1"/>
    <brk id="1757" max="9" man="1"/>
    <brk id="1839" max="9" man="1"/>
    <brk id="1884" max="9" man="1"/>
    <brk id="1916" max="9" man="1"/>
    <brk id="1948" max="9" man="1"/>
    <brk id="1980" max="9" man="1"/>
    <brk id="2012"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7"/>
  <sheetViews>
    <sheetView view="pageBreakPreview" topLeftCell="A16" zoomScale="130" zoomScaleSheetLayoutView="130" workbookViewId="0">
      <selection activeCell="C34" sqref="C34"/>
    </sheetView>
  </sheetViews>
  <sheetFormatPr defaultRowHeight="13.6"/>
  <cols>
    <col min="2" max="2" width="50.7109375" customWidth="1"/>
    <col min="3" max="3" width="11.85546875" customWidth="1"/>
    <col min="4" max="5" width="6.7109375" customWidth="1"/>
    <col min="6" max="6" width="11.28515625" customWidth="1"/>
    <col min="10" max="10" width="47" customWidth="1"/>
    <col min="18" max="18" width="43.42578125" customWidth="1"/>
    <col min="22" max="22" width="10.42578125" customWidth="1"/>
  </cols>
  <sheetData>
    <row r="1" spans="1:22">
      <c r="A1" s="9" t="s">
        <v>815</v>
      </c>
      <c r="B1" s="9"/>
      <c r="C1" s="9"/>
      <c r="D1" s="9"/>
      <c r="E1" s="9"/>
      <c r="F1" s="9"/>
      <c r="I1" s="9" t="s">
        <v>814</v>
      </c>
      <c r="J1" s="9"/>
      <c r="K1" s="9"/>
      <c r="L1" s="9"/>
      <c r="M1" s="9"/>
      <c r="N1" s="9"/>
      <c r="Q1" s="9" t="s">
        <v>825</v>
      </c>
      <c r="R1" s="9"/>
      <c r="S1" s="9"/>
      <c r="T1" s="9"/>
      <c r="U1" s="9"/>
      <c r="V1" s="9"/>
    </row>
    <row r="2" spans="1:22">
      <c r="A2" t="s">
        <v>669</v>
      </c>
      <c r="B2" t="s">
        <v>670</v>
      </c>
      <c r="C2" t="s">
        <v>671</v>
      </c>
      <c r="D2" t="s">
        <v>672</v>
      </c>
      <c r="E2" t="s">
        <v>673</v>
      </c>
      <c r="F2" t="s">
        <v>674</v>
      </c>
      <c r="I2" t="s">
        <v>669</v>
      </c>
      <c r="J2" t="s">
        <v>670</v>
      </c>
      <c r="K2" t="s">
        <v>671</v>
      </c>
      <c r="L2" t="s">
        <v>672</v>
      </c>
      <c r="M2" t="s">
        <v>673</v>
      </c>
      <c r="N2" t="s">
        <v>674</v>
      </c>
      <c r="Q2" t="s">
        <v>669</v>
      </c>
      <c r="R2" t="s">
        <v>670</v>
      </c>
      <c r="S2" t="s">
        <v>671</v>
      </c>
      <c r="T2" t="s">
        <v>672</v>
      </c>
      <c r="U2" t="s">
        <v>673</v>
      </c>
      <c r="V2" t="s">
        <v>674</v>
      </c>
    </row>
    <row r="3" spans="1:22">
      <c r="A3">
        <v>1</v>
      </c>
      <c r="B3" t="s">
        <v>675</v>
      </c>
      <c r="C3">
        <v>950</v>
      </c>
      <c r="D3" t="s">
        <v>676</v>
      </c>
      <c r="E3">
        <v>20</v>
      </c>
      <c r="F3">
        <f>E3*C3</f>
        <v>19000</v>
      </c>
      <c r="I3">
        <v>1</v>
      </c>
      <c r="J3" t="s">
        <v>675</v>
      </c>
      <c r="K3">
        <v>410</v>
      </c>
      <c r="L3" t="s">
        <v>676</v>
      </c>
      <c r="M3">
        <v>20</v>
      </c>
      <c r="N3">
        <f>M3*K3</f>
        <v>8200</v>
      </c>
      <c r="Q3">
        <v>1</v>
      </c>
      <c r="R3" t="s">
        <v>675</v>
      </c>
      <c r="S3">
        <v>200</v>
      </c>
      <c r="T3" t="s">
        <v>676</v>
      </c>
      <c r="U3">
        <v>20</v>
      </c>
      <c r="V3">
        <f>U3*S3</f>
        <v>4000</v>
      </c>
    </row>
    <row r="4" spans="1:22" ht="14.95" customHeight="1">
      <c r="A4">
        <f>A3+1</f>
        <v>2</v>
      </c>
      <c r="B4" t="s">
        <v>677</v>
      </c>
      <c r="C4">
        <v>480</v>
      </c>
      <c r="D4" t="s">
        <v>676</v>
      </c>
      <c r="E4">
        <v>60</v>
      </c>
      <c r="F4">
        <f t="shared" ref="F4:F36" si="0">E4*C4</f>
        <v>28800</v>
      </c>
      <c r="I4">
        <f>I3+1</f>
        <v>2</v>
      </c>
      <c r="J4" t="s">
        <v>677</v>
      </c>
      <c r="K4">
        <v>215</v>
      </c>
      <c r="L4" t="s">
        <v>676</v>
      </c>
      <c r="M4">
        <v>60</v>
      </c>
      <c r="N4">
        <f t="shared" ref="N4:N36" si="1">M4*K4</f>
        <v>12900</v>
      </c>
      <c r="Q4">
        <f>Q3+1</f>
        <v>2</v>
      </c>
      <c r="R4" t="s">
        <v>677</v>
      </c>
      <c r="S4">
        <v>90</v>
      </c>
      <c r="T4" t="s">
        <v>676</v>
      </c>
      <c r="U4">
        <v>60</v>
      </c>
      <c r="V4">
        <f t="shared" ref="V4:V36" si="2">U4*S4</f>
        <v>5400</v>
      </c>
    </row>
    <row r="5" spans="1:22" ht="14.95" customHeight="1">
      <c r="A5">
        <f t="shared" ref="A5:A47" si="3">A4+1</f>
        <v>3</v>
      </c>
      <c r="B5" t="s">
        <v>678</v>
      </c>
      <c r="C5">
        <v>300</v>
      </c>
      <c r="D5" t="s">
        <v>54</v>
      </c>
      <c r="E5">
        <v>5</v>
      </c>
      <c r="F5">
        <f t="shared" si="0"/>
        <v>1500</v>
      </c>
      <c r="I5">
        <f t="shared" ref="I5:I47" si="4">I4+1</f>
        <v>3</v>
      </c>
      <c r="J5" t="s">
        <v>678</v>
      </c>
      <c r="K5">
        <f>70+30</f>
        <v>100</v>
      </c>
      <c r="L5" t="s">
        <v>54</v>
      </c>
      <c r="M5">
        <v>5</v>
      </c>
      <c r="N5">
        <f t="shared" si="1"/>
        <v>500</v>
      </c>
      <c r="Q5">
        <f t="shared" ref="Q5:Q47" si="5">Q4+1</f>
        <v>3</v>
      </c>
      <c r="R5" t="s">
        <v>678</v>
      </c>
      <c r="S5">
        <v>200</v>
      </c>
      <c r="T5" t="s">
        <v>54</v>
      </c>
      <c r="U5">
        <v>5</v>
      </c>
      <c r="V5">
        <f t="shared" si="2"/>
        <v>1000</v>
      </c>
    </row>
    <row r="6" spans="1:22" ht="14.95" customHeight="1">
      <c r="A6">
        <f t="shared" si="3"/>
        <v>4</v>
      </c>
      <c r="B6" t="s">
        <v>679</v>
      </c>
      <c r="C6">
        <v>0</v>
      </c>
      <c r="D6" t="s">
        <v>54</v>
      </c>
      <c r="E6">
        <v>10</v>
      </c>
      <c r="F6">
        <f t="shared" si="0"/>
        <v>0</v>
      </c>
      <c r="I6">
        <f t="shared" si="4"/>
        <v>4</v>
      </c>
      <c r="J6" t="s">
        <v>679</v>
      </c>
      <c r="K6">
        <v>0</v>
      </c>
      <c r="L6" t="s">
        <v>54</v>
      </c>
      <c r="M6">
        <v>10</v>
      </c>
      <c r="N6">
        <f t="shared" si="1"/>
        <v>0</v>
      </c>
      <c r="Q6">
        <f t="shared" si="5"/>
        <v>4</v>
      </c>
      <c r="R6" t="s">
        <v>679</v>
      </c>
      <c r="S6">
        <v>0</v>
      </c>
      <c r="T6" t="s">
        <v>54</v>
      </c>
      <c r="U6">
        <v>10</v>
      </c>
      <c r="V6">
        <f t="shared" si="2"/>
        <v>0</v>
      </c>
    </row>
    <row r="7" spans="1:22" ht="14.95" customHeight="1">
      <c r="A7">
        <f t="shared" si="3"/>
        <v>5</v>
      </c>
      <c r="B7" t="s">
        <v>680</v>
      </c>
      <c r="C7">
        <v>10</v>
      </c>
      <c r="D7" t="s">
        <v>54</v>
      </c>
      <c r="E7">
        <v>10</v>
      </c>
      <c r="F7">
        <f t="shared" si="0"/>
        <v>100</v>
      </c>
      <c r="I7">
        <f t="shared" si="4"/>
        <v>5</v>
      </c>
      <c r="J7" t="s">
        <v>680</v>
      </c>
      <c r="K7">
        <v>10</v>
      </c>
      <c r="L7" t="s">
        <v>54</v>
      </c>
      <c r="M7">
        <v>10</v>
      </c>
      <c r="N7">
        <f t="shared" si="1"/>
        <v>100</v>
      </c>
      <c r="Q7">
        <f t="shared" si="5"/>
        <v>5</v>
      </c>
      <c r="R7" t="s">
        <v>680</v>
      </c>
      <c r="S7">
        <v>10</v>
      </c>
      <c r="T7" t="s">
        <v>54</v>
      </c>
      <c r="U7">
        <v>10</v>
      </c>
      <c r="V7">
        <f t="shared" si="2"/>
        <v>100</v>
      </c>
    </row>
    <row r="8" spans="1:22" ht="14.95" customHeight="1">
      <c r="A8">
        <f t="shared" si="3"/>
        <v>6</v>
      </c>
      <c r="B8" t="s">
        <v>681</v>
      </c>
      <c r="C8">
        <v>10</v>
      </c>
      <c r="D8" t="s">
        <v>54</v>
      </c>
      <c r="E8">
        <v>60</v>
      </c>
      <c r="F8">
        <f t="shared" si="0"/>
        <v>600</v>
      </c>
      <c r="I8">
        <f t="shared" si="4"/>
        <v>6</v>
      </c>
      <c r="J8" t="s">
        <v>681</v>
      </c>
      <c r="K8">
        <v>20</v>
      </c>
      <c r="L8" t="s">
        <v>54</v>
      </c>
      <c r="M8">
        <v>60</v>
      </c>
      <c r="N8">
        <f t="shared" si="1"/>
        <v>1200</v>
      </c>
      <c r="Q8">
        <f t="shared" si="5"/>
        <v>6</v>
      </c>
      <c r="R8" t="s">
        <v>681</v>
      </c>
      <c r="S8">
        <v>90</v>
      </c>
      <c r="T8" t="s">
        <v>54</v>
      </c>
      <c r="U8">
        <v>60</v>
      </c>
      <c r="V8">
        <f t="shared" si="2"/>
        <v>5400</v>
      </c>
    </row>
    <row r="9" spans="1:22" ht="14.95" customHeight="1">
      <c r="A9">
        <f t="shared" si="3"/>
        <v>7</v>
      </c>
      <c r="B9" t="s">
        <v>823</v>
      </c>
      <c r="C9">
        <v>75</v>
      </c>
      <c r="D9" t="s">
        <v>54</v>
      </c>
      <c r="E9">
        <v>60</v>
      </c>
      <c r="F9">
        <f t="shared" si="0"/>
        <v>4500</v>
      </c>
      <c r="I9">
        <f t="shared" si="4"/>
        <v>7</v>
      </c>
      <c r="J9" t="s">
        <v>682</v>
      </c>
      <c r="K9">
        <v>25</v>
      </c>
      <c r="L9" t="s">
        <v>54</v>
      </c>
      <c r="M9">
        <v>60</v>
      </c>
      <c r="N9">
        <f t="shared" si="1"/>
        <v>1500</v>
      </c>
      <c r="Q9">
        <f t="shared" si="5"/>
        <v>7</v>
      </c>
      <c r="R9" t="s">
        <v>682</v>
      </c>
      <c r="S9">
        <v>0</v>
      </c>
      <c r="T9" t="s">
        <v>54</v>
      </c>
      <c r="U9">
        <v>60</v>
      </c>
      <c r="V9">
        <f t="shared" si="2"/>
        <v>0</v>
      </c>
    </row>
    <row r="10" spans="1:22" ht="14.95" customHeight="1">
      <c r="A10">
        <f t="shared" si="3"/>
        <v>8</v>
      </c>
      <c r="B10" t="s">
        <v>683</v>
      </c>
      <c r="C10">
        <v>0</v>
      </c>
      <c r="D10" t="s">
        <v>54</v>
      </c>
      <c r="E10">
        <v>36</v>
      </c>
      <c r="F10">
        <f t="shared" si="0"/>
        <v>0</v>
      </c>
      <c r="I10">
        <f t="shared" si="4"/>
        <v>8</v>
      </c>
      <c r="J10" t="s">
        <v>683</v>
      </c>
      <c r="K10">
        <v>0</v>
      </c>
      <c r="L10" t="s">
        <v>54</v>
      </c>
      <c r="M10">
        <v>36</v>
      </c>
      <c r="N10">
        <f t="shared" si="1"/>
        <v>0</v>
      </c>
      <c r="Q10">
        <f t="shared" si="5"/>
        <v>8</v>
      </c>
      <c r="R10" t="s">
        <v>683</v>
      </c>
      <c r="S10">
        <v>0</v>
      </c>
      <c r="T10" t="s">
        <v>54</v>
      </c>
      <c r="U10">
        <v>36</v>
      </c>
      <c r="V10">
        <f t="shared" si="2"/>
        <v>0</v>
      </c>
    </row>
    <row r="11" spans="1:22">
      <c r="A11">
        <f t="shared" si="3"/>
        <v>9</v>
      </c>
      <c r="B11" t="s">
        <v>684</v>
      </c>
      <c r="C11">
        <v>0</v>
      </c>
      <c r="D11" t="s">
        <v>54</v>
      </c>
      <c r="E11">
        <v>12</v>
      </c>
      <c r="F11">
        <f t="shared" si="0"/>
        <v>0</v>
      </c>
      <c r="I11">
        <f t="shared" si="4"/>
        <v>9</v>
      </c>
      <c r="J11" t="s">
        <v>684</v>
      </c>
      <c r="K11">
        <v>0</v>
      </c>
      <c r="L11" t="s">
        <v>54</v>
      </c>
      <c r="M11">
        <v>12</v>
      </c>
      <c r="N11">
        <f t="shared" si="1"/>
        <v>0</v>
      </c>
      <c r="Q11">
        <f t="shared" si="5"/>
        <v>9</v>
      </c>
      <c r="R11" t="s">
        <v>684</v>
      </c>
      <c r="S11">
        <v>0</v>
      </c>
      <c r="T11" t="s">
        <v>54</v>
      </c>
      <c r="U11">
        <v>12</v>
      </c>
      <c r="V11">
        <f t="shared" si="2"/>
        <v>0</v>
      </c>
    </row>
    <row r="12" spans="1:22" ht="14.95" customHeight="1">
      <c r="A12">
        <f t="shared" si="3"/>
        <v>10</v>
      </c>
      <c r="B12" t="s">
        <v>685</v>
      </c>
      <c r="C12">
        <v>0</v>
      </c>
      <c r="D12" t="s">
        <v>54</v>
      </c>
      <c r="E12">
        <v>18</v>
      </c>
      <c r="F12">
        <f t="shared" si="0"/>
        <v>0</v>
      </c>
      <c r="I12">
        <f t="shared" si="4"/>
        <v>10</v>
      </c>
      <c r="J12" t="s">
        <v>685</v>
      </c>
      <c r="K12">
        <v>0</v>
      </c>
      <c r="L12" t="s">
        <v>54</v>
      </c>
      <c r="M12">
        <v>18</v>
      </c>
      <c r="N12">
        <f t="shared" si="1"/>
        <v>0</v>
      </c>
      <c r="Q12">
        <f t="shared" si="5"/>
        <v>10</v>
      </c>
      <c r="R12" t="s">
        <v>685</v>
      </c>
      <c r="S12">
        <v>0</v>
      </c>
      <c r="T12" t="s">
        <v>54</v>
      </c>
      <c r="U12">
        <v>18</v>
      </c>
      <c r="V12">
        <f t="shared" si="2"/>
        <v>0</v>
      </c>
    </row>
    <row r="13" spans="1:22" ht="14.95" customHeight="1">
      <c r="A13">
        <f t="shared" si="3"/>
        <v>11</v>
      </c>
      <c r="B13" t="s">
        <v>686</v>
      </c>
      <c r="C13">
        <v>30</v>
      </c>
      <c r="D13" t="s">
        <v>54</v>
      </c>
      <c r="E13">
        <v>0</v>
      </c>
      <c r="F13">
        <f t="shared" si="0"/>
        <v>0</v>
      </c>
      <c r="I13">
        <f t="shared" si="4"/>
        <v>11</v>
      </c>
      <c r="J13" t="s">
        <v>686</v>
      </c>
      <c r="K13">
        <v>20</v>
      </c>
      <c r="L13" t="s">
        <v>54</v>
      </c>
      <c r="M13">
        <v>0</v>
      </c>
      <c r="N13">
        <f t="shared" si="1"/>
        <v>0</v>
      </c>
      <c r="Q13">
        <f t="shared" si="5"/>
        <v>11</v>
      </c>
      <c r="R13" t="s">
        <v>686</v>
      </c>
      <c r="S13">
        <v>10</v>
      </c>
      <c r="T13" t="s">
        <v>54</v>
      </c>
      <c r="U13">
        <v>0</v>
      </c>
      <c r="V13">
        <f t="shared" si="2"/>
        <v>0</v>
      </c>
    </row>
    <row r="14" spans="1:22" ht="16.5" customHeight="1">
      <c r="A14">
        <f t="shared" si="3"/>
        <v>12</v>
      </c>
      <c r="B14" t="s">
        <v>687</v>
      </c>
      <c r="C14">
        <v>5</v>
      </c>
      <c r="D14" t="s">
        <v>54</v>
      </c>
      <c r="E14">
        <v>0</v>
      </c>
      <c r="F14">
        <f t="shared" si="0"/>
        <v>0</v>
      </c>
      <c r="I14">
        <f t="shared" si="4"/>
        <v>12</v>
      </c>
      <c r="J14" t="s">
        <v>687</v>
      </c>
      <c r="K14">
        <v>5</v>
      </c>
      <c r="L14" t="s">
        <v>54</v>
      </c>
      <c r="M14">
        <v>0</v>
      </c>
      <c r="N14">
        <f t="shared" si="1"/>
        <v>0</v>
      </c>
      <c r="Q14">
        <f t="shared" si="5"/>
        <v>12</v>
      </c>
      <c r="R14" t="s">
        <v>687</v>
      </c>
      <c r="S14">
        <v>5</v>
      </c>
      <c r="T14" t="s">
        <v>54</v>
      </c>
      <c r="U14">
        <v>0</v>
      </c>
      <c r="V14">
        <f t="shared" si="2"/>
        <v>0</v>
      </c>
    </row>
    <row r="15" spans="1:22" ht="14.95" customHeight="1">
      <c r="A15">
        <f t="shared" si="3"/>
        <v>13</v>
      </c>
      <c r="B15" t="s">
        <v>688</v>
      </c>
      <c r="C15">
        <v>255</v>
      </c>
      <c r="D15" t="s">
        <v>676</v>
      </c>
      <c r="E15">
        <v>60</v>
      </c>
      <c r="F15">
        <f t="shared" si="0"/>
        <v>15300</v>
      </c>
      <c r="I15">
        <f t="shared" si="4"/>
        <v>13</v>
      </c>
      <c r="J15" t="s">
        <v>688</v>
      </c>
      <c r="K15">
        <v>110</v>
      </c>
      <c r="L15" t="s">
        <v>676</v>
      </c>
      <c r="M15">
        <v>60</v>
      </c>
      <c r="N15">
        <f t="shared" si="1"/>
        <v>6600</v>
      </c>
      <c r="Q15">
        <f t="shared" si="5"/>
        <v>13</v>
      </c>
      <c r="R15" t="s">
        <v>688</v>
      </c>
      <c r="S15">
        <v>100</v>
      </c>
      <c r="T15" t="s">
        <v>676</v>
      </c>
      <c r="U15">
        <v>60</v>
      </c>
      <c r="V15">
        <f t="shared" si="2"/>
        <v>6000</v>
      </c>
    </row>
    <row r="16" spans="1:22" ht="14.95" customHeight="1">
      <c r="A16">
        <f t="shared" si="3"/>
        <v>14</v>
      </c>
      <c r="B16" t="s">
        <v>689</v>
      </c>
      <c r="C16">
        <v>30</v>
      </c>
      <c r="D16" t="s">
        <v>676</v>
      </c>
      <c r="E16">
        <v>60</v>
      </c>
      <c r="F16">
        <f t="shared" si="0"/>
        <v>1800</v>
      </c>
      <c r="I16">
        <f t="shared" si="4"/>
        <v>14</v>
      </c>
      <c r="J16" t="s">
        <v>689</v>
      </c>
      <c r="K16">
        <v>15</v>
      </c>
      <c r="L16" t="s">
        <v>676</v>
      </c>
      <c r="M16">
        <v>60</v>
      </c>
      <c r="N16">
        <f t="shared" si="1"/>
        <v>900</v>
      </c>
      <c r="Q16">
        <f t="shared" si="5"/>
        <v>14</v>
      </c>
      <c r="R16" t="s">
        <v>689</v>
      </c>
      <c r="S16">
        <v>5</v>
      </c>
      <c r="T16" t="s">
        <v>676</v>
      </c>
      <c r="U16">
        <v>60</v>
      </c>
      <c r="V16">
        <f t="shared" si="2"/>
        <v>300</v>
      </c>
    </row>
    <row r="17" spans="1:22" ht="14.95" customHeight="1">
      <c r="A17">
        <f t="shared" si="3"/>
        <v>15</v>
      </c>
      <c r="B17" t="s">
        <v>690</v>
      </c>
      <c r="C17">
        <v>35</v>
      </c>
      <c r="D17" t="s">
        <v>676</v>
      </c>
      <c r="E17">
        <v>500</v>
      </c>
      <c r="F17">
        <f t="shared" si="0"/>
        <v>17500</v>
      </c>
      <c r="I17">
        <f t="shared" si="4"/>
        <v>15</v>
      </c>
      <c r="J17" t="s">
        <v>690</v>
      </c>
      <c r="K17">
        <v>20</v>
      </c>
      <c r="L17" t="s">
        <v>676</v>
      </c>
      <c r="M17">
        <v>500</v>
      </c>
      <c r="N17">
        <f t="shared" si="1"/>
        <v>10000</v>
      </c>
      <c r="Q17">
        <f t="shared" si="5"/>
        <v>15</v>
      </c>
      <c r="R17" t="s">
        <v>690</v>
      </c>
      <c r="S17">
        <f>5</f>
        <v>5</v>
      </c>
      <c r="T17" t="s">
        <v>676</v>
      </c>
      <c r="U17">
        <v>500</v>
      </c>
      <c r="V17">
        <f t="shared" si="2"/>
        <v>2500</v>
      </c>
    </row>
    <row r="18" spans="1:22" ht="14.95" customHeight="1">
      <c r="A18">
        <f t="shared" si="3"/>
        <v>16</v>
      </c>
      <c r="B18" t="s">
        <v>691</v>
      </c>
      <c r="C18">
        <v>0</v>
      </c>
      <c r="D18" t="s">
        <v>676</v>
      </c>
      <c r="E18">
        <v>400</v>
      </c>
      <c r="F18">
        <f t="shared" si="0"/>
        <v>0</v>
      </c>
      <c r="I18">
        <f t="shared" si="4"/>
        <v>16</v>
      </c>
      <c r="J18" t="s">
        <v>691</v>
      </c>
      <c r="K18">
        <v>0</v>
      </c>
      <c r="L18" t="s">
        <v>676</v>
      </c>
      <c r="M18">
        <v>400</v>
      </c>
      <c r="N18">
        <f t="shared" si="1"/>
        <v>0</v>
      </c>
      <c r="Q18">
        <f t="shared" si="5"/>
        <v>16</v>
      </c>
      <c r="R18" t="s">
        <v>691</v>
      </c>
      <c r="S18">
        <v>0</v>
      </c>
      <c r="T18" t="s">
        <v>676</v>
      </c>
      <c r="U18">
        <v>400</v>
      </c>
      <c r="V18">
        <f t="shared" si="2"/>
        <v>0</v>
      </c>
    </row>
    <row r="19" spans="1:22" ht="14.95" customHeight="1">
      <c r="A19">
        <f t="shared" si="3"/>
        <v>17</v>
      </c>
      <c r="B19" t="s">
        <v>692</v>
      </c>
      <c r="C19">
        <v>5</v>
      </c>
      <c r="D19" t="s">
        <v>676</v>
      </c>
      <c r="E19">
        <v>200</v>
      </c>
      <c r="F19">
        <f t="shared" si="0"/>
        <v>1000</v>
      </c>
      <c r="I19">
        <f t="shared" si="4"/>
        <v>17</v>
      </c>
      <c r="J19" t="s">
        <v>692</v>
      </c>
      <c r="K19">
        <v>5</v>
      </c>
      <c r="L19" t="s">
        <v>676</v>
      </c>
      <c r="M19">
        <v>200</v>
      </c>
      <c r="N19">
        <f t="shared" si="1"/>
        <v>1000</v>
      </c>
      <c r="Q19">
        <f t="shared" si="5"/>
        <v>17</v>
      </c>
      <c r="R19" t="s">
        <v>692</v>
      </c>
      <c r="S19">
        <v>1</v>
      </c>
      <c r="T19" t="s">
        <v>676</v>
      </c>
      <c r="U19">
        <v>200</v>
      </c>
      <c r="V19">
        <f t="shared" si="2"/>
        <v>200</v>
      </c>
    </row>
    <row r="20" spans="1:22" ht="14.95" customHeight="1">
      <c r="A20">
        <f t="shared" si="3"/>
        <v>18</v>
      </c>
      <c r="B20" t="s">
        <v>693</v>
      </c>
      <c r="C20">
        <v>400</v>
      </c>
      <c r="D20" t="s">
        <v>676</v>
      </c>
      <c r="E20">
        <v>100</v>
      </c>
      <c r="F20">
        <f t="shared" si="0"/>
        <v>40000</v>
      </c>
      <c r="I20">
        <f t="shared" si="4"/>
        <v>18</v>
      </c>
      <c r="J20" t="s">
        <v>693</v>
      </c>
      <c r="K20">
        <f>140+60</f>
        <v>200</v>
      </c>
      <c r="L20" t="s">
        <v>676</v>
      </c>
      <c r="M20">
        <v>100</v>
      </c>
      <c r="N20">
        <f t="shared" si="1"/>
        <v>20000</v>
      </c>
      <c r="Q20">
        <f t="shared" si="5"/>
        <v>18</v>
      </c>
      <c r="R20" t="s">
        <v>693</v>
      </c>
      <c r="S20">
        <v>81</v>
      </c>
      <c r="T20" t="s">
        <v>676</v>
      </c>
      <c r="U20">
        <v>100</v>
      </c>
      <c r="V20">
        <f t="shared" si="2"/>
        <v>8100</v>
      </c>
    </row>
    <row r="21" spans="1:22" ht="14.95" customHeight="1">
      <c r="A21">
        <f t="shared" si="3"/>
        <v>19</v>
      </c>
      <c r="B21" t="s">
        <v>694</v>
      </c>
      <c r="C21">
        <v>2</v>
      </c>
      <c r="D21" t="s">
        <v>54</v>
      </c>
      <c r="E21">
        <v>0</v>
      </c>
      <c r="F21">
        <f t="shared" si="0"/>
        <v>0</v>
      </c>
      <c r="I21">
        <f t="shared" si="4"/>
        <v>19</v>
      </c>
      <c r="J21" t="s">
        <v>694</v>
      </c>
      <c r="K21">
        <v>2</v>
      </c>
      <c r="L21" t="s">
        <v>54</v>
      </c>
      <c r="M21">
        <v>0</v>
      </c>
      <c r="N21">
        <f t="shared" si="1"/>
        <v>0</v>
      </c>
      <c r="Q21">
        <f t="shared" si="5"/>
        <v>19</v>
      </c>
      <c r="R21" t="s">
        <v>694</v>
      </c>
      <c r="S21">
        <v>1</v>
      </c>
      <c r="T21" t="s">
        <v>54</v>
      </c>
      <c r="U21">
        <v>0</v>
      </c>
      <c r="V21">
        <f t="shared" si="2"/>
        <v>0</v>
      </c>
    </row>
    <row r="22" spans="1:22" ht="19.55" customHeight="1">
      <c r="A22">
        <f t="shared" si="3"/>
        <v>20</v>
      </c>
      <c r="B22" t="s">
        <v>695</v>
      </c>
      <c r="C22">
        <v>3</v>
      </c>
      <c r="D22" t="s">
        <v>54</v>
      </c>
      <c r="E22">
        <v>0</v>
      </c>
      <c r="F22">
        <f t="shared" si="0"/>
        <v>0</v>
      </c>
      <c r="I22">
        <f t="shared" si="4"/>
        <v>20</v>
      </c>
      <c r="J22" t="s">
        <v>695</v>
      </c>
      <c r="K22">
        <v>5</v>
      </c>
      <c r="L22" t="s">
        <v>54</v>
      </c>
      <c r="M22">
        <v>0</v>
      </c>
      <c r="N22">
        <f t="shared" si="1"/>
        <v>0</v>
      </c>
      <c r="Q22">
        <f t="shared" si="5"/>
        <v>20</v>
      </c>
      <c r="R22" t="s">
        <v>695</v>
      </c>
      <c r="S22">
        <v>1</v>
      </c>
      <c r="T22" t="s">
        <v>54</v>
      </c>
      <c r="U22">
        <v>0</v>
      </c>
      <c r="V22">
        <f t="shared" si="2"/>
        <v>0</v>
      </c>
    </row>
    <row r="23" spans="1:22" ht="14.95" customHeight="1">
      <c r="A23">
        <f t="shared" si="3"/>
        <v>21</v>
      </c>
      <c r="B23" t="s">
        <v>696</v>
      </c>
      <c r="C23">
        <v>2</v>
      </c>
      <c r="D23" t="s">
        <v>54</v>
      </c>
      <c r="E23">
        <v>0</v>
      </c>
      <c r="F23">
        <f t="shared" si="0"/>
        <v>0</v>
      </c>
      <c r="I23">
        <f t="shared" si="4"/>
        <v>21</v>
      </c>
      <c r="J23" t="s">
        <v>696</v>
      </c>
      <c r="K23">
        <v>2</v>
      </c>
      <c r="L23" t="s">
        <v>54</v>
      </c>
      <c r="M23">
        <v>0</v>
      </c>
      <c r="N23">
        <f t="shared" si="1"/>
        <v>0</v>
      </c>
      <c r="Q23">
        <f t="shared" si="5"/>
        <v>21</v>
      </c>
      <c r="R23" t="s">
        <v>696</v>
      </c>
      <c r="S23">
        <v>1</v>
      </c>
      <c r="T23" t="s">
        <v>54</v>
      </c>
      <c r="U23">
        <v>0</v>
      </c>
      <c r="V23">
        <f t="shared" si="2"/>
        <v>0</v>
      </c>
    </row>
    <row r="24" spans="1:22" ht="14.95" customHeight="1">
      <c r="A24">
        <f t="shared" si="3"/>
        <v>22</v>
      </c>
      <c r="B24" t="s">
        <v>697</v>
      </c>
      <c r="C24">
        <v>5</v>
      </c>
      <c r="D24" t="s">
        <v>54</v>
      </c>
      <c r="E24">
        <v>1500</v>
      </c>
      <c r="F24">
        <f t="shared" si="0"/>
        <v>7500</v>
      </c>
      <c r="I24">
        <f t="shared" si="4"/>
        <v>22</v>
      </c>
      <c r="J24" t="s">
        <v>697</v>
      </c>
      <c r="K24">
        <v>5</v>
      </c>
      <c r="L24" t="s">
        <v>54</v>
      </c>
      <c r="M24">
        <v>1500</v>
      </c>
      <c r="N24">
        <f t="shared" si="1"/>
        <v>7500</v>
      </c>
      <c r="Q24">
        <f t="shared" si="5"/>
        <v>22</v>
      </c>
      <c r="R24" t="s">
        <v>697</v>
      </c>
      <c r="S24">
        <v>0</v>
      </c>
      <c r="T24" t="s">
        <v>54</v>
      </c>
      <c r="U24">
        <v>1500</v>
      </c>
      <c r="V24">
        <f t="shared" si="2"/>
        <v>0</v>
      </c>
    </row>
    <row r="25" spans="1:22" ht="17.350000000000001" customHeight="1">
      <c r="A25">
        <f t="shared" si="3"/>
        <v>23</v>
      </c>
      <c r="B25" t="s">
        <v>698</v>
      </c>
      <c r="C25">
        <v>50</v>
      </c>
      <c r="D25" t="s">
        <v>54</v>
      </c>
      <c r="E25">
        <v>1000</v>
      </c>
      <c r="F25">
        <f t="shared" si="0"/>
        <v>50000</v>
      </c>
      <c r="I25">
        <f t="shared" si="4"/>
        <v>23</v>
      </c>
      <c r="J25" t="s">
        <v>698</v>
      </c>
      <c r="K25">
        <v>15</v>
      </c>
      <c r="L25" t="s">
        <v>54</v>
      </c>
      <c r="M25">
        <v>1000</v>
      </c>
      <c r="N25">
        <f t="shared" si="1"/>
        <v>15000</v>
      </c>
      <c r="Q25">
        <f t="shared" si="5"/>
        <v>23</v>
      </c>
      <c r="R25" t="s">
        <v>698</v>
      </c>
      <c r="S25">
        <v>90</v>
      </c>
      <c r="T25" t="s">
        <v>54</v>
      </c>
      <c r="U25">
        <v>1000</v>
      </c>
      <c r="V25">
        <f t="shared" si="2"/>
        <v>90000</v>
      </c>
    </row>
    <row r="26" spans="1:22" ht="14.95" customHeight="1">
      <c r="A26">
        <f t="shared" si="3"/>
        <v>24</v>
      </c>
      <c r="B26" t="s">
        <v>757</v>
      </c>
      <c r="C26">
        <v>0</v>
      </c>
      <c r="D26" t="s">
        <v>54</v>
      </c>
      <c r="E26">
        <v>500</v>
      </c>
      <c r="F26">
        <f t="shared" si="0"/>
        <v>0</v>
      </c>
      <c r="I26">
        <f t="shared" si="4"/>
        <v>24</v>
      </c>
      <c r="J26" t="s">
        <v>757</v>
      </c>
      <c r="K26">
        <v>0</v>
      </c>
      <c r="L26" t="s">
        <v>54</v>
      </c>
      <c r="M26">
        <v>500</v>
      </c>
      <c r="N26">
        <f t="shared" si="1"/>
        <v>0</v>
      </c>
      <c r="Q26">
        <f t="shared" si="5"/>
        <v>24</v>
      </c>
      <c r="R26" t="s">
        <v>757</v>
      </c>
      <c r="S26">
        <v>0</v>
      </c>
      <c r="T26" t="s">
        <v>54</v>
      </c>
      <c r="U26">
        <v>500</v>
      </c>
      <c r="V26">
        <f t="shared" si="2"/>
        <v>0</v>
      </c>
    </row>
    <row r="27" spans="1:22" ht="14.95" customHeight="1">
      <c r="A27">
        <f t="shared" si="3"/>
        <v>25</v>
      </c>
      <c r="B27" t="s">
        <v>733</v>
      </c>
      <c r="C27">
        <v>0</v>
      </c>
      <c r="D27" t="s">
        <v>54</v>
      </c>
      <c r="E27">
        <v>1200</v>
      </c>
      <c r="F27">
        <f t="shared" si="0"/>
        <v>0</v>
      </c>
      <c r="I27">
        <f t="shared" si="4"/>
        <v>25</v>
      </c>
      <c r="J27" t="s">
        <v>733</v>
      </c>
      <c r="K27">
        <v>0</v>
      </c>
      <c r="L27" t="s">
        <v>54</v>
      </c>
      <c r="M27">
        <v>1200</v>
      </c>
      <c r="N27">
        <f t="shared" si="1"/>
        <v>0</v>
      </c>
      <c r="Q27">
        <f t="shared" si="5"/>
        <v>25</v>
      </c>
      <c r="R27" t="s">
        <v>733</v>
      </c>
      <c r="S27">
        <v>0</v>
      </c>
      <c r="T27" t="s">
        <v>54</v>
      </c>
      <c r="U27">
        <v>1200</v>
      </c>
      <c r="V27">
        <f t="shared" si="2"/>
        <v>0</v>
      </c>
    </row>
    <row r="28" spans="1:22" ht="14.95" customHeight="1">
      <c r="A28">
        <f t="shared" si="3"/>
        <v>26</v>
      </c>
      <c r="B28" t="s">
        <v>699</v>
      </c>
      <c r="C28">
        <v>0</v>
      </c>
      <c r="D28" t="s">
        <v>54</v>
      </c>
      <c r="E28">
        <v>1300</v>
      </c>
      <c r="F28">
        <f t="shared" si="0"/>
        <v>0</v>
      </c>
      <c r="I28">
        <f t="shared" si="4"/>
        <v>26</v>
      </c>
      <c r="J28" t="s">
        <v>699</v>
      </c>
      <c r="K28">
        <v>0</v>
      </c>
      <c r="L28" t="s">
        <v>54</v>
      </c>
      <c r="M28">
        <v>1300</v>
      </c>
      <c r="N28">
        <f t="shared" si="1"/>
        <v>0</v>
      </c>
      <c r="Q28">
        <f t="shared" si="5"/>
        <v>26</v>
      </c>
      <c r="R28" t="s">
        <v>699</v>
      </c>
      <c r="S28">
        <v>0</v>
      </c>
      <c r="T28" t="s">
        <v>54</v>
      </c>
      <c r="U28">
        <v>1300</v>
      </c>
      <c r="V28">
        <f t="shared" si="2"/>
        <v>0</v>
      </c>
    </row>
    <row r="29" spans="1:22" ht="14.95" customHeight="1">
      <c r="A29">
        <f t="shared" si="3"/>
        <v>27</v>
      </c>
      <c r="B29" t="s">
        <v>700</v>
      </c>
      <c r="C29">
        <v>70</v>
      </c>
      <c r="D29" t="s">
        <v>54</v>
      </c>
      <c r="E29">
        <v>0</v>
      </c>
      <c r="F29">
        <f t="shared" si="0"/>
        <v>0</v>
      </c>
      <c r="I29">
        <f t="shared" si="4"/>
        <v>27</v>
      </c>
      <c r="J29" t="s">
        <v>700</v>
      </c>
      <c r="K29">
        <v>15</v>
      </c>
      <c r="L29" t="s">
        <v>54</v>
      </c>
      <c r="M29">
        <v>0</v>
      </c>
      <c r="N29">
        <f t="shared" si="1"/>
        <v>0</v>
      </c>
      <c r="Q29">
        <f t="shared" si="5"/>
        <v>27</v>
      </c>
      <c r="R29" t="s">
        <v>700</v>
      </c>
      <c r="S29">
        <v>10</v>
      </c>
      <c r="T29" t="s">
        <v>54</v>
      </c>
      <c r="U29">
        <v>0</v>
      </c>
      <c r="V29">
        <f t="shared" si="2"/>
        <v>0</v>
      </c>
    </row>
    <row r="30" spans="1:22" ht="14.95" customHeight="1">
      <c r="A30">
        <f t="shared" si="3"/>
        <v>28</v>
      </c>
      <c r="B30" t="s">
        <v>701</v>
      </c>
      <c r="C30">
        <v>4</v>
      </c>
      <c r="D30" t="s">
        <v>54</v>
      </c>
      <c r="E30">
        <v>0</v>
      </c>
      <c r="F30">
        <f t="shared" si="0"/>
        <v>0</v>
      </c>
      <c r="I30">
        <f t="shared" si="4"/>
        <v>28</v>
      </c>
      <c r="J30" t="s">
        <v>701</v>
      </c>
      <c r="K30">
        <v>2</v>
      </c>
      <c r="L30" t="s">
        <v>54</v>
      </c>
      <c r="M30">
        <v>0</v>
      </c>
      <c r="N30">
        <f t="shared" si="1"/>
        <v>0</v>
      </c>
      <c r="Q30">
        <f t="shared" si="5"/>
        <v>28</v>
      </c>
      <c r="R30" t="s">
        <v>701</v>
      </c>
      <c r="S30">
        <v>2</v>
      </c>
      <c r="T30" t="s">
        <v>54</v>
      </c>
      <c r="U30">
        <v>0</v>
      </c>
      <c r="V30">
        <f t="shared" si="2"/>
        <v>0</v>
      </c>
    </row>
    <row r="31" spans="1:22" ht="14.95" customHeight="1">
      <c r="A31">
        <f t="shared" si="3"/>
        <v>29</v>
      </c>
      <c r="B31" t="s">
        <v>702</v>
      </c>
      <c r="C31">
        <v>0</v>
      </c>
      <c r="D31" t="s">
        <v>54</v>
      </c>
      <c r="E31">
        <v>0</v>
      </c>
      <c r="F31">
        <f t="shared" si="0"/>
        <v>0</v>
      </c>
      <c r="I31">
        <f t="shared" si="4"/>
        <v>29</v>
      </c>
      <c r="J31" t="s">
        <v>702</v>
      </c>
      <c r="K31">
        <v>0</v>
      </c>
      <c r="L31" t="s">
        <v>54</v>
      </c>
      <c r="M31">
        <v>0</v>
      </c>
      <c r="N31">
        <f t="shared" si="1"/>
        <v>0</v>
      </c>
      <c r="Q31">
        <f t="shared" si="5"/>
        <v>29</v>
      </c>
      <c r="R31" t="s">
        <v>702</v>
      </c>
      <c r="S31">
        <v>0</v>
      </c>
      <c r="T31" t="s">
        <v>54</v>
      </c>
      <c r="U31">
        <v>0</v>
      </c>
      <c r="V31">
        <f t="shared" si="2"/>
        <v>0</v>
      </c>
    </row>
    <row r="32" spans="1:22" ht="14.95" customHeight="1">
      <c r="A32">
        <f t="shared" si="3"/>
        <v>30</v>
      </c>
      <c r="B32" t="s">
        <v>703</v>
      </c>
      <c r="C32">
        <v>0</v>
      </c>
      <c r="F32">
        <f t="shared" si="0"/>
        <v>0</v>
      </c>
      <c r="I32">
        <f t="shared" si="4"/>
        <v>30</v>
      </c>
      <c r="J32" t="s">
        <v>703</v>
      </c>
      <c r="K32">
        <v>0</v>
      </c>
      <c r="N32">
        <f t="shared" si="1"/>
        <v>0</v>
      </c>
      <c r="Q32">
        <f t="shared" si="5"/>
        <v>30</v>
      </c>
      <c r="R32" t="s">
        <v>703</v>
      </c>
      <c r="S32">
        <v>0</v>
      </c>
      <c r="V32">
        <f t="shared" si="2"/>
        <v>0</v>
      </c>
    </row>
    <row r="33" spans="1:22" ht="14.95" customHeight="1">
      <c r="A33">
        <f t="shared" si="3"/>
        <v>31</v>
      </c>
      <c r="B33" t="s">
        <v>704</v>
      </c>
      <c r="C33">
        <v>0</v>
      </c>
      <c r="F33">
        <f t="shared" si="0"/>
        <v>0</v>
      </c>
      <c r="I33">
        <f t="shared" si="4"/>
        <v>31</v>
      </c>
      <c r="J33" t="s">
        <v>704</v>
      </c>
      <c r="K33">
        <v>0</v>
      </c>
      <c r="N33">
        <f t="shared" si="1"/>
        <v>0</v>
      </c>
      <c r="Q33">
        <f t="shared" si="5"/>
        <v>31</v>
      </c>
      <c r="R33" t="s">
        <v>704</v>
      </c>
      <c r="S33">
        <v>0</v>
      </c>
      <c r="V33">
        <f t="shared" si="2"/>
        <v>0</v>
      </c>
    </row>
    <row r="34" spans="1:22">
      <c r="A34">
        <f t="shared" si="3"/>
        <v>32</v>
      </c>
      <c r="B34" t="s">
        <v>705</v>
      </c>
      <c r="C34">
        <v>25</v>
      </c>
      <c r="F34">
        <f t="shared" si="0"/>
        <v>0</v>
      </c>
      <c r="I34">
        <f t="shared" si="4"/>
        <v>32</v>
      </c>
      <c r="J34" t="s">
        <v>705</v>
      </c>
      <c r="K34">
        <v>10</v>
      </c>
      <c r="N34">
        <f t="shared" si="1"/>
        <v>0</v>
      </c>
      <c r="Q34">
        <f t="shared" si="5"/>
        <v>32</v>
      </c>
      <c r="R34" t="s">
        <v>705</v>
      </c>
      <c r="S34">
        <v>10</v>
      </c>
      <c r="V34">
        <f t="shared" si="2"/>
        <v>0</v>
      </c>
    </row>
    <row r="35" spans="1:22">
      <c r="A35">
        <f t="shared" si="3"/>
        <v>33</v>
      </c>
      <c r="B35" t="s">
        <v>706</v>
      </c>
      <c r="C35">
        <v>5</v>
      </c>
      <c r="F35">
        <f t="shared" si="0"/>
        <v>0</v>
      </c>
      <c r="I35">
        <f t="shared" si="4"/>
        <v>33</v>
      </c>
      <c r="J35" t="s">
        <v>706</v>
      </c>
      <c r="K35">
        <v>5</v>
      </c>
      <c r="N35">
        <f t="shared" si="1"/>
        <v>0</v>
      </c>
      <c r="Q35">
        <f t="shared" si="5"/>
        <v>33</v>
      </c>
      <c r="R35" t="s">
        <v>706</v>
      </c>
      <c r="S35">
        <v>1</v>
      </c>
      <c r="V35">
        <f t="shared" si="2"/>
        <v>0</v>
      </c>
    </row>
    <row r="36" spans="1:22">
      <c r="A36">
        <f t="shared" si="3"/>
        <v>34</v>
      </c>
      <c r="B36" t="s">
        <v>707</v>
      </c>
      <c r="C36">
        <v>25</v>
      </c>
      <c r="F36">
        <f t="shared" si="0"/>
        <v>0</v>
      </c>
      <c r="I36">
        <f t="shared" si="4"/>
        <v>34</v>
      </c>
      <c r="J36" t="s">
        <v>707</v>
      </c>
      <c r="K36">
        <v>10</v>
      </c>
      <c r="N36">
        <f t="shared" si="1"/>
        <v>0</v>
      </c>
      <c r="Q36">
        <f t="shared" si="5"/>
        <v>34</v>
      </c>
      <c r="R36" t="s">
        <v>707</v>
      </c>
      <c r="S36">
        <v>10</v>
      </c>
      <c r="V36">
        <f t="shared" si="2"/>
        <v>0</v>
      </c>
    </row>
    <row r="37" spans="1:22">
      <c r="A37">
        <f t="shared" si="3"/>
        <v>35</v>
      </c>
      <c r="B37" t="s">
        <v>708</v>
      </c>
      <c r="C37">
        <f>C3+C5+C6+C7+C10+C11+C12+C13+C14</f>
        <v>1295</v>
      </c>
      <c r="I37">
        <f t="shared" si="4"/>
        <v>35</v>
      </c>
      <c r="J37" t="s">
        <v>708</v>
      </c>
      <c r="K37">
        <f>K3+K5+K6+K7+K10+K11+K12+K13+K14</f>
        <v>545</v>
      </c>
      <c r="Q37">
        <f t="shared" si="5"/>
        <v>35</v>
      </c>
      <c r="R37" t="s">
        <v>708</v>
      </c>
      <c r="S37">
        <f>S3+S5+S6+S7+S10+S11+S12+S13+S14</f>
        <v>425</v>
      </c>
    </row>
    <row r="38" spans="1:22">
      <c r="A38">
        <f t="shared" si="3"/>
        <v>36</v>
      </c>
      <c r="B38" t="s">
        <v>709</v>
      </c>
      <c r="C38">
        <f>C4+C8+C9</f>
        <v>565</v>
      </c>
      <c r="I38">
        <f t="shared" si="4"/>
        <v>36</v>
      </c>
      <c r="J38" t="s">
        <v>709</v>
      </c>
      <c r="K38">
        <f>K4+K8+K9</f>
        <v>260</v>
      </c>
      <c r="Q38">
        <f t="shared" si="5"/>
        <v>36</v>
      </c>
      <c r="R38" t="s">
        <v>709</v>
      </c>
      <c r="S38">
        <f>S4+S8+S9</f>
        <v>180</v>
      </c>
    </row>
    <row r="39" spans="1:22">
      <c r="A39">
        <f t="shared" si="3"/>
        <v>37</v>
      </c>
      <c r="B39" t="s">
        <v>710</v>
      </c>
      <c r="C39">
        <f>C38+C37</f>
        <v>1860</v>
      </c>
      <c r="I39">
        <f t="shared" si="4"/>
        <v>37</v>
      </c>
      <c r="J39" t="s">
        <v>710</v>
      </c>
      <c r="K39">
        <f>K38+K37</f>
        <v>805</v>
      </c>
      <c r="Q39">
        <f t="shared" si="5"/>
        <v>37</v>
      </c>
      <c r="R39" t="s">
        <v>710</v>
      </c>
      <c r="S39">
        <f>S38+S37</f>
        <v>605</v>
      </c>
    </row>
    <row r="40" spans="1:22">
      <c r="A40">
        <f t="shared" si="3"/>
        <v>38</v>
      </c>
      <c r="B40" t="s">
        <v>711</v>
      </c>
      <c r="C40">
        <f>C36+C35+C34+C33+C32+C26+C24+C17+C16+C15</f>
        <v>380</v>
      </c>
      <c r="I40">
        <f t="shared" si="4"/>
        <v>38</v>
      </c>
      <c r="J40" t="s">
        <v>711</v>
      </c>
      <c r="K40">
        <f>K36+K35+K34+K33+K32+K26+K24+K17+K16+K15</f>
        <v>175</v>
      </c>
      <c r="Q40">
        <f t="shared" si="5"/>
        <v>38</v>
      </c>
      <c r="R40" t="s">
        <v>711</v>
      </c>
      <c r="S40">
        <f>S36+S35+S34+S33+S32+S26+S24+S17+S16+S15</f>
        <v>131</v>
      </c>
    </row>
    <row r="41" spans="1:22">
      <c r="A41">
        <f t="shared" si="3"/>
        <v>39</v>
      </c>
      <c r="B41" t="s">
        <v>712</v>
      </c>
      <c r="C41">
        <f>SUM(C18:C23)</f>
        <v>412</v>
      </c>
      <c r="I41">
        <f t="shared" si="4"/>
        <v>39</v>
      </c>
      <c r="J41" t="s">
        <v>712</v>
      </c>
      <c r="K41">
        <f>SUM(K18:K23)</f>
        <v>214</v>
      </c>
      <c r="Q41">
        <f t="shared" si="5"/>
        <v>39</v>
      </c>
      <c r="R41" t="s">
        <v>712</v>
      </c>
      <c r="S41">
        <f>SUM(S18:S23)</f>
        <v>85</v>
      </c>
    </row>
    <row r="42" spans="1:22">
      <c r="A42">
        <f t="shared" si="3"/>
        <v>40</v>
      </c>
      <c r="B42" t="s">
        <v>713</v>
      </c>
      <c r="F42">
        <f>SUM(F3:F36)</f>
        <v>187600</v>
      </c>
      <c r="I42">
        <f t="shared" si="4"/>
        <v>40</v>
      </c>
      <c r="J42" t="s">
        <v>713</v>
      </c>
      <c r="N42">
        <f>SUM(N3:N36)</f>
        <v>85400</v>
      </c>
      <c r="Q42">
        <f t="shared" si="5"/>
        <v>40</v>
      </c>
      <c r="R42" t="s">
        <v>713</v>
      </c>
      <c r="V42">
        <f>SUM(V3:V36)</f>
        <v>123000</v>
      </c>
    </row>
    <row r="43" spans="1:22">
      <c r="A43">
        <f t="shared" si="3"/>
        <v>41</v>
      </c>
      <c r="B43" t="s">
        <v>714</v>
      </c>
      <c r="I43">
        <f t="shared" si="4"/>
        <v>41</v>
      </c>
      <c r="J43" t="s">
        <v>714</v>
      </c>
      <c r="Q43">
        <f t="shared" si="5"/>
        <v>41</v>
      </c>
      <c r="R43" t="s">
        <v>714</v>
      </c>
    </row>
    <row r="44" spans="1:22">
      <c r="A44">
        <f t="shared" si="3"/>
        <v>42</v>
      </c>
      <c r="B44" t="s">
        <v>715</v>
      </c>
      <c r="F44">
        <f>C39*3</f>
        <v>5580</v>
      </c>
      <c r="I44">
        <f t="shared" si="4"/>
        <v>42</v>
      </c>
      <c r="J44" t="s">
        <v>715</v>
      </c>
      <c r="N44">
        <f>K39*3</f>
        <v>2415</v>
      </c>
      <c r="Q44">
        <f t="shared" si="5"/>
        <v>42</v>
      </c>
      <c r="R44" t="s">
        <v>715</v>
      </c>
      <c r="V44">
        <f>S39*3</f>
        <v>1815</v>
      </c>
    </row>
    <row r="45" spans="1:22">
      <c r="A45">
        <f t="shared" si="3"/>
        <v>43</v>
      </c>
      <c r="B45" t="s">
        <v>716</v>
      </c>
      <c r="F45">
        <f>C37/8*30</f>
        <v>4856.25</v>
      </c>
      <c r="I45">
        <f t="shared" si="4"/>
        <v>43</v>
      </c>
      <c r="J45" t="s">
        <v>716</v>
      </c>
      <c r="N45">
        <f>K37/8*30</f>
        <v>2043.75</v>
      </c>
      <c r="Q45">
        <f t="shared" si="5"/>
        <v>43</v>
      </c>
      <c r="R45" t="s">
        <v>716</v>
      </c>
      <c r="V45">
        <f>S37/8*30</f>
        <v>1593.75</v>
      </c>
    </row>
    <row r="46" spans="1:22">
      <c r="A46">
        <f t="shared" si="3"/>
        <v>44</v>
      </c>
      <c r="B46" t="s">
        <v>717</v>
      </c>
      <c r="F46">
        <f>C40*30</f>
        <v>11400</v>
      </c>
      <c r="I46">
        <f t="shared" si="4"/>
        <v>44</v>
      </c>
      <c r="J46" t="s">
        <v>717</v>
      </c>
      <c r="N46">
        <f>K40*30</f>
        <v>5250</v>
      </c>
      <c r="Q46">
        <f t="shared" si="5"/>
        <v>44</v>
      </c>
      <c r="R46" t="s">
        <v>717</v>
      </c>
      <c r="V46">
        <f>S40*30</f>
        <v>3930</v>
      </c>
    </row>
    <row r="47" spans="1:22">
      <c r="A47">
        <f t="shared" si="3"/>
        <v>45</v>
      </c>
      <c r="B47" t="s">
        <v>718</v>
      </c>
      <c r="F47">
        <f>C41*30</f>
        <v>12360</v>
      </c>
      <c r="I47">
        <f t="shared" si="4"/>
        <v>45</v>
      </c>
      <c r="J47" t="s">
        <v>718</v>
      </c>
      <c r="N47">
        <f>K41*30</f>
        <v>6420</v>
      </c>
      <c r="Q47">
        <f t="shared" si="5"/>
        <v>45</v>
      </c>
      <c r="R47" t="s">
        <v>718</v>
      </c>
      <c r="V47">
        <f>S41*30</f>
        <v>2550</v>
      </c>
    </row>
    <row r="49" spans="1:22">
      <c r="A49">
        <f>A47+1</f>
        <v>46</v>
      </c>
      <c r="B49" t="s">
        <v>719</v>
      </c>
      <c r="F49">
        <f>SUM(F44:F47)</f>
        <v>34196.25</v>
      </c>
      <c r="I49">
        <f>I47+1</f>
        <v>46</v>
      </c>
      <c r="J49" t="s">
        <v>719</v>
      </c>
      <c r="N49">
        <f>SUM(N44:N47)</f>
        <v>16128.75</v>
      </c>
      <c r="Q49">
        <f>Q47+1</f>
        <v>46</v>
      </c>
      <c r="R49" t="s">
        <v>719</v>
      </c>
      <c r="V49">
        <f>SUM(V44:V47)</f>
        <v>9888.75</v>
      </c>
    </row>
    <row r="51" spans="1:22">
      <c r="A51">
        <f>A49+1</f>
        <v>47</v>
      </c>
      <c r="B51" t="s">
        <v>720</v>
      </c>
      <c r="F51">
        <f>F49*60%</f>
        <v>20517.75</v>
      </c>
      <c r="I51">
        <f>I49+1</f>
        <v>47</v>
      </c>
      <c r="J51" t="s">
        <v>720</v>
      </c>
      <c r="N51">
        <f>N49*60%</f>
        <v>9677.25</v>
      </c>
      <c r="Q51">
        <f>Q49+1</f>
        <v>47</v>
      </c>
      <c r="R51" t="s">
        <v>720</v>
      </c>
      <c r="V51">
        <f>V49*60%</f>
        <v>5933.25</v>
      </c>
    </row>
    <row r="52" spans="1:22">
      <c r="A52">
        <f t="shared" ref="A52:A65" si="6">A51+1</f>
        <v>48</v>
      </c>
      <c r="B52" t="s">
        <v>721</v>
      </c>
      <c r="F52">
        <f>F49*40%</f>
        <v>13678.5</v>
      </c>
      <c r="I52">
        <f t="shared" ref="I52:I65" si="7">I51+1</f>
        <v>48</v>
      </c>
      <c r="J52" t="s">
        <v>721</v>
      </c>
      <c r="N52">
        <f>N49*40%</f>
        <v>6451.5</v>
      </c>
      <c r="Q52">
        <f t="shared" ref="Q52:Q65" si="8">Q51+1</f>
        <v>48</v>
      </c>
      <c r="R52" t="s">
        <v>721</v>
      </c>
      <c r="V52">
        <f>V49*40%</f>
        <v>3955.5</v>
      </c>
    </row>
    <row r="54" spans="1:22">
      <c r="A54">
        <f>A52+1</f>
        <v>49</v>
      </c>
      <c r="B54" t="s">
        <v>722</v>
      </c>
      <c r="I54">
        <f>I52+1</f>
        <v>49</v>
      </c>
      <c r="J54" t="s">
        <v>722</v>
      </c>
      <c r="Q54">
        <f>Q52+1</f>
        <v>49</v>
      </c>
      <c r="R54" t="s">
        <v>722</v>
      </c>
    </row>
    <row r="55" spans="1:22">
      <c r="A55">
        <f t="shared" si="6"/>
        <v>50</v>
      </c>
      <c r="B55" t="s">
        <v>723</v>
      </c>
      <c r="F55">
        <f>C38*3</f>
        <v>1695</v>
      </c>
      <c r="I55">
        <f t="shared" si="7"/>
        <v>50</v>
      </c>
      <c r="J55" t="s">
        <v>723</v>
      </c>
      <c r="N55">
        <f>K38*3</f>
        <v>780</v>
      </c>
      <c r="Q55">
        <f t="shared" si="8"/>
        <v>50</v>
      </c>
      <c r="R55" t="s">
        <v>723</v>
      </c>
      <c r="V55">
        <f>S38*3</f>
        <v>540</v>
      </c>
    </row>
    <row r="56" spans="1:22">
      <c r="A56">
        <f t="shared" si="6"/>
        <v>51</v>
      </c>
      <c r="B56" t="s">
        <v>724</v>
      </c>
      <c r="F56">
        <f>C39*3</f>
        <v>5580</v>
      </c>
      <c r="I56">
        <f t="shared" si="7"/>
        <v>51</v>
      </c>
      <c r="J56" t="s">
        <v>724</v>
      </c>
      <c r="N56">
        <f>K39*3</f>
        <v>2415</v>
      </c>
      <c r="Q56">
        <f t="shared" si="8"/>
        <v>51</v>
      </c>
      <c r="R56" t="s">
        <v>724</v>
      </c>
      <c r="V56">
        <f>S39*3</f>
        <v>1815</v>
      </c>
    </row>
    <row r="57" spans="1:22">
      <c r="A57">
        <f t="shared" si="6"/>
        <v>52</v>
      </c>
      <c r="B57" t="s">
        <v>725</v>
      </c>
      <c r="F57">
        <f>((C39/8)*25)+SUM(C18:C20)*15</f>
        <v>11887.5</v>
      </c>
      <c r="I57">
        <f t="shared" si="7"/>
        <v>52</v>
      </c>
      <c r="J57" t="s">
        <v>725</v>
      </c>
      <c r="N57">
        <f>((K39/8)*25)+SUM(K18:K20)*15</f>
        <v>5590.625</v>
      </c>
      <c r="Q57">
        <f t="shared" si="8"/>
        <v>52</v>
      </c>
      <c r="R57" t="s">
        <v>725</v>
      </c>
      <c r="V57">
        <f>((S39/8)*25)+SUM(S18:S20)*15</f>
        <v>3120.625</v>
      </c>
    </row>
    <row r="58" spans="1:22">
      <c r="A58">
        <f t="shared" si="6"/>
        <v>53</v>
      </c>
      <c r="B58" t="s">
        <v>726</v>
      </c>
      <c r="F58">
        <f>SUM(C26:C28,C17)*15</f>
        <v>525</v>
      </c>
      <c r="I58">
        <f t="shared" si="7"/>
        <v>53</v>
      </c>
      <c r="J58" t="s">
        <v>726</v>
      </c>
      <c r="N58">
        <f>SUM(K26:K28,K17)*15</f>
        <v>300</v>
      </c>
      <c r="Q58">
        <f t="shared" si="8"/>
        <v>53</v>
      </c>
      <c r="R58" t="s">
        <v>726</v>
      </c>
      <c r="V58">
        <f>SUM(S26:S28,S17)*15</f>
        <v>75</v>
      </c>
    </row>
    <row r="59" spans="1:22">
      <c r="A59">
        <f t="shared" si="6"/>
        <v>54</v>
      </c>
      <c r="B59" t="s">
        <v>727</v>
      </c>
      <c r="F59">
        <f>C24*25</f>
        <v>125</v>
      </c>
      <c r="I59">
        <f t="shared" si="7"/>
        <v>54</v>
      </c>
      <c r="J59" t="s">
        <v>727</v>
      </c>
      <c r="N59">
        <f>K24*25</f>
        <v>125</v>
      </c>
      <c r="Q59">
        <f t="shared" si="8"/>
        <v>54</v>
      </c>
      <c r="R59" t="s">
        <v>727</v>
      </c>
      <c r="V59">
        <f>S24*25</f>
        <v>0</v>
      </c>
    </row>
    <row r="60" spans="1:22">
      <c r="A60">
        <f t="shared" si="6"/>
        <v>55</v>
      </c>
      <c r="B60" t="s">
        <v>728</v>
      </c>
      <c r="F60">
        <f>(C34+C35)*30</f>
        <v>900</v>
      </c>
      <c r="I60">
        <f t="shared" si="7"/>
        <v>55</v>
      </c>
      <c r="J60" t="s">
        <v>728</v>
      </c>
      <c r="N60">
        <f>(K34+K35)*30</f>
        <v>450</v>
      </c>
      <c r="Q60">
        <f t="shared" si="8"/>
        <v>55</v>
      </c>
      <c r="R60" t="s">
        <v>728</v>
      </c>
      <c r="V60">
        <f>(S34+S35)*30</f>
        <v>330</v>
      </c>
    </row>
    <row r="61" spans="1:22">
      <c r="A61">
        <f t="shared" si="6"/>
        <v>56</v>
      </c>
      <c r="B61" t="s">
        <v>729</v>
      </c>
      <c r="F61">
        <f>C36*30</f>
        <v>750</v>
      </c>
      <c r="I61">
        <f t="shared" si="7"/>
        <v>56</v>
      </c>
      <c r="J61" t="s">
        <v>729</v>
      </c>
      <c r="N61">
        <f>K36*30</f>
        <v>300</v>
      </c>
      <c r="Q61">
        <f t="shared" si="8"/>
        <v>56</v>
      </c>
      <c r="R61" t="s">
        <v>729</v>
      </c>
      <c r="V61">
        <f>S36*30</f>
        <v>300</v>
      </c>
    </row>
    <row r="63" spans="1:22">
      <c r="A63">
        <f>A61+1</f>
        <v>57</v>
      </c>
      <c r="B63" t="s">
        <v>713</v>
      </c>
      <c r="F63">
        <f>F42</f>
        <v>187600</v>
      </c>
      <c r="I63">
        <f>I61+1</f>
        <v>57</v>
      </c>
      <c r="J63" t="s">
        <v>713</v>
      </c>
      <c r="N63">
        <f>N42</f>
        <v>85400</v>
      </c>
      <c r="Q63">
        <f>Q61+1</f>
        <v>57</v>
      </c>
      <c r="R63" t="s">
        <v>713</v>
      </c>
      <c r="V63">
        <f>V42</f>
        <v>123000</v>
      </c>
    </row>
    <row r="64" spans="1:22">
      <c r="A64">
        <f t="shared" si="6"/>
        <v>58</v>
      </c>
      <c r="B64" t="s">
        <v>730</v>
      </c>
      <c r="F64">
        <f>F63/1.732*0.8*415</f>
        <v>35960277.136258662</v>
      </c>
      <c r="I64">
        <f t="shared" si="7"/>
        <v>58</v>
      </c>
      <c r="J64" t="s">
        <v>730</v>
      </c>
      <c r="N64">
        <f>N63/1.732*0.8*415</f>
        <v>16369976.90531178</v>
      </c>
      <c r="Q64">
        <f t="shared" si="8"/>
        <v>58</v>
      </c>
      <c r="R64" t="s">
        <v>730</v>
      </c>
      <c r="V64">
        <f>V63/1.732*0.8*415</f>
        <v>23577367.205542728</v>
      </c>
    </row>
    <row r="65" spans="1:22">
      <c r="A65">
        <f t="shared" si="6"/>
        <v>59</v>
      </c>
      <c r="B65" t="s">
        <v>731</v>
      </c>
      <c r="C65">
        <v>0.66</v>
      </c>
      <c r="I65">
        <f t="shared" si="7"/>
        <v>59</v>
      </c>
      <c r="J65" t="s">
        <v>731</v>
      </c>
      <c r="K65">
        <v>0.66</v>
      </c>
      <c r="Q65">
        <f t="shared" si="8"/>
        <v>59</v>
      </c>
      <c r="R65" t="s">
        <v>731</v>
      </c>
      <c r="S65">
        <v>0.66</v>
      </c>
    </row>
    <row r="67" spans="1:22">
      <c r="A67">
        <f>A65+1</f>
        <v>60</v>
      </c>
      <c r="B67" t="s">
        <v>732</v>
      </c>
      <c r="F67">
        <f>F63*C65/1000</f>
        <v>123.816</v>
      </c>
      <c r="I67">
        <f>I65+1</f>
        <v>60</v>
      </c>
      <c r="J67" t="s">
        <v>732</v>
      </c>
      <c r="N67">
        <f>N63*K65/1000</f>
        <v>56.363999999999997</v>
      </c>
      <c r="Q67">
        <f>Q65+1</f>
        <v>60</v>
      </c>
      <c r="R67" t="s">
        <v>732</v>
      </c>
      <c r="V67">
        <f>V63*S65/1000</f>
        <v>81.180000000000007</v>
      </c>
    </row>
  </sheetData>
  <mergeCells count="3">
    <mergeCell ref="A1:F1"/>
    <mergeCell ref="I1:N1"/>
    <mergeCell ref="Q1:V1"/>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8:O26"/>
  <sheetViews>
    <sheetView topLeftCell="A10" workbookViewId="0">
      <selection activeCell="O24" sqref="O24"/>
    </sheetView>
  </sheetViews>
  <sheetFormatPr defaultRowHeight="13.6"/>
  <sheetData>
    <row r="18" spans="9:15">
      <c r="N18">
        <f>72*6</f>
        <v>432</v>
      </c>
    </row>
    <row r="21" spans="9:15">
      <c r="M21">
        <f>6*6</f>
        <v>36</v>
      </c>
    </row>
    <row r="22" spans="9:15">
      <c r="I22">
        <f>72*6</f>
        <v>432</v>
      </c>
    </row>
    <row r="23" spans="9:15">
      <c r="I23">
        <f>37*3</f>
        <v>111</v>
      </c>
      <c r="O23">
        <f>36*6</f>
        <v>216</v>
      </c>
    </row>
    <row r="24" spans="9:15">
      <c r="I24">
        <f>I23*7</f>
        <v>777</v>
      </c>
    </row>
    <row r="25" spans="9:15">
      <c r="L25">
        <f>13*3</f>
        <v>39</v>
      </c>
    </row>
    <row r="26" spans="9:15">
      <c r="L26">
        <f>L25*6</f>
        <v>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Ele Abstract</vt:lpstr>
      <vt:lpstr>EST-GH</vt:lpstr>
      <vt:lpstr>EST-BH</vt:lpstr>
      <vt:lpstr>Sr.HST</vt:lpstr>
      <vt:lpstr>E-Data 24-25</vt:lpstr>
      <vt:lpstr>INV</vt:lpstr>
      <vt:lpstr>Sheet1</vt:lpstr>
      <vt:lpstr>'E-Data 24-25'!Print_Area</vt:lpstr>
      <vt:lpstr>'Ele Abstract'!Print_Area</vt:lpstr>
      <vt:lpstr>'EST-BH'!Print_Area</vt:lpstr>
      <vt:lpstr>'EST-GH'!Print_Area</vt:lpstr>
      <vt:lpstr>'E-Data 24-25'!Print_Titles</vt:lpstr>
      <vt:lpstr>'EST-GH'!Print_Titles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dc:creator>
  <cp:lastModifiedBy>ASTA INFRA</cp:lastModifiedBy>
  <cp:lastPrinted>2024-08-30T03:57:10Z</cp:lastPrinted>
  <dcterms:created xsi:type="dcterms:W3CDTF">2022-07-08T10:12:14Z</dcterms:created>
  <dcterms:modified xsi:type="dcterms:W3CDTF">2024-09-12T09:31:44Z</dcterms:modified>
</cp:coreProperties>
</file>