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filterPrivacy="1" defaultThemeVersion="124226"/>
  <xr:revisionPtr revIDLastSave="0" documentId="13_ncr:1_{E1E1DD7F-85DC-47FE-BA12-1F2B3BEECDA2}"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F4" i="1"/>
  <c r="G23" i="1"/>
  <c r="F23" i="1"/>
  <c r="G22" i="1"/>
  <c r="F22" i="1"/>
  <c r="G21" i="1"/>
  <c r="F21" i="1"/>
  <c r="G20" i="1"/>
  <c r="F20" i="1"/>
  <c r="G17" i="1"/>
  <c r="F17" i="1"/>
  <c r="G16" i="1"/>
  <c r="F16" i="1"/>
  <c r="G14" i="1"/>
  <c r="F14" i="1"/>
  <c r="G13" i="1"/>
  <c r="F13" i="1"/>
  <c r="G12" i="1"/>
  <c r="F12" i="1"/>
  <c r="G11" i="1"/>
  <c r="F11" i="1"/>
  <c r="G10" i="1"/>
  <c r="F10" i="1"/>
  <c r="G9" i="1"/>
  <c r="F9" i="1"/>
  <c r="G8" i="1"/>
  <c r="F8" i="1"/>
  <c r="G7" i="1"/>
  <c r="F7" i="1"/>
  <c r="G5" i="1"/>
  <c r="G6" i="1"/>
  <c r="F6" i="1"/>
  <c r="F5" i="1"/>
  <c r="G19" i="1"/>
  <c r="F19" i="1"/>
  <c r="G18" i="1"/>
  <c r="F18" i="1"/>
</calcChain>
</file>

<file path=xl/sharedStrings.xml><?xml version="1.0" encoding="utf-8"?>
<sst xmlns="http://schemas.openxmlformats.org/spreadsheetml/2006/main" count="48" uniqueCount="30">
  <si>
    <t>S.No</t>
  </si>
  <si>
    <t>Description</t>
  </si>
  <si>
    <t>Quantity</t>
  </si>
  <si>
    <t>Units</t>
  </si>
  <si>
    <t xml:space="preserve">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
</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</si>
  <si>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</si>
  <si>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</si>
  <si>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Liquid Line at Gandhi Hospital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</si>
  <si>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Suction Line at Gandhi Hospital</t>
  </si>
  <si>
    <t>SITC of CPVC drain ping with supports, clamps and 9 mm thk. Nitrile rubber tube insulation of the following sizes. Insulation shall have factory laminated glass cloth. 32mm Dia at Gandhi Hospital</t>
  </si>
  <si>
    <t>SITC of CPVC drain ping with supports, clamps and 9 mm thk. Nitrile rubber tube insulation of the following sizes. Insulation shall have factory laminated glass cloth. 25mm Dia at Gandhi Hospital</t>
  </si>
  <si>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22G - 0.8 mm Thick at Gandhi Hospital
</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</si>
  <si>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</si>
  <si>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</si>
  <si>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</si>
  <si>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</si>
  <si>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</si>
  <si>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 xml:space="preserve">SITC of Magnehelic gauges across pre and fine filter at AHUs including mounting arrangement, SS nozzles, food grade PVC tubing, etc. At GandhiHospital
</t>
  </si>
  <si>
    <t>SITC of Magnehelic gauges to measure the room differential pressures in operation theatres with SS mounting box, SS nozzles, food grade PVC tubing, etc. At Gandhi Hospital</t>
  </si>
  <si>
    <t>SITC of Aluminium powder coated Fresh air and Exhaust Louvers of non- vision type with nylon mosquito net etc. At Gandhi Hospital</t>
  </si>
  <si>
    <t>Supply, laying of Class O Nitrile rubber with factory laminated Glass cloth, all joints shall be covered with self-adhesive tapes 32mm Thick for Exposed Supply Air duct and finished with UV Protective Paint. at Gandhi Hospital</t>
  </si>
  <si>
    <t>Supply, laying of Class O Nitrile rubber with factory laminated Glass cloth, all joints shall be covered with self-adhesive tapes 25mm Thick for Exposed Return Air Duct and finished with UV Protective Paint. at Gandhi Hospital</t>
  </si>
  <si>
    <t>Supply, laying of Class O Nitrile rubber with factory laminated Glass cloth, all joints shall be covered with self-adhesive tapes 19mm Thick for Return air running inside the building. at Gandhi Hospital</t>
  </si>
  <si>
    <t>No</t>
  </si>
  <si>
    <t>Rmt</t>
  </si>
  <si>
    <t>Sqm</t>
  </si>
  <si>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20G - 1.0 mm Thick at Gandhi Hospital
</t>
  </si>
  <si>
    <t xml:space="preserve">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Edgetech/ Zeco/Waves; Make - Blower - Nicotra / Kruger; Motor - Crompton Greaves / Siemens;
Filter -   Thermodyne   /   Freudenberg   /   Ultrafil/   AAF/   Camfil/   Usha
/Matchmark at Gandhi Hospital
</t>
  </si>
  <si>
    <t>Supply</t>
  </si>
  <si>
    <t>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</si>
</sst>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5">
    <xf numFmtId="0" fontId="0" fillId="0" borderId="0" xfId="0"/>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2" xfId="0" applyFill="1" applyBorder="1" applyAlignment="1">
      <alignment horizontal="center" vertical="center"/>
    </xf>
    <xf numFmtId="0" fontId="0" fillId="0" borderId="3" xfId="0"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3"/>
  <sheetViews>
    <sheetView tabSelected="1" topLeftCell="A3" workbookViewId="0">
      <selection activeCell="G5" sqref="G5"/>
    </sheetView>
  </sheetViews>
  <sheetFormatPr defaultRowHeight="14.4" x14ac:dyDescent="0.3"/>
  <cols>
    <col min="3" max="3" width="88" customWidth="1"/>
  </cols>
  <sheetData>
    <row r="2" spans="2:7" x14ac:dyDescent="0.3">
      <c r="B2" s="1" t="s">
        <v>0</v>
      </c>
      <c r="C2" s="1" t="s">
        <v>1</v>
      </c>
      <c r="D2" s="1" t="s">
        <v>2</v>
      </c>
      <c r="E2" s="1" t="s">
        <v>3</v>
      </c>
      <c r="F2" s="3" t="s">
        <v>28</v>
      </c>
      <c r="G2" s="3" t="s">
        <v>29</v>
      </c>
    </row>
    <row r="3" spans="2:7" ht="194.4" customHeight="1" x14ac:dyDescent="0.3">
      <c r="B3" s="1">
        <v>1</v>
      </c>
      <c r="C3" s="2" t="s">
        <v>27</v>
      </c>
      <c r="D3" s="1">
        <v>1</v>
      </c>
      <c r="E3" s="1" t="s">
        <v>23</v>
      </c>
      <c r="F3">
        <v>496000</v>
      </c>
      <c r="G3" s="4">
        <v>22000</v>
      </c>
    </row>
    <row r="4" spans="2:7" ht="92.4" customHeight="1" x14ac:dyDescent="0.3">
      <c r="B4" s="1">
        <v>2</v>
      </c>
      <c r="C4" s="2" t="s">
        <v>4</v>
      </c>
      <c r="D4" s="1">
        <v>6</v>
      </c>
      <c r="E4" s="1" t="s">
        <v>23</v>
      </c>
      <c r="F4">
        <f>D4*34900</f>
        <v>209400</v>
      </c>
      <c r="G4">
        <f>D4*3250</f>
        <v>19500</v>
      </c>
    </row>
    <row r="5" spans="2:7" ht="125.25" customHeight="1" x14ac:dyDescent="0.3">
      <c r="B5" s="1">
        <v>3</v>
      </c>
      <c r="C5" s="2" t="s">
        <v>5</v>
      </c>
      <c r="D5" s="1">
        <v>2</v>
      </c>
      <c r="E5" s="1" t="s">
        <v>23</v>
      </c>
      <c r="F5">
        <f>D5*140000</f>
        <v>280000</v>
      </c>
      <c r="G5">
        <f>D5*13200</f>
        <v>26400</v>
      </c>
    </row>
    <row r="6" spans="2:7" ht="100.8" x14ac:dyDescent="0.3">
      <c r="B6" s="1">
        <v>4</v>
      </c>
      <c r="C6" s="2" t="s">
        <v>6</v>
      </c>
      <c r="D6" s="1">
        <v>1</v>
      </c>
      <c r="E6" s="1" t="s">
        <v>23</v>
      </c>
      <c r="F6">
        <f>D6*180752</f>
        <v>180752</v>
      </c>
      <c r="G6">
        <f>D6*8000</f>
        <v>8000</v>
      </c>
    </row>
    <row r="7" spans="2:7" ht="100.8" x14ac:dyDescent="0.3">
      <c r="B7" s="1">
        <v>5</v>
      </c>
      <c r="C7" s="2" t="s">
        <v>7</v>
      </c>
      <c r="D7" s="1">
        <v>20</v>
      </c>
      <c r="E7" s="1" t="s">
        <v>24</v>
      </c>
      <c r="F7">
        <f>D7*1116</f>
        <v>22320</v>
      </c>
      <c r="G7">
        <f>D7*165</f>
        <v>3300</v>
      </c>
    </row>
    <row r="8" spans="2:7" ht="100.8" x14ac:dyDescent="0.3">
      <c r="B8" s="1">
        <v>6</v>
      </c>
      <c r="C8" s="2" t="s">
        <v>8</v>
      </c>
      <c r="D8" s="1">
        <v>20</v>
      </c>
      <c r="E8" s="1" t="s">
        <v>24</v>
      </c>
      <c r="F8">
        <f>D8*1651</f>
        <v>33020</v>
      </c>
      <c r="G8">
        <f>D8*143</f>
        <v>2860</v>
      </c>
    </row>
    <row r="9" spans="2:7" ht="33.75" customHeight="1" x14ac:dyDescent="0.3">
      <c r="B9" s="1">
        <v>7</v>
      </c>
      <c r="C9" s="2" t="s">
        <v>9</v>
      </c>
      <c r="D9" s="1">
        <v>50</v>
      </c>
      <c r="E9" s="1" t="s">
        <v>24</v>
      </c>
      <c r="F9">
        <f>D9*150</f>
        <v>7500</v>
      </c>
      <c r="G9">
        <f>D9*66</f>
        <v>3300</v>
      </c>
    </row>
    <row r="10" spans="2:7" ht="30.75" customHeight="1" x14ac:dyDescent="0.3">
      <c r="B10" s="1">
        <v>8</v>
      </c>
      <c r="C10" s="2" t="s">
        <v>10</v>
      </c>
      <c r="D10" s="1">
        <v>50</v>
      </c>
      <c r="E10" s="1" t="s">
        <v>24</v>
      </c>
      <c r="F10">
        <f>D10*150</f>
        <v>7500</v>
      </c>
      <c r="G10">
        <f>D10*66</f>
        <v>3300</v>
      </c>
    </row>
    <row r="11" spans="2:7" ht="93" customHeight="1" x14ac:dyDescent="0.3">
      <c r="B11" s="1">
        <v>9</v>
      </c>
      <c r="C11" s="2" t="s">
        <v>26</v>
      </c>
      <c r="D11" s="1">
        <v>30</v>
      </c>
      <c r="E11" s="1" t="s">
        <v>25</v>
      </c>
      <c r="F11">
        <f>D11*1875</f>
        <v>56250</v>
      </c>
      <c r="G11">
        <f>D11*300</f>
        <v>9000</v>
      </c>
    </row>
    <row r="12" spans="2:7" ht="93.75" customHeight="1" x14ac:dyDescent="0.3">
      <c r="B12" s="1">
        <v>10</v>
      </c>
      <c r="C12" s="2" t="s">
        <v>11</v>
      </c>
      <c r="D12" s="1">
        <v>250</v>
      </c>
      <c r="E12" s="1" t="s">
        <v>25</v>
      </c>
      <c r="F12">
        <f>D12*1650</f>
        <v>412500</v>
      </c>
      <c r="G12">
        <f>D12*300</f>
        <v>75000</v>
      </c>
    </row>
    <row r="13" spans="2:7" ht="28.8" x14ac:dyDescent="0.3">
      <c r="B13" s="1">
        <v>11</v>
      </c>
      <c r="C13" s="2" t="s">
        <v>12</v>
      </c>
      <c r="D13" s="1">
        <v>2</v>
      </c>
      <c r="E13" s="1" t="s">
        <v>25</v>
      </c>
      <c r="F13">
        <f>D13*14000</f>
        <v>28000</v>
      </c>
      <c r="G13">
        <f>D13*1980</f>
        <v>3960</v>
      </c>
    </row>
    <row r="14" spans="2:7" ht="28.8" x14ac:dyDescent="0.3">
      <c r="B14" s="1">
        <v>12</v>
      </c>
      <c r="C14" s="2" t="s">
        <v>13</v>
      </c>
      <c r="D14" s="1">
        <v>2</v>
      </c>
      <c r="E14" s="1" t="s">
        <v>25</v>
      </c>
      <c r="F14">
        <f>D14*18000</f>
        <v>36000</v>
      </c>
      <c r="G14">
        <f>D14*1650</f>
        <v>3300</v>
      </c>
    </row>
    <row r="15" spans="2:7" x14ac:dyDescent="0.3">
      <c r="B15" s="1">
        <v>13</v>
      </c>
      <c r="C15" s="2" t="s">
        <v>14</v>
      </c>
      <c r="D15" s="1">
        <v>2</v>
      </c>
      <c r="E15" s="1" t="s">
        <v>25</v>
      </c>
    </row>
    <row r="16" spans="2:7" x14ac:dyDescent="0.3">
      <c r="B16" s="1">
        <v>14</v>
      </c>
      <c r="C16" s="2" t="s">
        <v>15</v>
      </c>
      <c r="D16" s="1">
        <v>1</v>
      </c>
      <c r="E16" s="1" t="s">
        <v>25</v>
      </c>
      <c r="F16">
        <f>D16*9686</f>
        <v>9686</v>
      </c>
      <c r="G16">
        <f>D16*1980</f>
        <v>1980</v>
      </c>
    </row>
    <row r="17" spans="2:7" ht="28.8" x14ac:dyDescent="0.3">
      <c r="B17" s="1">
        <v>15</v>
      </c>
      <c r="C17" s="2" t="s">
        <v>16</v>
      </c>
      <c r="D17" s="1">
        <v>1</v>
      </c>
      <c r="E17" s="1" t="s">
        <v>25</v>
      </c>
      <c r="F17">
        <f>D17*8500</f>
        <v>8500</v>
      </c>
      <c r="G17">
        <f>D17*1980</f>
        <v>1980</v>
      </c>
    </row>
    <row r="18" spans="2:7" ht="36" customHeight="1" x14ac:dyDescent="0.3">
      <c r="B18" s="1">
        <v>16</v>
      </c>
      <c r="C18" s="2" t="s">
        <v>17</v>
      </c>
      <c r="D18" s="1">
        <v>2</v>
      </c>
      <c r="E18" s="1" t="s">
        <v>23</v>
      </c>
      <c r="F18">
        <f>D18*12650</f>
        <v>25300</v>
      </c>
      <c r="G18">
        <f>D18*1000</f>
        <v>2000</v>
      </c>
    </row>
    <row r="19" spans="2:7" ht="28.8" x14ac:dyDescent="0.3">
      <c r="B19" s="1">
        <v>17</v>
      </c>
      <c r="C19" s="2" t="s">
        <v>18</v>
      </c>
      <c r="D19" s="1">
        <v>2</v>
      </c>
      <c r="E19" s="1" t="s">
        <v>23</v>
      </c>
      <c r="F19">
        <f>D19*14200</f>
        <v>28400</v>
      </c>
      <c r="G19">
        <f>D19*1000</f>
        <v>2000</v>
      </c>
    </row>
    <row r="20" spans="2:7" ht="28.8" x14ac:dyDescent="0.3">
      <c r="B20" s="1">
        <v>18</v>
      </c>
      <c r="C20" s="2" t="s">
        <v>19</v>
      </c>
      <c r="D20" s="1">
        <v>1</v>
      </c>
      <c r="E20" s="1" t="s">
        <v>25</v>
      </c>
      <c r="F20">
        <f>D20*9500</f>
        <v>9500</v>
      </c>
      <c r="G20">
        <f>D20*1980</f>
        <v>1980</v>
      </c>
    </row>
    <row r="21" spans="2:7" ht="43.2" x14ac:dyDescent="0.3">
      <c r="B21" s="1">
        <v>19</v>
      </c>
      <c r="C21" s="2" t="s">
        <v>20</v>
      </c>
      <c r="D21" s="1">
        <v>130</v>
      </c>
      <c r="E21" s="1" t="s">
        <v>25</v>
      </c>
      <c r="F21">
        <f>D21*750</f>
        <v>97500</v>
      </c>
      <c r="G21">
        <f>D21*300</f>
        <v>39000</v>
      </c>
    </row>
    <row r="22" spans="2:7" ht="43.2" x14ac:dyDescent="0.3">
      <c r="B22" s="1">
        <v>20</v>
      </c>
      <c r="C22" s="2" t="s">
        <v>21</v>
      </c>
      <c r="D22" s="1">
        <v>130</v>
      </c>
      <c r="E22" s="1" t="s">
        <v>25</v>
      </c>
      <c r="F22">
        <f>D22*730</f>
        <v>94900</v>
      </c>
      <c r="G22">
        <f>D22*300</f>
        <v>39000</v>
      </c>
    </row>
    <row r="23" spans="2:7" ht="28.8" x14ac:dyDescent="0.3">
      <c r="B23" s="1">
        <v>22</v>
      </c>
      <c r="C23" s="2" t="s">
        <v>22</v>
      </c>
      <c r="D23" s="1">
        <v>40</v>
      </c>
      <c r="E23" s="1" t="s">
        <v>25</v>
      </c>
      <c r="F23">
        <f>D23*470</f>
        <v>18800</v>
      </c>
      <c r="G23">
        <f>D23*300</f>
        <v>12000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2023-08-07T10:15:14Z</dcterms:modified>
</cp:coreProperties>
</file>