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Asta\IVF\RE\"/>
    </mc:Choice>
  </mc:AlternateContent>
  <xr:revisionPtr revIDLastSave="0" documentId="13_ncr:1_{6C170781-9B45-4588-AC8E-42707FF9F0DE}" xr6:coauthVersionLast="47" xr6:coauthVersionMax="47" xr10:uidLastSave="{00000000-0000-0000-0000-000000000000}"/>
  <bookViews>
    <workbookView xWindow="-108" yWindow="-108" windowWidth="23256" windowHeight="12456" xr2:uid="{C5716BEC-7ECF-4A12-B34E-A4D70D858779}"/>
  </bookViews>
  <sheets>
    <sheet name="Sheet1" sheetId="1" r:id="rId1"/>
  </sheets>
  <definedNames>
    <definedName name="_xlnm.Print_Area" localSheetId="0">Sheet1!$A$1:$U$46</definedName>
    <definedName name="_xlnm.Print_Titles" localSheetId="0">Sheet1!$1:$2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 i="1" l="1"/>
  <c r="R5" i="1"/>
  <c r="T5" i="1" s="1"/>
  <c r="U5" i="1" s="1"/>
  <c r="R6" i="1"/>
  <c r="T6" i="1" s="1"/>
  <c r="U6" i="1" s="1"/>
  <c r="R7" i="1"/>
  <c r="T7" i="1" s="1"/>
  <c r="U7" i="1" s="1"/>
  <c r="R8" i="1"/>
  <c r="T8" i="1" s="1"/>
  <c r="U8" i="1" s="1"/>
  <c r="R9" i="1"/>
  <c r="T9" i="1" s="1"/>
  <c r="U9" i="1" s="1"/>
  <c r="R10" i="1"/>
  <c r="T10" i="1" s="1"/>
  <c r="U10" i="1" s="1"/>
  <c r="R11" i="1"/>
  <c r="T11" i="1" s="1"/>
  <c r="U11" i="1" s="1"/>
  <c r="R12" i="1"/>
  <c r="R13" i="1"/>
  <c r="R14" i="1"/>
  <c r="R15" i="1"/>
  <c r="R16" i="1"/>
  <c r="R17" i="1"/>
  <c r="T17" i="1" s="1"/>
  <c r="U17" i="1" s="1"/>
  <c r="R18" i="1"/>
  <c r="T18" i="1" s="1"/>
  <c r="U18" i="1" s="1"/>
  <c r="R19" i="1"/>
  <c r="T19" i="1" s="1"/>
  <c r="U19" i="1" s="1"/>
  <c r="R20" i="1"/>
  <c r="T20" i="1" s="1"/>
  <c r="U20" i="1" s="1"/>
  <c r="R21" i="1"/>
  <c r="T21" i="1" s="1"/>
  <c r="U21" i="1" s="1"/>
  <c r="R22" i="1"/>
  <c r="T22" i="1" s="1"/>
  <c r="U22" i="1" s="1"/>
  <c r="R23" i="1"/>
  <c r="T23" i="1" s="1"/>
  <c r="U23" i="1" s="1"/>
  <c r="R24" i="1"/>
  <c r="R25" i="1"/>
  <c r="R26" i="1"/>
  <c r="R27" i="1"/>
  <c r="R28" i="1"/>
  <c r="R29" i="1"/>
  <c r="T29" i="1" s="1"/>
  <c r="U29" i="1" s="1"/>
  <c r="R30" i="1"/>
  <c r="T30" i="1" s="1"/>
  <c r="U30" i="1" s="1"/>
  <c r="R31" i="1"/>
  <c r="T31" i="1" s="1"/>
  <c r="U31" i="1" s="1"/>
  <c r="R33" i="1"/>
  <c r="T33" i="1" s="1"/>
  <c r="U33" i="1" s="1"/>
  <c r="R34" i="1"/>
  <c r="T34" i="1" s="1"/>
  <c r="U34" i="1" s="1"/>
  <c r="R35" i="1"/>
  <c r="T35" i="1" s="1"/>
  <c r="U35" i="1" s="1"/>
  <c r="R36" i="1"/>
  <c r="R37" i="1"/>
  <c r="R38" i="1"/>
  <c r="R39" i="1"/>
  <c r="R40" i="1"/>
  <c r="R41" i="1"/>
  <c r="T41" i="1" s="1"/>
  <c r="U41" i="1" s="1"/>
  <c r="R42" i="1"/>
  <c r="T42" i="1" s="1"/>
  <c r="U42" i="1" s="1"/>
  <c r="R43" i="1"/>
  <c r="T43" i="1" s="1"/>
  <c r="U43" i="1" s="1"/>
  <c r="R44" i="1"/>
  <c r="T44" i="1" s="1"/>
  <c r="U44" i="1" s="1"/>
  <c r="R45" i="1"/>
  <c r="T45" i="1" s="1"/>
  <c r="U45" i="1" s="1"/>
  <c r="R46" i="1"/>
  <c r="T46" i="1" s="1"/>
  <c r="U46" i="1" s="1"/>
  <c r="R3" i="1"/>
  <c r="T3" i="1" s="1"/>
  <c r="U3" i="1" s="1"/>
  <c r="P4" i="1"/>
  <c r="P5" i="1"/>
  <c r="P6" i="1"/>
  <c r="P7" i="1"/>
  <c r="P8" i="1"/>
  <c r="P9" i="1"/>
  <c r="P10" i="1"/>
  <c r="P11" i="1"/>
  <c r="P12" i="1"/>
  <c r="T12" i="1" s="1"/>
  <c r="U12" i="1" s="1"/>
  <c r="P13" i="1"/>
  <c r="T13" i="1" s="1"/>
  <c r="U13" i="1" s="1"/>
  <c r="P14" i="1"/>
  <c r="P15" i="1"/>
  <c r="P16" i="1"/>
  <c r="P17" i="1"/>
  <c r="P18" i="1"/>
  <c r="P19" i="1"/>
  <c r="P20" i="1"/>
  <c r="P21" i="1"/>
  <c r="P22" i="1"/>
  <c r="P23" i="1"/>
  <c r="P24" i="1"/>
  <c r="T24" i="1" s="1"/>
  <c r="U24" i="1" s="1"/>
  <c r="P25" i="1"/>
  <c r="T25" i="1" s="1"/>
  <c r="U25" i="1" s="1"/>
  <c r="P26" i="1"/>
  <c r="P27" i="1"/>
  <c r="P28" i="1"/>
  <c r="P29" i="1"/>
  <c r="P30" i="1"/>
  <c r="P31" i="1"/>
  <c r="P32" i="1"/>
  <c r="P33" i="1"/>
  <c r="P34" i="1"/>
  <c r="P35" i="1"/>
  <c r="P36" i="1"/>
  <c r="P37" i="1"/>
  <c r="T37" i="1" s="1"/>
  <c r="U37" i="1" s="1"/>
  <c r="P38" i="1"/>
  <c r="P39" i="1"/>
  <c r="P40" i="1"/>
  <c r="P41" i="1"/>
  <c r="P42" i="1"/>
  <c r="P43" i="1"/>
  <c r="P44" i="1"/>
  <c r="P45" i="1"/>
  <c r="P46" i="1"/>
  <c r="P3" i="1"/>
  <c r="I4" i="1"/>
  <c r="I5" i="1"/>
  <c r="I6" i="1"/>
  <c r="I7" i="1"/>
  <c r="I9" i="1"/>
  <c r="I10" i="1"/>
  <c r="I11" i="1"/>
  <c r="I12" i="1"/>
  <c r="I13" i="1"/>
  <c r="I14" i="1"/>
  <c r="I15" i="1"/>
  <c r="I16" i="1"/>
  <c r="I17" i="1"/>
  <c r="I18" i="1"/>
  <c r="I19" i="1"/>
  <c r="I20" i="1"/>
  <c r="I21" i="1"/>
  <c r="I22" i="1"/>
  <c r="I23" i="1"/>
  <c r="I24" i="1"/>
  <c r="I25" i="1"/>
  <c r="I26" i="1"/>
  <c r="I27" i="1"/>
  <c r="I28" i="1"/>
  <c r="I29" i="1"/>
  <c r="I30" i="1"/>
  <c r="I31" i="1"/>
  <c r="I35" i="1"/>
  <c r="I36" i="1"/>
  <c r="I37" i="1"/>
  <c r="I38" i="1"/>
  <c r="I39" i="1"/>
  <c r="I40" i="1"/>
  <c r="I41" i="1"/>
  <c r="I42" i="1"/>
  <c r="I4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I3" i="1"/>
  <c r="K3" i="1" s="1"/>
  <c r="L3" i="1" s="1"/>
  <c r="G3" i="1"/>
  <c r="T36" i="1" l="1"/>
  <c r="U36" i="1" s="1"/>
  <c r="T28" i="1"/>
  <c r="U28" i="1" s="1"/>
  <c r="T16" i="1"/>
  <c r="U16" i="1" s="1"/>
  <c r="T4" i="1"/>
  <c r="U4" i="1" s="1"/>
  <c r="T40" i="1"/>
  <c r="U40" i="1" s="1"/>
  <c r="T27" i="1"/>
  <c r="U27" i="1" s="1"/>
  <c r="T15" i="1"/>
  <c r="U15" i="1" s="1"/>
  <c r="K24" i="1"/>
  <c r="L24" i="1" s="1"/>
  <c r="T39" i="1"/>
  <c r="U39" i="1" s="1"/>
  <c r="T26" i="1"/>
  <c r="U26" i="1" s="1"/>
  <c r="T14" i="1"/>
  <c r="U14" i="1" s="1"/>
  <c r="T38" i="1"/>
  <c r="U38" i="1" s="1"/>
  <c r="K9" i="1"/>
  <c r="L9" i="1" s="1"/>
  <c r="K15" i="1"/>
  <c r="L15" i="1" s="1"/>
  <c r="K37" i="1"/>
  <c r="L37" i="1" s="1"/>
  <c r="K25" i="1"/>
  <c r="L25" i="1" s="1"/>
  <c r="K10" i="1"/>
  <c r="L10" i="1" s="1"/>
  <c r="K36" i="1"/>
  <c r="L36" i="1" s="1"/>
  <c r="K21" i="1"/>
  <c r="L21" i="1" s="1"/>
  <c r="K35" i="1"/>
  <c r="L35" i="1" s="1"/>
  <c r="K5" i="1"/>
  <c r="L5" i="1" s="1"/>
  <c r="K13" i="1"/>
  <c r="L13" i="1" s="1"/>
  <c r="K23" i="1"/>
  <c r="L23" i="1" s="1"/>
  <c r="K22" i="1"/>
  <c r="L22" i="1" s="1"/>
  <c r="K39" i="1"/>
  <c r="L39" i="1" s="1"/>
  <c r="K38" i="1"/>
  <c r="L38" i="1" s="1"/>
  <c r="K26" i="1"/>
  <c r="L26" i="1" s="1"/>
  <c r="K14" i="1"/>
  <c r="L14" i="1" s="1"/>
  <c r="K12" i="1"/>
  <c r="L12" i="1" s="1"/>
  <c r="K27" i="1"/>
  <c r="L27" i="1" s="1"/>
  <c r="K11" i="1"/>
  <c r="L11" i="1" s="1"/>
  <c r="K30" i="1"/>
  <c r="L30" i="1" s="1"/>
  <c r="K7" i="1"/>
  <c r="L7" i="1" s="1"/>
  <c r="K17" i="1"/>
  <c r="L17" i="1" s="1"/>
  <c r="K19" i="1"/>
  <c r="L19" i="1" s="1"/>
  <c r="K18" i="1"/>
  <c r="L18" i="1" s="1"/>
  <c r="K29" i="1"/>
  <c r="L29" i="1" s="1"/>
  <c r="K43" i="1"/>
  <c r="L43" i="1" s="1"/>
  <c r="K28" i="1"/>
  <c r="L28" i="1" s="1"/>
  <c r="K42" i="1"/>
  <c r="L42" i="1" s="1"/>
  <c r="K41" i="1"/>
  <c r="L41" i="1" s="1"/>
  <c r="K31" i="1"/>
  <c r="L31" i="1" s="1"/>
  <c r="K20" i="1"/>
  <c r="L20" i="1" s="1"/>
  <c r="K6" i="1"/>
  <c r="L6" i="1" s="1"/>
  <c r="K4" i="1"/>
  <c r="L4" i="1" s="1"/>
  <c r="K16" i="1"/>
  <c r="L16" i="1" s="1"/>
  <c r="K40" i="1"/>
  <c r="L40" i="1" s="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3" i="1"/>
  <c r="S34" i="1"/>
  <c r="S35" i="1"/>
  <c r="S36" i="1"/>
  <c r="S37" i="1"/>
  <c r="S38" i="1"/>
  <c r="S39" i="1"/>
  <c r="S40" i="1"/>
  <c r="S41" i="1"/>
  <c r="S42" i="1"/>
  <c r="S43" i="1"/>
  <c r="S44" i="1"/>
  <c r="S45" i="1"/>
  <c r="S46" i="1"/>
  <c r="S3" i="1"/>
  <c r="Q32" i="1"/>
  <c r="S32" i="1" l="1"/>
  <c r="R32" i="1"/>
  <c r="T32" i="1" s="1"/>
  <c r="U32" i="1" s="1"/>
  <c r="J4" i="1"/>
  <c r="J5" i="1"/>
  <c r="J6" i="1"/>
  <c r="J7" i="1"/>
  <c r="J9" i="1"/>
  <c r="J10" i="1"/>
  <c r="J11" i="1"/>
  <c r="J12" i="1"/>
  <c r="J13" i="1"/>
  <c r="J14" i="1"/>
  <c r="J15" i="1"/>
  <c r="J16" i="1"/>
  <c r="J17" i="1"/>
  <c r="J18" i="1"/>
  <c r="J19" i="1"/>
  <c r="J20" i="1"/>
  <c r="J21" i="1"/>
  <c r="J22" i="1"/>
  <c r="J23" i="1"/>
  <c r="J24" i="1"/>
  <c r="J25" i="1"/>
  <c r="J26" i="1"/>
  <c r="J27" i="1"/>
  <c r="J28" i="1"/>
  <c r="J29" i="1"/>
  <c r="J30" i="1"/>
  <c r="J31" i="1"/>
  <c r="J35" i="1"/>
  <c r="J36" i="1"/>
  <c r="J37" i="1"/>
  <c r="J38" i="1"/>
  <c r="J39" i="1"/>
  <c r="J40" i="1"/>
  <c r="J41" i="1"/>
  <c r="J42" i="1"/>
  <c r="J43" i="1"/>
  <c r="J3" i="1"/>
  <c r="H46" i="1"/>
  <c r="H45" i="1"/>
  <c r="H44" i="1"/>
  <c r="H34" i="1"/>
  <c r="H33" i="1"/>
  <c r="H32" i="1"/>
  <c r="H8" i="1"/>
  <c r="J32" i="1" l="1"/>
  <c r="I32" i="1"/>
  <c r="K32" i="1" s="1"/>
  <c r="L32" i="1" s="1"/>
  <c r="J33" i="1"/>
  <c r="I33" i="1"/>
  <c r="K33" i="1" s="1"/>
  <c r="L33" i="1" s="1"/>
  <c r="J8" i="1"/>
  <c r="I8" i="1"/>
  <c r="K8" i="1" s="1"/>
  <c r="L8" i="1" s="1"/>
  <c r="J34" i="1"/>
  <c r="I34" i="1"/>
  <c r="K34" i="1" s="1"/>
  <c r="L34" i="1" s="1"/>
  <c r="J44" i="1"/>
  <c r="I44" i="1"/>
  <c r="K44" i="1" s="1"/>
  <c r="L44" i="1" s="1"/>
  <c r="J45" i="1"/>
  <c r="I45" i="1"/>
  <c r="K45" i="1" s="1"/>
  <c r="L45" i="1" s="1"/>
  <c r="J46" i="1"/>
  <c r="I46" i="1"/>
  <c r="K46" i="1" s="1"/>
  <c r="L46" i="1" s="1"/>
</calcChain>
</file>

<file path=xl/sharedStrings.xml><?xml version="1.0" encoding="utf-8"?>
<sst xmlns="http://schemas.openxmlformats.org/spreadsheetml/2006/main" count="198" uniqueCount="148">
  <si>
    <t>Rmt</t>
  </si>
  <si>
    <t>Pts</t>
  </si>
  <si>
    <t>Supply  and  fixing  of  6A  ISI  Mark  3/2  pin  Modular  socket  with  6A  1way Modular  switch,  3  Module  box  with  cover  frame  and  GI  switch  box  on common     switch     board     with     connections     etc.,     complete.  Makes of wires: Finolex/ RR Cable/ Havells/ Polycab/ HPL. Makes of switches:  - GM  Four-Five  /  Legrand  Arteor  /  Schneider  Zen  celo  /Honeywell  Blenge Plus/Gold Medal curve. at Gandhi Hospital</t>
  </si>
  <si>
    <t>No</t>
  </si>
  <si>
    <t>Supply and fixing of 16A switches - 1Nos and 6/16A 2 in one socket - 1Nos Modular type with cover plate and GI switch box fixing on separate board including     all     labour     charges      etc.,      complete. Makes of switches:
- GM Four-Five / Legrand Arteor / Schneider Zen celo /Honeywell Blenge Plus/Gold Medal curve. at Gandhi Hospital</t>
  </si>
  <si>
    <t>Supply  and  fixing  of  16A/6A,  2  in  one  socket  -  2  Nos  with  16A  switch control - 2 Nos modular type with and GI switch box with front cover plate including     all     labour     charges     etc.,     complete.  Makes  of  switches:  - GM  Four-Five  /  Legrand  Arteor  /  Schneider  Zen  celo  /Honeywell  Blenge Plus/Gold Medal curve. at Gandhi Hospital</t>
  </si>
  <si>
    <t>Supply  and  fixing  of  16A/6A,  2  in  one  socket  -  4  Nos  with  16A  switch control - 4 Nos modular type with and GI switch box with front cover plate including     all     labour     charges     etc.,     complete.  Makes  of  switches:  - GM  Four-Five  /  Legrand  Arteor  /  Schneider  Zen  celo  /Honeywell  Blenge Plus/Gold Medal curve. at Gandhi Hospital</t>
  </si>
  <si>
    <t>Supply and run of 1 of 22 /0.3mm 1.5 Sq.mm FRLS / HFFR P.V.C. insulated flexible copper cable in existing conduit pipe for earth continuity including all  labour  charges  etc.,  complete.  Makes  of  wires:  Finolex/  RR  Cable/ Havells/ Polycab/ HPL. at Gandhi Hospital</t>
  </si>
  <si>
    <t>Supply and run of 3 of 2.5 sq.mm 36/0.3mm phase neutral and earth FRLS / HFFR  PVC  insulated  flexible  copper  cable  in  existing  conduit  pipe  for individual   lighting   circuits   including   labour   charges   etc.,   complete   as required  for  switch  boards.  Makes  of  wires:  Finolex/  RR  Cable/  Havells/ Polycab/ HPL. at Gandhi Hospital</t>
  </si>
  <si>
    <t>Supply and 3 runs of 4.0 sq mm 56/0.3 mm phase neutral and earth FRLS / HFFR PVC insulated flexible copper cable in existing conduit pipe including labour  charges  etc.,  complete  for  16A  sockets.  Makes  of  wires:  Finolex/ RR Cable/ Havells/ Polycab/ HPL. at Gandhi Hospital</t>
  </si>
  <si>
    <t>Supply  and  run  of  5  of  6.0  Sqmm  90/0.3  mm  3  phases,  neutral  and  earth FRLS  /  HFFR  PVC  insulated  flexible  copper  cable  in  the  existing  conduit pipe for run of mains from Power panel board to TPN DBs with pin   type lugs  and  connections  etc.,  complete.  for  LDBs  Makes  of  wires:  Finolex/ RR Cable/ Havells/ Polycab/ HPL. at Gandhi Hospital</t>
  </si>
  <si>
    <t>Supply and run of 5 of 10.0 Sqmm 140/0.3 mm 3 phases, neutral and earth FRLS  /  HFFR  PVC  insulated  flexible  copper  cable  in  the  existing  conduit pipe for run of mains from Power panel  board to TPN DBs with pin   type lugs    and    connections    etc.,    complete.    for   PDBs   Makes   of   wires: Finolex/ RR Cable/ Havells/ Polycab/ HPL.  at Gandhi Hospital</t>
  </si>
  <si>
    <t>Supply and fixing of DP Metal Enclosure with  IP 20 Protection DB Make with  1  No  20A,  10  KA  DP  MCB  Make:  Legrand  /  Schneider  including internal  connection  and  labour  charges  for  Flush  Mounting  etc.,  complete. Makes: Legrand / Schneider. at Gandhi Hospital</t>
  </si>
  <si>
    <t>Supply and fixing of 4 Way TPN DB Horizontal with IP 43 Protection as per IS:13032  Makes:  Legrand  /  Schneider and  Supply  and  Fixing  of  1  No.,  of 40A  FP  30mA  RCCB  as  incomer  and  12  Nos  6-32  A  10kA  SP  MCBs Makes:  Legrand-DX3  /  Schneider-Acti9  as  out  goings  including  internal connections  and  labour  charges  for  FLUSH  Mounting  etc.,  complete.  For Lighting DBs at Gandhi Hospital</t>
  </si>
  <si>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Gandhi Hospital</t>
  </si>
  <si>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Gandhi Hospital</t>
  </si>
  <si>
    <t>Providing and fixing of 125A 25KA TPN Thermal Magnetic Release Based MCCB and Terminal Spreaders in Existing panel board with 1 No. and 1 Set of  Indication  Lamps,  LED  type,  R,Y,B  and  breaker  ON  ,  OFF,  TRIP  and spring  charged  lamps.  and  replace  with  above  Mentioned  with  required Drilling  Holes,  removing  and  Making  Busbar  connections  etc,  as  required. Makes: Legrand / Schneider/ABB/LandT/CandS At Gandhi Hospital</t>
  </si>
  <si>
    <t>Providing and fixing of 100A 10KA FP MCB and Terminal Spreaders in IP 43  isolator  Box  Making  connections  etc,  as  required.  Makes:  Legrand  / Schneider/ABB/LandT/CandS At Gandhi Hospital</t>
  </si>
  <si>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Gandhi Hospital</t>
  </si>
  <si>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Makes: Phillips / OSRAM / Wipro / Crompton / Bajaj / Havells At Gandhi Hospital</t>
  </si>
  <si>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 OSRAM / Wipro / Crompton / Bajaj / Havells At Gandhi Hospital</t>
  </si>
  <si>
    <t>Supply and fixing of ISI mark batten holder / slanting holder Makes : Anchor/  Gold  Medal  Olive  /  Million  Zoom  in  lieu  of  ceiling  rose  of  light  point complete with all connections and all labour charges with 5.0W LED Lamp MAKE: OSRAM / Wipro / Crompton / Bajaj / Havells At Gandhi Hospital</t>
  </si>
  <si>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Gandhi Hospital</t>
  </si>
  <si>
    <t>Supply and fixing of Modular type Stepped electronic regulator Makes : GM Four-Five  /  Legrand  Arteor  /  Schneider Zen  celo  /Honeywell  Blenge Plus/ Cabtree Verna/ Million logus / Gold Medal Curve for sweep AC ceiling fans of 1200mm / 1400mm complete with connections. At Gandhi Hospital</t>
  </si>
  <si>
    <t>Supply and installation of 225mm Light duty exhaust fan with metal blades etc  complete  Makes:  Crompton  /  Havells  Ventilair-DB/  Orient  hill  air.  At Gandhi Hospital</t>
  </si>
  <si>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Gandhi Hospital</t>
  </si>
  <si>
    <t>SITC of Hot dip galvanized perforated cable tray of 300 mm Wide sizes for to  run  the  cable  from  Floor  Panel  to  Lab  Panel  and  electrical  room  to  AC panel  and  AC  panel  to  Units.  All  necessary  supports  and  accessories  are included. Cable tray for cables alone shall be included here Thickness shall be 1.6 mm. At Gandhi Hospital</t>
  </si>
  <si>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years.Makes: APC / Numeric / Emerson / Fuji Electric At Gandhi Hospital</t>
  </si>
  <si>
    <t>Supply and fixing of 12V 65 AH SMF battery including wire leads. Makes: Quanta / Racket / Exide. At Gandhi Hospital</t>
  </si>
  <si>
    <t>Supply and providing of UPS  cum battery rack for 20 batteries  At Gandhi Hospital</t>
  </si>
  <si>
    <t>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Gandhi Hospital</t>
  </si>
  <si>
    <t>Providing  and  Fixing  maintenance  free  earthing  which  consists  of  copper. Earth  station,  with  600X600X3.15mm  Copper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Gandhi Hospital</t>
  </si>
  <si>
    <t>Supply and installation of 50x6 GI flat for body earthing of electrical panel and AC Panel which is laid in 300mm cable tray  At Gandhi Hospital</t>
  </si>
  <si>
    <t>Supply and installation of 25x3 GI flat for body earthing of DBs and Cable tray which is laid in 100mm cable tray At Gandhi Hospital</t>
  </si>
  <si>
    <t>Supply and installation of 25x3 Copper flat for Neutral earthing of UPS and Equipment which is laid in 100mm cable tray At Gandhi Hospital</t>
  </si>
  <si>
    <t>Supply  and  installation  of  4  sqmm  Copper  wire  for  Earthing  of  DBs Equipment  At Gandhi Hospital</t>
  </si>
  <si>
    <t>Supply, Laying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cable:Polycab/KEI/Universal/Glostar/Finolex Make of gland and Lungs: HMI/Commet/Dowell’s At Gandhi Hospital</t>
  </si>
  <si>
    <t>Supply, Laying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Polycab/KEI/Universal/Glostar/ Finolex Make of gland and Lungs: HMI/Commet/Dowell’s At Gandhi Hospital</t>
  </si>
  <si>
    <t>Supply,  Laying  and  testing  of  4Cx16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etc..Make of Cable: Polycab/KEI/Universal/Glostar/Finolex Make of gland and Lungs: HMI/Commet/Dowell’s At Gandhi Hospital</t>
  </si>
  <si>
    <t>Supply,  Laying  and  testing  of  4Cx6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Polycab/KEI/Universal/Glostar/Finolex Make of gland and Lungs: HMI/Commet/Dowell’s At Gandhi Hospital</t>
  </si>
  <si>
    <t>Supply, Lying and testing of 4Cx4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 Glostar/Finolex. Make of gland and Lungs: HMI/Commet/Dowell’s at Gandhi Hospital</t>
  </si>
  <si>
    <t>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equipment’s. Which is  including  Lighting, power DBs  and  UPS  at Gandhi Hospital</t>
  </si>
  <si>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Gandhi Hospital</t>
  </si>
  <si>
    <t>Supply and installation of AHUs stater on/off push button station for Remote control for inside IVF center with control wiring from AC panel to on /off push button station with necessary items. at Gandhi Hospital</t>
  </si>
  <si>
    <t>IVF096</t>
  </si>
  <si>
    <t>IVF097</t>
  </si>
  <si>
    <t>IVF098</t>
  </si>
  <si>
    <t>IVF099</t>
  </si>
  <si>
    <t>IVF100</t>
  </si>
  <si>
    <t>IVF101</t>
  </si>
  <si>
    <t>IVF102</t>
  </si>
  <si>
    <t>IVF103</t>
  </si>
  <si>
    <t>IVF104</t>
  </si>
  <si>
    <t>IVF105</t>
  </si>
  <si>
    <t>IVF106</t>
  </si>
  <si>
    <t>IVF107</t>
  </si>
  <si>
    <t>IVF108</t>
  </si>
  <si>
    <t>IVF109</t>
  </si>
  <si>
    <t>IVF110</t>
  </si>
  <si>
    <t>IVF111</t>
  </si>
  <si>
    <t>IVF112</t>
  </si>
  <si>
    <t>IVF113</t>
  </si>
  <si>
    <t>IVF114</t>
  </si>
  <si>
    <t>IVF115</t>
  </si>
  <si>
    <t>IVF116</t>
  </si>
  <si>
    <t>IVF117</t>
  </si>
  <si>
    <t>IVF118</t>
  </si>
  <si>
    <t>IVF119</t>
  </si>
  <si>
    <t>IVF120</t>
  </si>
  <si>
    <t>IVF121</t>
  </si>
  <si>
    <t>IVF122</t>
  </si>
  <si>
    <t>IVF123</t>
  </si>
  <si>
    <t>IVF124</t>
  </si>
  <si>
    <t>IVF125</t>
  </si>
  <si>
    <t>IVF126</t>
  </si>
  <si>
    <t>IVF127</t>
  </si>
  <si>
    <t>IVF128</t>
  </si>
  <si>
    <t>IVF129</t>
  </si>
  <si>
    <t>IVF130</t>
  </si>
  <si>
    <t>IVF131</t>
  </si>
  <si>
    <t>IVF132</t>
  </si>
  <si>
    <t>IVF133</t>
  </si>
  <si>
    <t>IVF134</t>
  </si>
  <si>
    <t>IVF135</t>
  </si>
  <si>
    <t>IVF136</t>
  </si>
  <si>
    <t>IVF137</t>
  </si>
  <si>
    <t>IVF138</t>
  </si>
  <si>
    <t>IVF139</t>
  </si>
  <si>
    <t>Agg QTY</t>
  </si>
  <si>
    <t>Description of item</t>
  </si>
  <si>
    <t>Item code</t>
  </si>
  <si>
    <t>S.No</t>
  </si>
  <si>
    <t>UOM</t>
  </si>
  <si>
    <t>IVF-GANDHI</t>
  </si>
  <si>
    <t>Exe QTY</t>
  </si>
  <si>
    <t>IVF293</t>
  </si>
  <si>
    <t>IVF294</t>
  </si>
  <si>
    <t>IVF295</t>
  </si>
  <si>
    <t>IVF296</t>
  </si>
  <si>
    <t>IVF297</t>
  </si>
  <si>
    <t>IVF298</t>
  </si>
  <si>
    <t>IVF299</t>
  </si>
  <si>
    <t>IVF300</t>
  </si>
  <si>
    <t>IVF301</t>
  </si>
  <si>
    <t>IVF302</t>
  </si>
  <si>
    <t>IVF303</t>
  </si>
  <si>
    <t>IVF304</t>
  </si>
  <si>
    <t>IVF305</t>
  </si>
  <si>
    <t>IVF306</t>
  </si>
  <si>
    <t>IVF307</t>
  </si>
  <si>
    <t>IVF308</t>
  </si>
  <si>
    <t>IVF309</t>
  </si>
  <si>
    <t>IVF310</t>
  </si>
  <si>
    <t>IVF311</t>
  </si>
  <si>
    <t>IVF312</t>
  </si>
  <si>
    <t>IVF313</t>
  </si>
  <si>
    <t>IVF314</t>
  </si>
  <si>
    <t>IVF315</t>
  </si>
  <si>
    <t>IVF316</t>
  </si>
  <si>
    <t>IVF317</t>
  </si>
  <si>
    <t>IVF318</t>
  </si>
  <si>
    <t>IVF319</t>
  </si>
  <si>
    <t>IVF320</t>
  </si>
  <si>
    <t>IVF321</t>
  </si>
  <si>
    <t>IVF322</t>
  </si>
  <si>
    <t>IVF323</t>
  </si>
  <si>
    <t>IVF324</t>
  </si>
  <si>
    <t>IVF325</t>
  </si>
  <si>
    <t>IVF326</t>
  </si>
  <si>
    <t>IVF327</t>
  </si>
  <si>
    <t>IVF328</t>
  </si>
  <si>
    <t>IVF329</t>
  </si>
  <si>
    <t>IVF330</t>
  </si>
  <si>
    <t>IVF331</t>
  </si>
  <si>
    <t>IVF332</t>
  </si>
  <si>
    <t>IVF333</t>
  </si>
  <si>
    <t>IVF334</t>
  </si>
  <si>
    <t>IVF335</t>
  </si>
  <si>
    <t>IVF336</t>
  </si>
  <si>
    <t>IVF-PETLABURJ</t>
  </si>
  <si>
    <t>Rate (Rs.)</t>
  </si>
  <si>
    <t>Amount (Rs.)</t>
  </si>
  <si>
    <t>Qty Diff</t>
  </si>
  <si>
    <t>Amount Diff</t>
  </si>
  <si>
    <t>% of Variation</t>
  </si>
  <si>
    <t>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   GM   Four-Five   /   Legrand   Arteor   /   Schneider   Zen      celo/Honeywell Blenge Plus/Gold Medal curve. at Gandhi Hospital</t>
  </si>
  <si>
    <t>Supply and laying of ISI 25mm outer dia medium grade with IS:9537-part 3 rigid  PVC  pipe  surface  on  wall  with  all  required  PVC  /  Metallic  Junction Boxes including masonry work and labour charges etc., Makes: Sudhakar/ Precision /Universal/ Modi / Million Plast. at Gandhi Hospital</t>
  </si>
  <si>
    <t>Supply and laying of ISI 25mm outer dia medium grade with IS:9537-part 3 rigid PVC pipe concealed in wall with all required PVC / Metallic Junction Boxes including masonry work and labour charges etc.,      Makes: Sudhakar/ Precision /Universal/ Modi / Million Plast. at Gandhi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</si>
</sst>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0" x14ac:knownFonts="1">
    <font>
      <sz val="11"/>
      <color theme="1"/>
      <name val="Aptos Narrow"/>
      <family val="2"/>
      <scheme val="minor"/>
    </font>
    <font>
      <b/>
      <sz val="11"/>
      <color theme="1"/>
      <name val="Aptos Narrow"/>
      <family val="2"/>
      <scheme val="minor"/>
    </font>
    <font>
      <sz val="12"/>
      <color rgb="FF000000"/>
      <name val="Arial"/>
      <family val="2"/>
    </font>
    <font>
      <sz val="12"/>
      <name val="Arial"/>
      <family val="2"/>
    </font>
    <font>
      <b/>
      <sz val="12"/>
      <name val="Arial"/>
      <family val="2"/>
    </font>
    <font>
      <b/>
      <sz val="12"/>
      <color rgb="FF000000"/>
      <name val="Arial"/>
      <family val="2"/>
    </font>
    <font>
      <b/>
      <u/>
      <sz val="12"/>
      <name val="Arial"/>
      <family val="2"/>
    </font>
    <font>
      <b/>
      <sz val="14"/>
      <color theme="1"/>
      <name val="Aptos Narrow"/>
      <family val="2"/>
      <scheme val="minor"/>
    </font>
    <font>
      <sz val="11"/>
      <color theme="1"/>
      <name val="Aptos Narrow"/>
      <family val="2"/>
      <scheme val="minor"/>
    </font>
    <font>
      <sz val="12"/>
      <color theme="1"/>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29">
    <xf numFmtId="0" fontId="0" fillId="0" borderId="0" xfId="0"/>
    <xf numFmtId="0" fontId="3"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0" xfId="0" applyFont="1" applyAlignment="1">
      <alignment horizontal="left" vertical="top"/>
    </xf>
    <xf numFmtId="0" fontId="2" fillId="0" borderId="0" xfId="0" applyFont="1" applyAlignment="1">
      <alignment horizontal="center" vertical="center"/>
    </xf>
    <xf numFmtId="0" fontId="3" fillId="0" borderId="1" xfId="0" applyFont="1" applyBorder="1" applyAlignment="1">
      <alignment horizontal="center" vertical="center" wrapText="1"/>
    </xf>
    <xf numFmtId="1" fontId="2" fillId="0" borderId="1" xfId="0" applyNumberFormat="1" applyFont="1" applyBorder="1" applyAlignment="1">
      <alignment horizontal="center" vertical="center" wrapText="1" shrinkToFit="1"/>
    </xf>
    <xf numFmtId="2" fontId="2"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1" fontId="2" fillId="0" borderId="1" xfId="0" applyNumberFormat="1" applyFont="1" applyBorder="1" applyAlignment="1">
      <alignment horizontal="center" vertical="center"/>
    </xf>
    <xf numFmtId="1" fontId="2" fillId="0" borderId="1" xfId="0" applyNumberFormat="1" applyFont="1" applyBorder="1" applyAlignment="1">
      <alignment horizontal="center" vertical="center" shrinkToFit="1"/>
    </xf>
    <xf numFmtId="2" fontId="2" fillId="0" borderId="1" xfId="0" applyNumberFormat="1" applyFont="1" applyBorder="1" applyAlignment="1">
      <alignment horizontal="center" vertical="center"/>
    </xf>
    <xf numFmtId="0" fontId="1" fillId="0" borderId="0" xfId="0" applyFont="1"/>
    <xf numFmtId="2" fontId="5" fillId="0" borderId="1" xfId="0" applyNumberFormat="1" applyFont="1" applyBorder="1" applyAlignment="1">
      <alignment horizontal="center" vertical="center"/>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1" fontId="9" fillId="0" borderId="1" xfId="1" applyNumberFormat="1" applyFont="1" applyFill="1" applyBorder="1" applyAlignment="1">
      <alignment horizontal="center" vertical="center" wrapText="1"/>
    </xf>
    <xf numFmtId="43" fontId="5" fillId="0" borderId="1" xfId="1" applyFont="1" applyBorder="1" applyAlignment="1">
      <alignment horizontal="center" vertical="center"/>
    </xf>
    <xf numFmtId="43" fontId="5" fillId="0" borderId="1" xfId="1" applyNumberFormat="1" applyFont="1" applyBorder="1" applyAlignment="1">
      <alignment horizontal="center" vertical="center"/>
    </xf>
    <xf numFmtId="43" fontId="5" fillId="0" borderId="1" xfId="1" applyNumberFormat="1" applyFont="1" applyBorder="1" applyAlignment="1">
      <alignment horizontal="right" vertical="center"/>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2" fontId="5" fillId="2" borderId="1" xfId="0" applyNumberFormat="1" applyFont="1" applyFill="1" applyBorder="1" applyAlignment="1">
      <alignment horizontal="center" vertical="center"/>
    </xf>
    <xf numFmtId="0" fontId="1" fillId="2" borderId="0" xfId="0" applyFont="1" applyFill="1"/>
    <xf numFmtId="9" fontId="5" fillId="0" borderId="1" xfId="2"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A4097-93CB-402B-81E7-DDE5D1D54ECC}">
  <sheetPr>
    <pageSetUpPr fitToPage="1"/>
  </sheetPr>
  <dimension ref="A1:U46"/>
  <sheetViews>
    <sheetView tabSelected="1" view="pageBreakPreview" zoomScale="81" zoomScaleNormal="100" zoomScaleSheetLayoutView="81" workbookViewId="0">
      <selection sqref="A1:U46"/>
    </sheetView>
  </sheetViews>
  <sheetFormatPr defaultRowHeight="14.4" x14ac:dyDescent="0.3"/>
  <cols>
    <col min="1" max="1" width="5.77734375" bestFit="1" customWidth="1"/>
    <col min="2" max="2" width="49.33203125" customWidth="1"/>
    <col min="3" max="3" width="6.33203125" bestFit="1" customWidth="1"/>
    <col min="4" max="4" width="11.44140625" style="12" bestFit="1" customWidth="1"/>
    <col min="5" max="5" width="8.21875" bestFit="1" customWidth="1"/>
    <col min="6" max="6" width="6.109375" bestFit="1" customWidth="1"/>
    <col min="7" max="7" width="14.88671875" style="12" customWidth="1"/>
    <col min="8" max="8" width="10.21875" bestFit="1" customWidth="1"/>
    <col min="9" max="9" width="14.88671875" style="12" bestFit="1" customWidth="1"/>
    <col min="10" max="10" width="8.88671875" style="12"/>
    <col min="11" max="11" width="12.33203125" style="12" bestFit="1" customWidth="1"/>
    <col min="12" max="12" width="10.5546875" style="12" bestFit="1" customWidth="1"/>
    <col min="13" max="13" width="1.109375" style="23" customWidth="1"/>
    <col min="14" max="14" width="8.21875" bestFit="1" customWidth="1"/>
    <col min="15" max="15" width="6.109375" bestFit="1" customWidth="1"/>
    <col min="16" max="16" width="14.88671875" style="12" bestFit="1" customWidth="1"/>
    <col min="17" max="17" width="10.21875" customWidth="1"/>
    <col min="18" max="18" width="14.88671875" style="12" bestFit="1" customWidth="1"/>
    <col min="19" max="19" width="9.109375" style="12" bestFit="1" customWidth="1"/>
    <col min="20" max="20" width="11.6640625" style="12" bestFit="1" customWidth="1"/>
    <col min="21" max="21" width="10.5546875" style="12" bestFit="1" customWidth="1"/>
  </cols>
  <sheetData>
    <row r="1" spans="1:21" ht="18" x14ac:dyDescent="0.35">
      <c r="A1" s="15" t="s">
        <v>91</v>
      </c>
      <c r="B1" s="14" t="s">
        <v>89</v>
      </c>
      <c r="C1" s="14" t="s">
        <v>92</v>
      </c>
      <c r="D1" s="25" t="s">
        <v>140</v>
      </c>
      <c r="E1" s="26" t="s">
        <v>93</v>
      </c>
      <c r="F1" s="26"/>
      <c r="G1" s="26"/>
      <c r="H1" s="26"/>
      <c r="I1" s="26"/>
      <c r="J1" s="26"/>
      <c r="K1" s="26"/>
      <c r="L1" s="27"/>
      <c r="M1" s="28"/>
      <c r="N1" s="26" t="s">
        <v>139</v>
      </c>
      <c r="O1" s="26"/>
      <c r="P1" s="26"/>
      <c r="Q1" s="26"/>
      <c r="R1" s="26"/>
      <c r="S1" s="26"/>
      <c r="T1" s="27"/>
      <c r="U1" s="27"/>
    </row>
    <row r="2" spans="1:21" s="3" customFormat="1" ht="31.2" x14ac:dyDescent="0.3">
      <c r="A2" s="15"/>
      <c r="B2" s="14"/>
      <c r="C2" s="14"/>
      <c r="D2" s="25"/>
      <c r="E2" s="20" t="s">
        <v>90</v>
      </c>
      <c r="F2" s="8" t="s">
        <v>88</v>
      </c>
      <c r="G2" s="20" t="s">
        <v>141</v>
      </c>
      <c r="H2" s="8" t="s">
        <v>94</v>
      </c>
      <c r="I2" s="20" t="s">
        <v>141</v>
      </c>
      <c r="J2" s="20" t="s">
        <v>142</v>
      </c>
      <c r="K2" s="20" t="s">
        <v>143</v>
      </c>
      <c r="L2" s="20" t="s">
        <v>144</v>
      </c>
      <c r="M2" s="21"/>
      <c r="N2" s="20" t="s">
        <v>90</v>
      </c>
      <c r="O2" s="8" t="s">
        <v>88</v>
      </c>
      <c r="P2" s="20" t="s">
        <v>141</v>
      </c>
      <c r="Q2" s="8" t="s">
        <v>94</v>
      </c>
      <c r="R2" s="20" t="s">
        <v>141</v>
      </c>
      <c r="S2" s="20" t="s">
        <v>142</v>
      </c>
      <c r="T2" s="20" t="s">
        <v>143</v>
      </c>
      <c r="U2" s="20" t="s">
        <v>144</v>
      </c>
    </row>
    <row r="3" spans="1:21" s="3" customFormat="1" ht="91.2" customHeight="1" x14ac:dyDescent="0.3">
      <c r="A3" s="6">
        <v>1</v>
      </c>
      <c r="B3" s="1" t="s">
        <v>147</v>
      </c>
      <c r="C3" s="5" t="s">
        <v>0</v>
      </c>
      <c r="D3" s="16">
        <v>116</v>
      </c>
      <c r="E3" s="9" t="s">
        <v>44</v>
      </c>
      <c r="F3" s="6">
        <v>200</v>
      </c>
      <c r="G3" s="18">
        <f>D3*F3</f>
        <v>23200</v>
      </c>
      <c r="H3" s="7">
        <v>415</v>
      </c>
      <c r="I3" s="19">
        <f>D3*H3</f>
        <v>48140</v>
      </c>
      <c r="J3" s="13">
        <f>H3-F3</f>
        <v>215</v>
      </c>
      <c r="K3" s="13">
        <f>I3-G3</f>
        <v>24940</v>
      </c>
      <c r="L3" s="24">
        <f>(K3/G3)</f>
        <v>1.075</v>
      </c>
      <c r="M3" s="22"/>
      <c r="N3" s="2" t="s">
        <v>95</v>
      </c>
      <c r="O3" s="10">
        <v>200</v>
      </c>
      <c r="P3" s="17">
        <f>D3*O3</f>
        <v>23200</v>
      </c>
      <c r="Q3" s="11">
        <v>463.5</v>
      </c>
      <c r="R3" s="17">
        <f>D3*Q3</f>
        <v>53766</v>
      </c>
      <c r="S3" s="13">
        <f>Q3-O3</f>
        <v>263.5</v>
      </c>
      <c r="T3" s="13">
        <f>R3-P3</f>
        <v>30566</v>
      </c>
      <c r="U3" s="24">
        <f>(T3/P3)</f>
        <v>1.3174999999999999</v>
      </c>
    </row>
    <row r="4" spans="1:21" s="3" customFormat="1" ht="88.8" customHeight="1" x14ac:dyDescent="0.3">
      <c r="A4" s="6">
        <v>2</v>
      </c>
      <c r="B4" s="1" t="s">
        <v>146</v>
      </c>
      <c r="C4" s="5" t="s">
        <v>0</v>
      </c>
      <c r="D4" s="16">
        <v>107</v>
      </c>
      <c r="E4" s="9" t="s">
        <v>45</v>
      </c>
      <c r="F4" s="6">
        <v>500</v>
      </c>
      <c r="G4" s="18">
        <f>D4*F4</f>
        <v>53500</v>
      </c>
      <c r="H4" s="7">
        <v>1060.2</v>
      </c>
      <c r="I4" s="19">
        <f>D4*H4</f>
        <v>113441.40000000001</v>
      </c>
      <c r="J4" s="13">
        <f>H4-F4</f>
        <v>560.20000000000005</v>
      </c>
      <c r="K4" s="13">
        <f t="shared" ref="K4:K46" si="0">I4-G4</f>
        <v>59941.400000000009</v>
      </c>
      <c r="L4" s="24">
        <f t="shared" ref="L4:L46" si="1">(K4/G4)</f>
        <v>1.1204000000000001</v>
      </c>
      <c r="M4" s="22"/>
      <c r="N4" s="2" t="s">
        <v>96</v>
      </c>
      <c r="O4" s="10">
        <v>450</v>
      </c>
      <c r="P4" s="17">
        <f t="shared" ref="P4:P46" si="2">D4*O4</f>
        <v>48150</v>
      </c>
      <c r="Q4" s="11">
        <v>1352.8</v>
      </c>
      <c r="R4" s="17">
        <f t="shared" ref="R4:R46" si="3">D4*Q4</f>
        <v>144749.6</v>
      </c>
      <c r="S4" s="13">
        <f t="shared" ref="S4:S46" si="4">Q4-O4</f>
        <v>902.8</v>
      </c>
      <c r="T4" s="13">
        <f t="shared" ref="T4:T46" si="5">R4-P4</f>
        <v>96599.6</v>
      </c>
      <c r="U4" s="24">
        <f t="shared" ref="U4:U46" si="6">(T4/P4)</f>
        <v>2.0062222222222221</v>
      </c>
    </row>
    <row r="5" spans="1:21" s="3" customFormat="1" ht="166.2" customHeight="1" x14ac:dyDescent="0.3">
      <c r="A5" s="6">
        <v>3</v>
      </c>
      <c r="B5" s="1" t="s">
        <v>145</v>
      </c>
      <c r="C5" s="5" t="s">
        <v>1</v>
      </c>
      <c r="D5" s="16">
        <v>945</v>
      </c>
      <c r="E5" s="9" t="s">
        <v>46</v>
      </c>
      <c r="F5" s="6">
        <v>110</v>
      </c>
      <c r="G5" s="18">
        <f>D5*F5</f>
        <v>103950</v>
      </c>
      <c r="H5" s="7">
        <v>146</v>
      </c>
      <c r="I5" s="19">
        <f>D5*H5</f>
        <v>137970</v>
      </c>
      <c r="J5" s="13">
        <f>H5-F5</f>
        <v>36</v>
      </c>
      <c r="K5" s="13">
        <f t="shared" si="0"/>
        <v>34020</v>
      </c>
      <c r="L5" s="24">
        <f t="shared" si="1"/>
        <v>0.32727272727272727</v>
      </c>
      <c r="M5" s="22"/>
      <c r="N5" s="2" t="s">
        <v>97</v>
      </c>
      <c r="O5" s="10">
        <v>100</v>
      </c>
      <c r="P5" s="17">
        <f t="shared" si="2"/>
        <v>94500</v>
      </c>
      <c r="Q5" s="11">
        <v>258</v>
      </c>
      <c r="R5" s="17">
        <f t="shared" si="3"/>
        <v>243810</v>
      </c>
      <c r="S5" s="13">
        <f t="shared" si="4"/>
        <v>158</v>
      </c>
      <c r="T5" s="13">
        <f t="shared" si="5"/>
        <v>149310</v>
      </c>
      <c r="U5" s="24">
        <f t="shared" si="6"/>
        <v>1.58</v>
      </c>
    </row>
    <row r="6" spans="1:21" s="3" customFormat="1" ht="136.19999999999999" customHeight="1" x14ac:dyDescent="0.3">
      <c r="A6" s="6">
        <v>4</v>
      </c>
      <c r="B6" s="1" t="s">
        <v>2</v>
      </c>
      <c r="C6" s="5" t="s">
        <v>3</v>
      </c>
      <c r="D6" s="16">
        <v>675</v>
      </c>
      <c r="E6" s="9" t="s">
        <v>47</v>
      </c>
      <c r="F6" s="6">
        <v>12</v>
      </c>
      <c r="G6" s="18">
        <f>D6*F6</f>
        <v>8100</v>
      </c>
      <c r="H6" s="7">
        <v>30</v>
      </c>
      <c r="I6" s="19">
        <f>D6*H6</f>
        <v>20250</v>
      </c>
      <c r="J6" s="13">
        <f>H6-F6</f>
        <v>18</v>
      </c>
      <c r="K6" s="13">
        <f t="shared" si="0"/>
        <v>12150</v>
      </c>
      <c r="L6" s="24">
        <f t="shared" si="1"/>
        <v>1.5</v>
      </c>
      <c r="M6" s="22"/>
      <c r="N6" s="2" t="s">
        <v>98</v>
      </c>
      <c r="O6" s="10">
        <v>12</v>
      </c>
      <c r="P6" s="17">
        <f t="shared" si="2"/>
        <v>8100</v>
      </c>
      <c r="Q6" s="11">
        <v>33</v>
      </c>
      <c r="R6" s="17">
        <f t="shared" si="3"/>
        <v>22275</v>
      </c>
      <c r="S6" s="13">
        <f t="shared" si="4"/>
        <v>21</v>
      </c>
      <c r="T6" s="13">
        <f t="shared" si="5"/>
        <v>14175</v>
      </c>
      <c r="U6" s="24">
        <f t="shared" si="6"/>
        <v>1.75</v>
      </c>
    </row>
    <row r="7" spans="1:21" s="3" customFormat="1" ht="120" x14ac:dyDescent="0.3">
      <c r="A7" s="6">
        <v>5</v>
      </c>
      <c r="B7" s="1" t="s">
        <v>4</v>
      </c>
      <c r="C7" s="5" t="s">
        <v>3</v>
      </c>
      <c r="D7" s="16">
        <v>1040</v>
      </c>
      <c r="E7" s="9" t="s">
        <v>48</v>
      </c>
      <c r="F7" s="6">
        <v>40</v>
      </c>
      <c r="G7" s="18">
        <f>D7*F7</f>
        <v>41600</v>
      </c>
      <c r="H7" s="7">
        <v>14</v>
      </c>
      <c r="I7" s="19">
        <f>D7*H7</f>
        <v>14560</v>
      </c>
      <c r="J7" s="13">
        <f>H7-F7</f>
        <v>-26</v>
      </c>
      <c r="K7" s="13">
        <f t="shared" si="0"/>
        <v>-27040</v>
      </c>
      <c r="L7" s="24">
        <f t="shared" si="1"/>
        <v>-0.65</v>
      </c>
      <c r="M7" s="22"/>
      <c r="N7" s="2" t="s">
        <v>99</v>
      </c>
      <c r="O7" s="10">
        <v>40</v>
      </c>
      <c r="P7" s="17">
        <f t="shared" si="2"/>
        <v>41600</v>
      </c>
      <c r="Q7" s="11">
        <v>28</v>
      </c>
      <c r="R7" s="17">
        <f t="shared" si="3"/>
        <v>29120</v>
      </c>
      <c r="S7" s="13">
        <f t="shared" si="4"/>
        <v>-12</v>
      </c>
      <c r="T7" s="13">
        <f t="shared" si="5"/>
        <v>-12480</v>
      </c>
      <c r="U7" s="24">
        <f t="shared" si="6"/>
        <v>-0.3</v>
      </c>
    </row>
    <row r="8" spans="1:21" s="3" customFormat="1" ht="106.2" customHeight="1" x14ac:dyDescent="0.3">
      <c r="A8" s="6">
        <v>6</v>
      </c>
      <c r="B8" s="1" t="s">
        <v>5</v>
      </c>
      <c r="C8" s="5" t="s">
        <v>3</v>
      </c>
      <c r="D8" s="16">
        <v>1755</v>
      </c>
      <c r="E8" s="9" t="s">
        <v>49</v>
      </c>
      <c r="F8" s="6">
        <v>60</v>
      </c>
      <c r="G8" s="18">
        <f>D8*F8</f>
        <v>105300</v>
      </c>
      <c r="H8" s="7">
        <f>34+19</f>
        <v>53</v>
      </c>
      <c r="I8" s="19">
        <f>D8*H8</f>
        <v>93015</v>
      </c>
      <c r="J8" s="13">
        <f>H8-F8</f>
        <v>-7</v>
      </c>
      <c r="K8" s="13">
        <f t="shared" si="0"/>
        <v>-12285</v>
      </c>
      <c r="L8" s="24">
        <f t="shared" si="1"/>
        <v>-0.11666666666666667</v>
      </c>
      <c r="M8" s="22"/>
      <c r="N8" s="2" t="s">
        <v>100</v>
      </c>
      <c r="O8" s="10">
        <v>60</v>
      </c>
      <c r="P8" s="17">
        <f t="shared" si="2"/>
        <v>105300</v>
      </c>
      <c r="Q8" s="11">
        <v>77</v>
      </c>
      <c r="R8" s="17">
        <f t="shared" si="3"/>
        <v>135135</v>
      </c>
      <c r="S8" s="13">
        <f t="shared" si="4"/>
        <v>17</v>
      </c>
      <c r="T8" s="13">
        <f t="shared" si="5"/>
        <v>29835</v>
      </c>
      <c r="U8" s="24">
        <f t="shared" si="6"/>
        <v>0.28333333333333333</v>
      </c>
    </row>
    <row r="9" spans="1:21" s="3" customFormat="1" ht="103.2" customHeight="1" x14ac:dyDescent="0.3">
      <c r="A9" s="6">
        <v>7</v>
      </c>
      <c r="B9" s="1" t="s">
        <v>6</v>
      </c>
      <c r="C9" s="5" t="s">
        <v>3</v>
      </c>
      <c r="D9" s="16">
        <v>3092</v>
      </c>
      <c r="E9" s="9" t="s">
        <v>50</v>
      </c>
      <c r="F9" s="6">
        <v>10</v>
      </c>
      <c r="G9" s="18">
        <f>D9*F9</f>
        <v>30920</v>
      </c>
      <c r="H9" s="7">
        <v>0</v>
      </c>
      <c r="I9" s="19">
        <f>D9*H9</f>
        <v>0</v>
      </c>
      <c r="J9" s="13">
        <f>H9-F9</f>
        <v>-10</v>
      </c>
      <c r="K9" s="13">
        <f t="shared" si="0"/>
        <v>-30920</v>
      </c>
      <c r="L9" s="24">
        <f t="shared" si="1"/>
        <v>-1</v>
      </c>
      <c r="M9" s="22"/>
      <c r="N9" s="2" t="s">
        <v>101</v>
      </c>
      <c r="O9" s="10">
        <v>10</v>
      </c>
      <c r="P9" s="17">
        <f t="shared" si="2"/>
        <v>30920</v>
      </c>
      <c r="Q9" s="11">
        <v>0</v>
      </c>
      <c r="R9" s="17">
        <f t="shared" si="3"/>
        <v>0</v>
      </c>
      <c r="S9" s="13">
        <f t="shared" si="4"/>
        <v>-10</v>
      </c>
      <c r="T9" s="13">
        <f t="shared" si="5"/>
        <v>-30920</v>
      </c>
      <c r="U9" s="24">
        <f t="shared" si="6"/>
        <v>-1</v>
      </c>
    </row>
    <row r="10" spans="1:21" s="3" customFormat="1" ht="90" x14ac:dyDescent="0.3">
      <c r="A10" s="6">
        <v>8</v>
      </c>
      <c r="B10" s="1" t="s">
        <v>7</v>
      </c>
      <c r="C10" s="5" t="s">
        <v>0</v>
      </c>
      <c r="D10" s="16">
        <v>40</v>
      </c>
      <c r="E10" s="9" t="s">
        <v>51</v>
      </c>
      <c r="F10" s="6">
        <v>350</v>
      </c>
      <c r="G10" s="18">
        <f>D10*F10</f>
        <v>14000</v>
      </c>
      <c r="H10" s="7">
        <v>0</v>
      </c>
      <c r="I10" s="19">
        <f>D10*H10</f>
        <v>0</v>
      </c>
      <c r="J10" s="13">
        <f>H10-F10</f>
        <v>-350</v>
      </c>
      <c r="K10" s="13">
        <f t="shared" si="0"/>
        <v>-14000</v>
      </c>
      <c r="L10" s="24">
        <f t="shared" si="1"/>
        <v>-1</v>
      </c>
      <c r="M10" s="22"/>
      <c r="N10" s="2" t="s">
        <v>102</v>
      </c>
      <c r="O10" s="10">
        <v>350</v>
      </c>
      <c r="P10" s="17">
        <f t="shared" si="2"/>
        <v>14000</v>
      </c>
      <c r="Q10" s="11">
        <v>379.6</v>
      </c>
      <c r="R10" s="17">
        <f t="shared" si="3"/>
        <v>15184</v>
      </c>
      <c r="S10" s="13">
        <f t="shared" si="4"/>
        <v>29.600000000000023</v>
      </c>
      <c r="T10" s="13">
        <f t="shared" si="5"/>
        <v>1184</v>
      </c>
      <c r="U10" s="24">
        <f t="shared" si="6"/>
        <v>8.4571428571428575E-2</v>
      </c>
    </row>
    <row r="11" spans="1:21" s="3" customFormat="1" ht="106.2" customHeight="1" x14ac:dyDescent="0.3">
      <c r="A11" s="6">
        <v>9</v>
      </c>
      <c r="B11" s="1" t="s">
        <v>8</v>
      </c>
      <c r="C11" s="5" t="s">
        <v>0</v>
      </c>
      <c r="D11" s="16">
        <v>177</v>
      </c>
      <c r="E11" s="9" t="s">
        <v>52</v>
      </c>
      <c r="F11" s="6">
        <v>600</v>
      </c>
      <c r="G11" s="18">
        <f>D11*F11</f>
        <v>106200</v>
      </c>
      <c r="H11" s="7">
        <v>637.1</v>
      </c>
      <c r="I11" s="19">
        <f>D11*H11</f>
        <v>112766.7</v>
      </c>
      <c r="J11" s="13">
        <f>H11-F11</f>
        <v>37.100000000000023</v>
      </c>
      <c r="K11" s="13">
        <f t="shared" si="0"/>
        <v>6566.6999999999971</v>
      </c>
      <c r="L11" s="24">
        <f t="shared" si="1"/>
        <v>6.1833333333333303E-2</v>
      </c>
      <c r="M11" s="22"/>
      <c r="N11" s="2" t="s">
        <v>103</v>
      </c>
      <c r="O11" s="10">
        <v>600</v>
      </c>
      <c r="P11" s="17">
        <f t="shared" si="2"/>
        <v>106200</v>
      </c>
      <c r="Q11" s="11">
        <v>1713.1</v>
      </c>
      <c r="R11" s="17">
        <f t="shared" si="3"/>
        <v>303218.7</v>
      </c>
      <c r="S11" s="13">
        <f t="shared" si="4"/>
        <v>1113.0999999999999</v>
      </c>
      <c r="T11" s="13">
        <f t="shared" si="5"/>
        <v>197018.7</v>
      </c>
      <c r="U11" s="24">
        <f t="shared" si="6"/>
        <v>1.8551666666666669</v>
      </c>
    </row>
    <row r="12" spans="1:21" s="3" customFormat="1" ht="92.4" customHeight="1" x14ac:dyDescent="0.3">
      <c r="A12" s="6">
        <v>10</v>
      </c>
      <c r="B12" s="1" t="s">
        <v>9</v>
      </c>
      <c r="C12" s="5" t="s">
        <v>0</v>
      </c>
      <c r="D12" s="16">
        <v>255</v>
      </c>
      <c r="E12" s="9" t="s">
        <v>53</v>
      </c>
      <c r="F12" s="6">
        <v>1200</v>
      </c>
      <c r="G12" s="18">
        <f>D12*F12</f>
        <v>306000</v>
      </c>
      <c r="H12" s="7">
        <v>1349.1</v>
      </c>
      <c r="I12" s="19">
        <f>D12*H12</f>
        <v>344020.5</v>
      </c>
      <c r="J12" s="13">
        <f>H12-F12</f>
        <v>149.09999999999991</v>
      </c>
      <c r="K12" s="13">
        <f t="shared" si="0"/>
        <v>38020.5</v>
      </c>
      <c r="L12" s="24">
        <f t="shared" si="1"/>
        <v>0.12425</v>
      </c>
      <c r="M12" s="22"/>
      <c r="N12" s="2" t="s">
        <v>104</v>
      </c>
      <c r="O12" s="10">
        <v>1200</v>
      </c>
      <c r="P12" s="17">
        <f t="shared" si="2"/>
        <v>306000</v>
      </c>
      <c r="Q12" s="11">
        <v>2421</v>
      </c>
      <c r="R12" s="17">
        <f t="shared" si="3"/>
        <v>617355</v>
      </c>
      <c r="S12" s="13">
        <f t="shared" si="4"/>
        <v>1221</v>
      </c>
      <c r="T12" s="13">
        <f t="shared" si="5"/>
        <v>311355</v>
      </c>
      <c r="U12" s="24">
        <f t="shared" si="6"/>
        <v>1.0175000000000001</v>
      </c>
    </row>
    <row r="13" spans="1:21" s="3" customFormat="1" ht="120" x14ac:dyDescent="0.3">
      <c r="A13" s="6">
        <v>11</v>
      </c>
      <c r="B13" s="1" t="s">
        <v>10</v>
      </c>
      <c r="C13" s="5" t="s">
        <v>0</v>
      </c>
      <c r="D13" s="16">
        <v>606</v>
      </c>
      <c r="E13" s="9" t="s">
        <v>54</v>
      </c>
      <c r="F13" s="6">
        <v>60</v>
      </c>
      <c r="G13" s="18">
        <f>D13*F13</f>
        <v>36360</v>
      </c>
      <c r="H13" s="7">
        <v>333.3</v>
      </c>
      <c r="I13" s="19">
        <f>D13*H13</f>
        <v>201979.80000000002</v>
      </c>
      <c r="J13" s="13">
        <f>H13-F13</f>
        <v>273.3</v>
      </c>
      <c r="K13" s="13">
        <f t="shared" si="0"/>
        <v>165619.80000000002</v>
      </c>
      <c r="L13" s="24">
        <f t="shared" si="1"/>
        <v>4.5550000000000006</v>
      </c>
      <c r="M13" s="22"/>
      <c r="N13" s="2" t="s">
        <v>105</v>
      </c>
      <c r="O13" s="10">
        <v>60</v>
      </c>
      <c r="P13" s="17">
        <f t="shared" si="2"/>
        <v>36360</v>
      </c>
      <c r="Q13" s="11">
        <v>240.1</v>
      </c>
      <c r="R13" s="17">
        <f t="shared" si="3"/>
        <v>145500.6</v>
      </c>
      <c r="S13" s="13">
        <f t="shared" si="4"/>
        <v>180.1</v>
      </c>
      <c r="T13" s="13">
        <f t="shared" si="5"/>
        <v>109140.6</v>
      </c>
      <c r="U13" s="24">
        <f t="shared" si="6"/>
        <v>3.0016666666666669</v>
      </c>
    </row>
    <row r="14" spans="1:21" s="3" customFormat="1" ht="121.8" customHeight="1" x14ac:dyDescent="0.3">
      <c r="A14" s="6">
        <v>12</v>
      </c>
      <c r="B14" s="1" t="s">
        <v>11</v>
      </c>
      <c r="C14" s="5" t="s">
        <v>0</v>
      </c>
      <c r="D14" s="16">
        <v>967</v>
      </c>
      <c r="E14" s="9" t="s">
        <v>55</v>
      </c>
      <c r="F14" s="6">
        <v>40</v>
      </c>
      <c r="G14" s="18">
        <f>D14*F14</f>
        <v>38680</v>
      </c>
      <c r="H14" s="7">
        <v>145.1</v>
      </c>
      <c r="I14" s="19">
        <f>D14*H14</f>
        <v>140311.69999999998</v>
      </c>
      <c r="J14" s="13">
        <f>H14-F14</f>
        <v>105.1</v>
      </c>
      <c r="K14" s="13">
        <f t="shared" si="0"/>
        <v>101631.69999999998</v>
      </c>
      <c r="L14" s="24">
        <f t="shared" si="1"/>
        <v>2.6274999999999995</v>
      </c>
      <c r="M14" s="22"/>
      <c r="N14" s="2" t="s">
        <v>106</v>
      </c>
      <c r="O14" s="10">
        <v>40</v>
      </c>
      <c r="P14" s="17">
        <f t="shared" si="2"/>
        <v>38680</v>
      </c>
      <c r="Q14" s="11">
        <v>284</v>
      </c>
      <c r="R14" s="17">
        <f t="shared" si="3"/>
        <v>274628</v>
      </c>
      <c r="S14" s="13">
        <f t="shared" si="4"/>
        <v>244</v>
      </c>
      <c r="T14" s="13">
        <f t="shared" si="5"/>
        <v>235948</v>
      </c>
      <c r="U14" s="24">
        <f t="shared" si="6"/>
        <v>6.1</v>
      </c>
    </row>
    <row r="15" spans="1:21" s="3" customFormat="1" ht="90" x14ac:dyDescent="0.3">
      <c r="A15" s="6">
        <v>13</v>
      </c>
      <c r="B15" s="1" t="s">
        <v>12</v>
      </c>
      <c r="C15" s="5" t="s">
        <v>3</v>
      </c>
      <c r="D15" s="16">
        <v>2562</v>
      </c>
      <c r="E15" s="9" t="s">
        <v>56</v>
      </c>
      <c r="F15" s="6">
        <v>5</v>
      </c>
      <c r="G15" s="18">
        <f>D15*F15</f>
        <v>12810</v>
      </c>
      <c r="H15" s="7">
        <v>1</v>
      </c>
      <c r="I15" s="19">
        <f>D15*H15</f>
        <v>2562</v>
      </c>
      <c r="J15" s="13">
        <f>H15-F15</f>
        <v>-4</v>
      </c>
      <c r="K15" s="13">
        <f t="shared" si="0"/>
        <v>-10248</v>
      </c>
      <c r="L15" s="24">
        <f t="shared" si="1"/>
        <v>-0.8</v>
      </c>
      <c r="M15" s="22"/>
      <c r="N15" s="2" t="s">
        <v>107</v>
      </c>
      <c r="O15" s="10">
        <v>5</v>
      </c>
      <c r="P15" s="17">
        <f t="shared" si="2"/>
        <v>12810</v>
      </c>
      <c r="Q15" s="11">
        <v>0</v>
      </c>
      <c r="R15" s="17">
        <f t="shared" si="3"/>
        <v>0</v>
      </c>
      <c r="S15" s="13">
        <f t="shared" si="4"/>
        <v>-5</v>
      </c>
      <c r="T15" s="13">
        <f t="shared" si="5"/>
        <v>-12810</v>
      </c>
      <c r="U15" s="24">
        <f t="shared" si="6"/>
        <v>-1</v>
      </c>
    </row>
    <row r="16" spans="1:21" s="3" customFormat="1" ht="137.4" customHeight="1" x14ac:dyDescent="0.3">
      <c r="A16" s="6">
        <v>15</v>
      </c>
      <c r="B16" s="1" t="s">
        <v>13</v>
      </c>
      <c r="C16" s="5" t="s">
        <v>3</v>
      </c>
      <c r="D16" s="16">
        <v>18325</v>
      </c>
      <c r="E16" s="9" t="s">
        <v>57</v>
      </c>
      <c r="F16" s="6">
        <v>3</v>
      </c>
      <c r="G16" s="18">
        <f>D16*F16</f>
        <v>54975</v>
      </c>
      <c r="H16" s="7">
        <v>8</v>
      </c>
      <c r="I16" s="19">
        <f>D16*H16</f>
        <v>146600</v>
      </c>
      <c r="J16" s="13">
        <f>H16-F16</f>
        <v>5</v>
      </c>
      <c r="K16" s="13">
        <f t="shared" si="0"/>
        <v>91625</v>
      </c>
      <c r="L16" s="24">
        <f t="shared" si="1"/>
        <v>1.6666666666666667</v>
      </c>
      <c r="M16" s="22"/>
      <c r="N16" s="2" t="s">
        <v>108</v>
      </c>
      <c r="O16" s="10">
        <v>3</v>
      </c>
      <c r="P16" s="17">
        <f t="shared" si="2"/>
        <v>54975</v>
      </c>
      <c r="Q16" s="11">
        <v>10</v>
      </c>
      <c r="R16" s="17">
        <f t="shared" si="3"/>
        <v>183250</v>
      </c>
      <c r="S16" s="13">
        <f t="shared" si="4"/>
        <v>7</v>
      </c>
      <c r="T16" s="13">
        <f t="shared" si="5"/>
        <v>128275</v>
      </c>
      <c r="U16" s="24">
        <f t="shared" si="6"/>
        <v>2.3333333333333335</v>
      </c>
    </row>
    <row r="17" spans="1:21" s="3" customFormat="1" ht="136.80000000000001" customHeight="1" x14ac:dyDescent="0.3">
      <c r="A17" s="6">
        <v>16</v>
      </c>
      <c r="B17" s="1" t="s">
        <v>14</v>
      </c>
      <c r="C17" s="5" t="s">
        <v>3</v>
      </c>
      <c r="D17" s="16">
        <v>28460</v>
      </c>
      <c r="E17" s="9" t="s">
        <v>58</v>
      </c>
      <c r="F17" s="6">
        <v>2</v>
      </c>
      <c r="G17" s="18">
        <f>D17*F17</f>
        <v>56920</v>
      </c>
      <c r="H17" s="7">
        <v>0</v>
      </c>
      <c r="I17" s="19">
        <f>D17*H17</f>
        <v>0</v>
      </c>
      <c r="J17" s="13">
        <f>H17-F17</f>
        <v>-2</v>
      </c>
      <c r="K17" s="13">
        <f t="shared" si="0"/>
        <v>-56920</v>
      </c>
      <c r="L17" s="24">
        <f t="shared" si="1"/>
        <v>-1</v>
      </c>
      <c r="M17" s="22"/>
      <c r="N17" s="2" t="s">
        <v>109</v>
      </c>
      <c r="O17" s="10">
        <v>2</v>
      </c>
      <c r="P17" s="17">
        <f t="shared" si="2"/>
        <v>56920</v>
      </c>
      <c r="Q17" s="11">
        <v>0</v>
      </c>
      <c r="R17" s="17">
        <f t="shared" si="3"/>
        <v>0</v>
      </c>
      <c r="S17" s="13">
        <f t="shared" si="4"/>
        <v>-2</v>
      </c>
      <c r="T17" s="13">
        <f t="shared" si="5"/>
        <v>-56920</v>
      </c>
      <c r="U17" s="24">
        <f t="shared" si="6"/>
        <v>-1</v>
      </c>
    </row>
    <row r="18" spans="1:21" s="4" customFormat="1" ht="136.80000000000001" customHeight="1" x14ac:dyDescent="0.3">
      <c r="A18" s="6">
        <v>17</v>
      </c>
      <c r="B18" s="1" t="s">
        <v>15</v>
      </c>
      <c r="C18" s="5" t="s">
        <v>3</v>
      </c>
      <c r="D18" s="16">
        <v>64067</v>
      </c>
      <c r="E18" s="9" t="s">
        <v>59</v>
      </c>
      <c r="F18" s="6">
        <v>1</v>
      </c>
      <c r="G18" s="18">
        <f>D18*F18</f>
        <v>64067</v>
      </c>
      <c r="H18" s="7">
        <v>1</v>
      </c>
      <c r="I18" s="19">
        <f>D18*H18</f>
        <v>64067</v>
      </c>
      <c r="J18" s="13">
        <f>H18-F18</f>
        <v>0</v>
      </c>
      <c r="K18" s="13">
        <f t="shared" si="0"/>
        <v>0</v>
      </c>
      <c r="L18" s="24">
        <f t="shared" si="1"/>
        <v>0</v>
      </c>
      <c r="M18" s="22"/>
      <c r="N18" s="2" t="s">
        <v>110</v>
      </c>
      <c r="O18" s="10">
        <v>1</v>
      </c>
      <c r="P18" s="17">
        <f t="shared" si="2"/>
        <v>64067</v>
      </c>
      <c r="Q18" s="11">
        <v>1</v>
      </c>
      <c r="R18" s="17">
        <f t="shared" si="3"/>
        <v>64067</v>
      </c>
      <c r="S18" s="13">
        <f t="shared" si="4"/>
        <v>0</v>
      </c>
      <c r="T18" s="13">
        <f t="shared" si="5"/>
        <v>0</v>
      </c>
      <c r="U18" s="24">
        <f t="shared" si="6"/>
        <v>0</v>
      </c>
    </row>
    <row r="19" spans="1:21" s="4" customFormat="1" ht="150" customHeight="1" x14ac:dyDescent="0.3">
      <c r="A19" s="6">
        <v>18</v>
      </c>
      <c r="B19" s="1" t="s">
        <v>16</v>
      </c>
      <c r="C19" s="5" t="s">
        <v>3</v>
      </c>
      <c r="D19" s="16">
        <v>28883</v>
      </c>
      <c r="E19" s="9" t="s">
        <v>60</v>
      </c>
      <c r="F19" s="6">
        <v>1</v>
      </c>
      <c r="G19" s="18">
        <f>D19*F19</f>
        <v>28883</v>
      </c>
      <c r="H19" s="7">
        <v>1</v>
      </c>
      <c r="I19" s="19">
        <f>D19*H19</f>
        <v>28883</v>
      </c>
      <c r="J19" s="13">
        <f>H19-F19</f>
        <v>0</v>
      </c>
      <c r="K19" s="13">
        <f t="shared" si="0"/>
        <v>0</v>
      </c>
      <c r="L19" s="24">
        <f t="shared" si="1"/>
        <v>0</v>
      </c>
      <c r="M19" s="22"/>
      <c r="N19" s="2" t="s">
        <v>111</v>
      </c>
      <c r="O19" s="10">
        <v>1</v>
      </c>
      <c r="P19" s="17">
        <f t="shared" si="2"/>
        <v>28883</v>
      </c>
      <c r="Q19" s="11">
        <v>1</v>
      </c>
      <c r="R19" s="17">
        <f t="shared" si="3"/>
        <v>28883</v>
      </c>
      <c r="S19" s="13">
        <f t="shared" si="4"/>
        <v>0</v>
      </c>
      <c r="T19" s="13">
        <f t="shared" si="5"/>
        <v>0</v>
      </c>
      <c r="U19" s="24">
        <f t="shared" si="6"/>
        <v>0</v>
      </c>
    </row>
    <row r="20" spans="1:21" s="4" customFormat="1" ht="63" customHeight="1" x14ac:dyDescent="0.3">
      <c r="A20" s="6">
        <v>19</v>
      </c>
      <c r="B20" s="1" t="s">
        <v>17</v>
      </c>
      <c r="C20" s="5" t="s">
        <v>3</v>
      </c>
      <c r="D20" s="16">
        <v>3260</v>
      </c>
      <c r="E20" s="9" t="s">
        <v>61</v>
      </c>
      <c r="F20" s="6">
        <v>2</v>
      </c>
      <c r="G20" s="18">
        <f>D20*F20</f>
        <v>6520</v>
      </c>
      <c r="H20" s="7">
        <v>0</v>
      </c>
      <c r="I20" s="19">
        <f>D20*H20</f>
        <v>0</v>
      </c>
      <c r="J20" s="13">
        <f>H20-F20</f>
        <v>-2</v>
      </c>
      <c r="K20" s="13">
        <f t="shared" si="0"/>
        <v>-6520</v>
      </c>
      <c r="L20" s="24">
        <f t="shared" si="1"/>
        <v>-1</v>
      </c>
      <c r="M20" s="22"/>
      <c r="N20" s="2" t="s">
        <v>112</v>
      </c>
      <c r="O20" s="10">
        <v>2</v>
      </c>
      <c r="P20" s="17">
        <f t="shared" si="2"/>
        <v>6520</v>
      </c>
      <c r="Q20" s="11">
        <v>0</v>
      </c>
      <c r="R20" s="17">
        <f t="shared" si="3"/>
        <v>0</v>
      </c>
      <c r="S20" s="13">
        <f t="shared" si="4"/>
        <v>-2</v>
      </c>
      <c r="T20" s="13">
        <f t="shared" si="5"/>
        <v>-6520</v>
      </c>
      <c r="U20" s="24">
        <f t="shared" si="6"/>
        <v>-1</v>
      </c>
    </row>
    <row r="21" spans="1:21" s="4" customFormat="1" ht="210" x14ac:dyDescent="0.3">
      <c r="A21" s="6">
        <v>20</v>
      </c>
      <c r="B21" s="1" t="s">
        <v>18</v>
      </c>
      <c r="C21" s="5" t="s">
        <v>3</v>
      </c>
      <c r="D21" s="16">
        <v>2652</v>
      </c>
      <c r="E21" s="9" t="s">
        <v>62</v>
      </c>
      <c r="F21" s="6">
        <v>50</v>
      </c>
      <c r="G21" s="18">
        <f>D21*F21</f>
        <v>132600</v>
      </c>
      <c r="H21" s="7">
        <v>44</v>
      </c>
      <c r="I21" s="19">
        <f>D21*H21</f>
        <v>116688</v>
      </c>
      <c r="J21" s="13">
        <f>H21-F21</f>
        <v>-6</v>
      </c>
      <c r="K21" s="13">
        <f t="shared" si="0"/>
        <v>-15912</v>
      </c>
      <c r="L21" s="24">
        <f t="shared" si="1"/>
        <v>-0.12</v>
      </c>
      <c r="M21" s="22"/>
      <c r="N21" s="2" t="s">
        <v>113</v>
      </c>
      <c r="O21" s="10">
        <v>50</v>
      </c>
      <c r="P21" s="17">
        <f t="shared" si="2"/>
        <v>132600</v>
      </c>
      <c r="Q21" s="11">
        <v>91</v>
      </c>
      <c r="R21" s="17">
        <f t="shared" si="3"/>
        <v>241332</v>
      </c>
      <c r="S21" s="13">
        <f t="shared" si="4"/>
        <v>41</v>
      </c>
      <c r="T21" s="13">
        <f t="shared" si="5"/>
        <v>108732</v>
      </c>
      <c r="U21" s="24">
        <f t="shared" si="6"/>
        <v>0.82</v>
      </c>
    </row>
    <row r="22" spans="1:21" s="4" customFormat="1" ht="196.2" customHeight="1" x14ac:dyDescent="0.3">
      <c r="A22" s="6">
        <v>21</v>
      </c>
      <c r="B22" s="1" t="s">
        <v>19</v>
      </c>
      <c r="C22" s="5" t="s">
        <v>3</v>
      </c>
      <c r="D22" s="16">
        <v>4350</v>
      </c>
      <c r="E22" s="9" t="s">
        <v>63</v>
      </c>
      <c r="F22" s="6">
        <v>30</v>
      </c>
      <c r="G22" s="18">
        <f>D22*F22</f>
        <v>130500</v>
      </c>
      <c r="H22" s="7">
        <v>40</v>
      </c>
      <c r="I22" s="19">
        <f>D22*H22</f>
        <v>174000</v>
      </c>
      <c r="J22" s="13">
        <f>H22-F22</f>
        <v>10</v>
      </c>
      <c r="K22" s="13">
        <f t="shared" si="0"/>
        <v>43500</v>
      </c>
      <c r="L22" s="24">
        <f t="shared" si="1"/>
        <v>0.33333333333333331</v>
      </c>
      <c r="M22" s="22"/>
      <c r="N22" s="2" t="s">
        <v>114</v>
      </c>
      <c r="O22" s="10">
        <v>30</v>
      </c>
      <c r="P22" s="17">
        <f t="shared" si="2"/>
        <v>130500</v>
      </c>
      <c r="Q22" s="11">
        <v>60</v>
      </c>
      <c r="R22" s="17">
        <f t="shared" si="3"/>
        <v>261000</v>
      </c>
      <c r="S22" s="13">
        <f t="shared" si="4"/>
        <v>30</v>
      </c>
      <c r="T22" s="13">
        <f t="shared" si="5"/>
        <v>130500</v>
      </c>
      <c r="U22" s="24">
        <f t="shared" si="6"/>
        <v>1</v>
      </c>
    </row>
    <row r="23" spans="1:21" s="4" customFormat="1" ht="195" x14ac:dyDescent="0.3">
      <c r="A23" s="6">
        <v>22</v>
      </c>
      <c r="B23" s="1" t="s">
        <v>20</v>
      </c>
      <c r="C23" s="5" t="s">
        <v>3</v>
      </c>
      <c r="D23" s="16">
        <v>4762</v>
      </c>
      <c r="E23" s="9" t="s">
        <v>64</v>
      </c>
      <c r="F23" s="6">
        <v>12</v>
      </c>
      <c r="G23" s="18">
        <f>D23*F23</f>
        <v>57144</v>
      </c>
      <c r="H23" s="7">
        <v>0</v>
      </c>
      <c r="I23" s="19">
        <f>D23*H23</f>
        <v>0</v>
      </c>
      <c r="J23" s="13">
        <f>H23-F23</f>
        <v>-12</v>
      </c>
      <c r="K23" s="13">
        <f t="shared" si="0"/>
        <v>-57144</v>
      </c>
      <c r="L23" s="24">
        <f t="shared" si="1"/>
        <v>-1</v>
      </c>
      <c r="M23" s="22"/>
      <c r="N23" s="2" t="s">
        <v>115</v>
      </c>
      <c r="O23" s="10">
        <v>12</v>
      </c>
      <c r="P23" s="17">
        <f t="shared" si="2"/>
        <v>57144</v>
      </c>
      <c r="Q23" s="11">
        <v>0</v>
      </c>
      <c r="R23" s="17">
        <f t="shared" si="3"/>
        <v>0</v>
      </c>
      <c r="S23" s="13">
        <f t="shared" si="4"/>
        <v>-12</v>
      </c>
      <c r="T23" s="13">
        <f t="shared" si="5"/>
        <v>-57144</v>
      </c>
      <c r="U23" s="24">
        <f t="shared" si="6"/>
        <v>-1</v>
      </c>
    </row>
    <row r="24" spans="1:21" s="4" customFormat="1" ht="105" x14ac:dyDescent="0.3">
      <c r="A24" s="6">
        <v>23</v>
      </c>
      <c r="B24" s="1" t="s">
        <v>21</v>
      </c>
      <c r="C24" s="5" t="s">
        <v>3</v>
      </c>
      <c r="D24" s="16">
        <v>184</v>
      </c>
      <c r="E24" s="9" t="s">
        <v>65</v>
      </c>
      <c r="F24" s="6">
        <v>5</v>
      </c>
      <c r="G24" s="18">
        <f>D24*F24</f>
        <v>920</v>
      </c>
      <c r="H24" s="7">
        <v>0</v>
      </c>
      <c r="I24" s="19">
        <f>D24*H24</f>
        <v>0</v>
      </c>
      <c r="J24" s="13">
        <f>H24-F24</f>
        <v>-5</v>
      </c>
      <c r="K24" s="13">
        <f t="shared" si="0"/>
        <v>-920</v>
      </c>
      <c r="L24" s="24">
        <f t="shared" si="1"/>
        <v>-1</v>
      </c>
      <c r="M24" s="22"/>
      <c r="N24" s="2" t="s">
        <v>116</v>
      </c>
      <c r="O24" s="10">
        <v>5</v>
      </c>
      <c r="P24" s="17">
        <f t="shared" si="2"/>
        <v>920</v>
      </c>
      <c r="Q24" s="11">
        <v>0</v>
      </c>
      <c r="R24" s="17">
        <f t="shared" si="3"/>
        <v>0</v>
      </c>
      <c r="S24" s="13">
        <f t="shared" si="4"/>
        <v>-5</v>
      </c>
      <c r="T24" s="13">
        <f t="shared" si="5"/>
        <v>-920</v>
      </c>
      <c r="U24" s="24">
        <f t="shared" si="6"/>
        <v>-1</v>
      </c>
    </row>
    <row r="25" spans="1:21" s="4" customFormat="1" ht="283.2" customHeight="1" x14ac:dyDescent="0.3">
      <c r="A25" s="6">
        <v>24</v>
      </c>
      <c r="B25" s="1" t="s">
        <v>22</v>
      </c>
      <c r="C25" s="5" t="s">
        <v>3</v>
      </c>
      <c r="D25" s="16">
        <v>4090</v>
      </c>
      <c r="E25" s="9" t="s">
        <v>66</v>
      </c>
      <c r="F25" s="6">
        <v>12</v>
      </c>
      <c r="G25" s="18">
        <f>D25*F25</f>
        <v>49080</v>
      </c>
      <c r="H25" s="7">
        <v>0</v>
      </c>
      <c r="I25" s="19">
        <f>D25*H25</f>
        <v>0</v>
      </c>
      <c r="J25" s="13">
        <f>H25-F25</f>
        <v>-12</v>
      </c>
      <c r="K25" s="13">
        <f t="shared" si="0"/>
        <v>-49080</v>
      </c>
      <c r="L25" s="24">
        <f t="shared" si="1"/>
        <v>-1</v>
      </c>
      <c r="M25" s="22"/>
      <c r="N25" s="2" t="s">
        <v>117</v>
      </c>
      <c r="O25" s="10">
        <v>12</v>
      </c>
      <c r="P25" s="17">
        <f t="shared" si="2"/>
        <v>49080</v>
      </c>
      <c r="Q25" s="11">
        <v>0</v>
      </c>
      <c r="R25" s="17">
        <f t="shared" si="3"/>
        <v>0</v>
      </c>
      <c r="S25" s="13">
        <f t="shared" si="4"/>
        <v>-12</v>
      </c>
      <c r="T25" s="13">
        <f t="shared" si="5"/>
        <v>-49080</v>
      </c>
      <c r="U25" s="24">
        <f t="shared" si="6"/>
        <v>-1</v>
      </c>
    </row>
    <row r="26" spans="1:21" s="4" customFormat="1" ht="105" x14ac:dyDescent="0.3">
      <c r="A26" s="6">
        <v>25</v>
      </c>
      <c r="B26" s="1" t="s">
        <v>23</v>
      </c>
      <c r="C26" s="5" t="s">
        <v>3</v>
      </c>
      <c r="D26" s="16">
        <v>827</v>
      </c>
      <c r="E26" s="9" t="s">
        <v>67</v>
      </c>
      <c r="F26" s="6">
        <v>12</v>
      </c>
      <c r="G26" s="18">
        <f>D26*F26</f>
        <v>9924</v>
      </c>
      <c r="H26" s="7">
        <v>14</v>
      </c>
      <c r="I26" s="19">
        <f>D26*H26</f>
        <v>11578</v>
      </c>
      <c r="J26" s="13">
        <f>H26-F26</f>
        <v>2</v>
      </c>
      <c r="K26" s="13">
        <f t="shared" si="0"/>
        <v>1654</v>
      </c>
      <c r="L26" s="24">
        <f t="shared" si="1"/>
        <v>0.16666666666666666</v>
      </c>
      <c r="M26" s="22"/>
      <c r="N26" s="2" t="s">
        <v>118</v>
      </c>
      <c r="O26" s="10">
        <v>12</v>
      </c>
      <c r="P26" s="17">
        <f t="shared" si="2"/>
        <v>9924</v>
      </c>
      <c r="Q26" s="11">
        <v>28</v>
      </c>
      <c r="R26" s="17">
        <f t="shared" si="3"/>
        <v>23156</v>
      </c>
      <c r="S26" s="13">
        <f t="shared" si="4"/>
        <v>16</v>
      </c>
      <c r="T26" s="13">
        <f t="shared" si="5"/>
        <v>13232</v>
      </c>
      <c r="U26" s="24">
        <f t="shared" si="6"/>
        <v>1.3333333333333333</v>
      </c>
    </row>
    <row r="27" spans="1:21" s="4" customFormat="1" ht="60" x14ac:dyDescent="0.3">
      <c r="A27" s="6">
        <v>26</v>
      </c>
      <c r="B27" s="1" t="s">
        <v>24</v>
      </c>
      <c r="C27" s="5" t="s">
        <v>3</v>
      </c>
      <c r="D27" s="16">
        <v>2203</v>
      </c>
      <c r="E27" s="9" t="s">
        <v>68</v>
      </c>
      <c r="F27" s="6">
        <v>5</v>
      </c>
      <c r="G27" s="18">
        <f>D27*F27</f>
        <v>11015</v>
      </c>
      <c r="H27" s="7">
        <v>4</v>
      </c>
      <c r="I27" s="19">
        <f>D27*H27</f>
        <v>8812</v>
      </c>
      <c r="J27" s="13">
        <f>H27-F27</f>
        <v>-1</v>
      </c>
      <c r="K27" s="13">
        <f t="shared" si="0"/>
        <v>-2203</v>
      </c>
      <c r="L27" s="24">
        <f t="shared" si="1"/>
        <v>-0.2</v>
      </c>
      <c r="M27" s="22"/>
      <c r="N27" s="2" t="s">
        <v>119</v>
      </c>
      <c r="O27" s="10">
        <v>6</v>
      </c>
      <c r="P27" s="17">
        <f t="shared" si="2"/>
        <v>13218</v>
      </c>
      <c r="Q27" s="11">
        <v>8</v>
      </c>
      <c r="R27" s="17">
        <f t="shared" si="3"/>
        <v>17624</v>
      </c>
      <c r="S27" s="13">
        <f t="shared" si="4"/>
        <v>2</v>
      </c>
      <c r="T27" s="13">
        <f t="shared" si="5"/>
        <v>4406</v>
      </c>
      <c r="U27" s="24">
        <f t="shared" si="6"/>
        <v>0.33333333333333331</v>
      </c>
    </row>
    <row r="28" spans="1:21" s="4" customFormat="1" ht="105" x14ac:dyDescent="0.3">
      <c r="A28" s="6">
        <v>27</v>
      </c>
      <c r="B28" s="1" t="s">
        <v>25</v>
      </c>
      <c r="C28" s="5" t="s">
        <v>0</v>
      </c>
      <c r="D28" s="16">
        <v>429</v>
      </c>
      <c r="E28" s="9" t="s">
        <v>69</v>
      </c>
      <c r="F28" s="6">
        <v>70</v>
      </c>
      <c r="G28" s="18">
        <f>D28*F28</f>
        <v>30030</v>
      </c>
      <c r="H28" s="7">
        <v>36.200000000000003</v>
      </c>
      <c r="I28" s="19">
        <f>D28*H28</f>
        <v>15529.800000000001</v>
      </c>
      <c r="J28" s="13">
        <f>H28-F28</f>
        <v>-33.799999999999997</v>
      </c>
      <c r="K28" s="13">
        <f t="shared" si="0"/>
        <v>-14500.199999999999</v>
      </c>
      <c r="L28" s="24">
        <f t="shared" si="1"/>
        <v>-0.48285714285714282</v>
      </c>
      <c r="M28" s="22"/>
      <c r="N28" s="2" t="s">
        <v>120</v>
      </c>
      <c r="O28" s="10">
        <v>70</v>
      </c>
      <c r="P28" s="17">
        <f t="shared" si="2"/>
        <v>30030</v>
      </c>
      <c r="Q28" s="11">
        <v>79</v>
      </c>
      <c r="R28" s="17">
        <f t="shared" si="3"/>
        <v>33891</v>
      </c>
      <c r="S28" s="13">
        <f t="shared" si="4"/>
        <v>9</v>
      </c>
      <c r="T28" s="13">
        <f t="shared" si="5"/>
        <v>3861</v>
      </c>
      <c r="U28" s="24">
        <f t="shared" si="6"/>
        <v>0.12857142857142856</v>
      </c>
    </row>
    <row r="29" spans="1:21" s="4" customFormat="1" ht="120" x14ac:dyDescent="0.3">
      <c r="A29" s="6">
        <v>28</v>
      </c>
      <c r="B29" s="1" t="s">
        <v>26</v>
      </c>
      <c r="C29" s="5" t="s">
        <v>0</v>
      </c>
      <c r="D29" s="16">
        <v>1310</v>
      </c>
      <c r="E29" s="9" t="s">
        <v>70</v>
      </c>
      <c r="F29" s="6">
        <v>80</v>
      </c>
      <c r="G29" s="18">
        <f>D29*F29</f>
        <v>104800</v>
      </c>
      <c r="H29" s="7">
        <v>85.4</v>
      </c>
      <c r="I29" s="19">
        <f>D29*H29</f>
        <v>111874.00000000001</v>
      </c>
      <c r="J29" s="13">
        <f>H29-F29</f>
        <v>5.4000000000000057</v>
      </c>
      <c r="K29" s="13">
        <f t="shared" si="0"/>
        <v>7074.0000000000146</v>
      </c>
      <c r="L29" s="24">
        <f t="shared" si="1"/>
        <v>6.7500000000000143E-2</v>
      </c>
      <c r="M29" s="22"/>
      <c r="N29" s="2" t="s">
        <v>121</v>
      </c>
      <c r="O29" s="10">
        <v>80</v>
      </c>
      <c r="P29" s="17">
        <f t="shared" si="2"/>
        <v>104800</v>
      </c>
      <c r="Q29" s="11">
        <v>102.5</v>
      </c>
      <c r="R29" s="17">
        <f t="shared" si="3"/>
        <v>134275</v>
      </c>
      <c r="S29" s="13">
        <f t="shared" si="4"/>
        <v>22.5</v>
      </c>
      <c r="T29" s="13">
        <f t="shared" si="5"/>
        <v>29475</v>
      </c>
      <c r="U29" s="24">
        <f t="shared" si="6"/>
        <v>0.28125</v>
      </c>
    </row>
    <row r="30" spans="1:21" s="4" customFormat="1" ht="165" customHeight="1" x14ac:dyDescent="0.3">
      <c r="A30" s="6">
        <v>29</v>
      </c>
      <c r="B30" s="1" t="s">
        <v>27</v>
      </c>
      <c r="C30" s="5" t="s">
        <v>3</v>
      </c>
      <c r="D30" s="16">
        <v>305000</v>
      </c>
      <c r="E30" s="9" t="s">
        <v>71</v>
      </c>
      <c r="F30" s="6">
        <v>1</v>
      </c>
      <c r="G30" s="18">
        <f>D30*F30</f>
        <v>305000</v>
      </c>
      <c r="H30" s="7">
        <v>1</v>
      </c>
      <c r="I30" s="19">
        <f>D30*H30</f>
        <v>305000</v>
      </c>
      <c r="J30" s="13">
        <f>H30-F30</f>
        <v>0</v>
      </c>
      <c r="K30" s="13">
        <f t="shared" si="0"/>
        <v>0</v>
      </c>
      <c r="L30" s="24">
        <f t="shared" si="1"/>
        <v>0</v>
      </c>
      <c r="M30" s="22"/>
      <c r="N30" s="2" t="s">
        <v>122</v>
      </c>
      <c r="O30" s="10">
        <v>1</v>
      </c>
      <c r="P30" s="17">
        <f t="shared" si="2"/>
        <v>305000</v>
      </c>
      <c r="Q30" s="11">
        <v>1</v>
      </c>
      <c r="R30" s="17">
        <f t="shared" si="3"/>
        <v>305000</v>
      </c>
      <c r="S30" s="13">
        <f t="shared" si="4"/>
        <v>0</v>
      </c>
      <c r="T30" s="13">
        <f t="shared" si="5"/>
        <v>0</v>
      </c>
      <c r="U30" s="24">
        <f t="shared" si="6"/>
        <v>0</v>
      </c>
    </row>
    <row r="31" spans="1:21" s="4" customFormat="1" ht="45" x14ac:dyDescent="0.3">
      <c r="A31" s="6">
        <v>30</v>
      </c>
      <c r="B31" s="1" t="s">
        <v>28</v>
      </c>
      <c r="C31" s="5" t="s">
        <v>3</v>
      </c>
      <c r="D31" s="16">
        <v>20584</v>
      </c>
      <c r="E31" s="9" t="s">
        <v>72</v>
      </c>
      <c r="F31" s="6">
        <v>20</v>
      </c>
      <c r="G31" s="18">
        <f>D31*F31</f>
        <v>411680</v>
      </c>
      <c r="H31" s="7">
        <v>32</v>
      </c>
      <c r="I31" s="19">
        <f>D31*H31</f>
        <v>658688</v>
      </c>
      <c r="J31" s="13">
        <f>H31-F31</f>
        <v>12</v>
      </c>
      <c r="K31" s="13">
        <f t="shared" si="0"/>
        <v>247008</v>
      </c>
      <c r="L31" s="24">
        <f t="shared" si="1"/>
        <v>0.6</v>
      </c>
      <c r="M31" s="22"/>
      <c r="N31" s="2" t="s">
        <v>123</v>
      </c>
      <c r="O31" s="10">
        <v>20</v>
      </c>
      <c r="P31" s="17">
        <f t="shared" si="2"/>
        <v>411680</v>
      </c>
      <c r="Q31" s="11">
        <v>32</v>
      </c>
      <c r="R31" s="17">
        <f t="shared" si="3"/>
        <v>658688</v>
      </c>
      <c r="S31" s="13">
        <f t="shared" si="4"/>
        <v>12</v>
      </c>
      <c r="T31" s="13">
        <f t="shared" si="5"/>
        <v>247008</v>
      </c>
      <c r="U31" s="24">
        <f t="shared" si="6"/>
        <v>0.6</v>
      </c>
    </row>
    <row r="32" spans="1:21" s="4" customFormat="1" ht="30" x14ac:dyDescent="0.3">
      <c r="A32" s="6">
        <v>31</v>
      </c>
      <c r="B32" s="1" t="s">
        <v>29</v>
      </c>
      <c r="C32" s="5" t="s">
        <v>3</v>
      </c>
      <c r="D32" s="16">
        <v>6764</v>
      </c>
      <c r="E32" s="9" t="s">
        <v>73</v>
      </c>
      <c r="F32" s="6">
        <v>1</v>
      </c>
      <c r="G32" s="18">
        <f>D32*F32</f>
        <v>6764</v>
      </c>
      <c r="H32" s="7">
        <f>F32</f>
        <v>1</v>
      </c>
      <c r="I32" s="19">
        <f>D32*H32</f>
        <v>6764</v>
      </c>
      <c r="J32" s="13">
        <f>H32-F32</f>
        <v>0</v>
      </c>
      <c r="K32" s="13">
        <f t="shared" si="0"/>
        <v>0</v>
      </c>
      <c r="L32" s="24">
        <f t="shared" si="1"/>
        <v>0</v>
      </c>
      <c r="M32" s="22"/>
      <c r="N32" s="2" t="s">
        <v>124</v>
      </c>
      <c r="O32" s="10">
        <v>1</v>
      </c>
      <c r="P32" s="17">
        <f t="shared" si="2"/>
        <v>6764</v>
      </c>
      <c r="Q32" s="11">
        <f>O32</f>
        <v>1</v>
      </c>
      <c r="R32" s="17">
        <f t="shared" si="3"/>
        <v>6764</v>
      </c>
      <c r="S32" s="13">
        <f t="shared" si="4"/>
        <v>0</v>
      </c>
      <c r="T32" s="13">
        <f t="shared" si="5"/>
        <v>0</v>
      </c>
      <c r="U32" s="24">
        <f t="shared" si="6"/>
        <v>0</v>
      </c>
    </row>
    <row r="33" spans="1:21" s="4" customFormat="1" ht="150" customHeight="1" x14ac:dyDescent="0.3">
      <c r="A33" s="6">
        <v>32</v>
      </c>
      <c r="B33" s="1" t="s">
        <v>30</v>
      </c>
      <c r="C33" s="5" t="s">
        <v>3</v>
      </c>
      <c r="D33" s="16">
        <v>8500</v>
      </c>
      <c r="E33" s="9" t="s">
        <v>74</v>
      </c>
      <c r="F33" s="6">
        <v>2</v>
      </c>
      <c r="G33" s="18">
        <f>D33*F33</f>
        <v>17000</v>
      </c>
      <c r="H33" s="7">
        <f>F33</f>
        <v>2</v>
      </c>
      <c r="I33" s="19">
        <f>D33*H33</f>
        <v>17000</v>
      </c>
      <c r="J33" s="13">
        <f>H33-F33</f>
        <v>0</v>
      </c>
      <c r="K33" s="13">
        <f t="shared" si="0"/>
        <v>0</v>
      </c>
      <c r="L33" s="24">
        <f t="shared" si="1"/>
        <v>0</v>
      </c>
      <c r="M33" s="22"/>
      <c r="N33" s="2" t="s">
        <v>125</v>
      </c>
      <c r="O33" s="10">
        <v>2</v>
      </c>
      <c r="P33" s="17">
        <f t="shared" si="2"/>
        <v>17000</v>
      </c>
      <c r="Q33" s="11">
        <v>2</v>
      </c>
      <c r="R33" s="17">
        <f t="shared" si="3"/>
        <v>17000</v>
      </c>
      <c r="S33" s="13">
        <f t="shared" si="4"/>
        <v>0</v>
      </c>
      <c r="T33" s="13">
        <f t="shared" si="5"/>
        <v>0</v>
      </c>
      <c r="U33" s="24">
        <f t="shared" si="6"/>
        <v>0</v>
      </c>
    </row>
    <row r="34" spans="1:21" s="3" customFormat="1" ht="151.19999999999999" customHeight="1" x14ac:dyDescent="0.3">
      <c r="A34" s="6">
        <v>33</v>
      </c>
      <c r="B34" s="1" t="s">
        <v>31</v>
      </c>
      <c r="C34" s="5" t="s">
        <v>3</v>
      </c>
      <c r="D34" s="16">
        <v>22283</v>
      </c>
      <c r="E34" s="9" t="s">
        <v>75</v>
      </c>
      <c r="F34" s="6">
        <v>2</v>
      </c>
      <c r="G34" s="18">
        <f>D34*F34</f>
        <v>44566</v>
      </c>
      <c r="H34" s="7">
        <f>F34</f>
        <v>2</v>
      </c>
      <c r="I34" s="19">
        <f>D34*H34</f>
        <v>44566</v>
      </c>
      <c r="J34" s="13">
        <f>H34-F34</f>
        <v>0</v>
      </c>
      <c r="K34" s="13">
        <f t="shared" si="0"/>
        <v>0</v>
      </c>
      <c r="L34" s="24">
        <f t="shared" si="1"/>
        <v>0</v>
      </c>
      <c r="M34" s="22"/>
      <c r="N34" s="2" t="s">
        <v>126</v>
      </c>
      <c r="O34" s="10">
        <v>2</v>
      </c>
      <c r="P34" s="17">
        <f t="shared" si="2"/>
        <v>44566</v>
      </c>
      <c r="Q34" s="11">
        <v>4</v>
      </c>
      <c r="R34" s="17">
        <f t="shared" si="3"/>
        <v>89132</v>
      </c>
      <c r="S34" s="13">
        <f t="shared" si="4"/>
        <v>2</v>
      </c>
      <c r="T34" s="13">
        <f t="shared" si="5"/>
        <v>44566</v>
      </c>
      <c r="U34" s="24">
        <f t="shared" si="6"/>
        <v>1</v>
      </c>
    </row>
    <row r="35" spans="1:21" s="3" customFormat="1" ht="45" x14ac:dyDescent="0.3">
      <c r="A35" s="6">
        <v>34</v>
      </c>
      <c r="B35" s="1" t="s">
        <v>32</v>
      </c>
      <c r="C35" s="5" t="s">
        <v>0</v>
      </c>
      <c r="D35" s="16">
        <v>329</v>
      </c>
      <c r="E35" s="9" t="s">
        <v>76</v>
      </c>
      <c r="F35" s="6">
        <v>200</v>
      </c>
      <c r="G35" s="18">
        <f>D35*F35</f>
        <v>65800</v>
      </c>
      <c r="H35" s="7">
        <v>184.9</v>
      </c>
      <c r="I35" s="19">
        <f>D35*H35</f>
        <v>60832.1</v>
      </c>
      <c r="J35" s="13">
        <f>H35-F35</f>
        <v>-15.099999999999994</v>
      </c>
      <c r="K35" s="13">
        <f t="shared" si="0"/>
        <v>-4967.9000000000015</v>
      </c>
      <c r="L35" s="24">
        <f t="shared" si="1"/>
        <v>-7.5500000000000025E-2</v>
      </c>
      <c r="M35" s="22"/>
      <c r="N35" s="2" t="s">
        <v>127</v>
      </c>
      <c r="O35" s="10">
        <v>200</v>
      </c>
      <c r="P35" s="17">
        <f t="shared" si="2"/>
        <v>65800</v>
      </c>
      <c r="Q35" s="11">
        <v>217.3</v>
      </c>
      <c r="R35" s="17">
        <f t="shared" si="3"/>
        <v>71491.7</v>
      </c>
      <c r="S35" s="13">
        <f t="shared" si="4"/>
        <v>17.300000000000011</v>
      </c>
      <c r="T35" s="13">
        <f t="shared" si="5"/>
        <v>5691.6999999999971</v>
      </c>
      <c r="U35" s="24">
        <f t="shared" si="6"/>
        <v>8.6499999999999952E-2</v>
      </c>
    </row>
    <row r="36" spans="1:21" s="3" customFormat="1" ht="45" x14ac:dyDescent="0.3">
      <c r="A36" s="6">
        <v>35</v>
      </c>
      <c r="B36" s="1" t="s">
        <v>33</v>
      </c>
      <c r="C36" s="5" t="s">
        <v>0</v>
      </c>
      <c r="D36" s="16">
        <v>163</v>
      </c>
      <c r="E36" s="9" t="s">
        <v>77</v>
      </c>
      <c r="F36" s="6">
        <v>100</v>
      </c>
      <c r="G36" s="18">
        <f>D36*F36</f>
        <v>16300</v>
      </c>
      <c r="H36" s="7">
        <v>168.7</v>
      </c>
      <c r="I36" s="19">
        <f>D36*H36</f>
        <v>27498.1</v>
      </c>
      <c r="J36" s="13">
        <f>H36-F36</f>
        <v>68.699999999999989</v>
      </c>
      <c r="K36" s="13">
        <f t="shared" si="0"/>
        <v>11198.099999999999</v>
      </c>
      <c r="L36" s="24">
        <f t="shared" si="1"/>
        <v>0.68699999999999994</v>
      </c>
      <c r="M36" s="22"/>
      <c r="N36" s="2" t="s">
        <v>128</v>
      </c>
      <c r="O36" s="10">
        <v>100</v>
      </c>
      <c r="P36" s="17">
        <f t="shared" si="2"/>
        <v>16300</v>
      </c>
      <c r="Q36" s="11">
        <v>0</v>
      </c>
      <c r="R36" s="17">
        <f t="shared" si="3"/>
        <v>0</v>
      </c>
      <c r="S36" s="13">
        <f t="shared" si="4"/>
        <v>-100</v>
      </c>
      <c r="T36" s="13">
        <f t="shared" si="5"/>
        <v>-16300</v>
      </c>
      <c r="U36" s="24">
        <f t="shared" si="6"/>
        <v>-1</v>
      </c>
    </row>
    <row r="37" spans="1:21" s="3" customFormat="1" ht="45" x14ac:dyDescent="0.3">
      <c r="A37" s="6">
        <v>36</v>
      </c>
      <c r="B37" s="1" t="s">
        <v>34</v>
      </c>
      <c r="C37" s="5" t="s">
        <v>0</v>
      </c>
      <c r="D37" s="16">
        <v>902</v>
      </c>
      <c r="E37" s="9" t="s">
        <v>78</v>
      </c>
      <c r="F37" s="6">
        <v>200</v>
      </c>
      <c r="G37" s="18">
        <f>D37*F37</f>
        <v>180400</v>
      </c>
      <c r="H37" s="7">
        <v>65.3</v>
      </c>
      <c r="I37" s="19">
        <f>D37*H37</f>
        <v>58900.6</v>
      </c>
      <c r="J37" s="13">
        <f>H37-F37</f>
        <v>-134.69999999999999</v>
      </c>
      <c r="K37" s="13">
        <f t="shared" si="0"/>
        <v>-121499.4</v>
      </c>
      <c r="L37" s="24">
        <f t="shared" si="1"/>
        <v>-0.67349999999999999</v>
      </c>
      <c r="M37" s="22"/>
      <c r="N37" s="2" t="s">
        <v>129</v>
      </c>
      <c r="O37" s="10">
        <v>200</v>
      </c>
      <c r="P37" s="17">
        <f t="shared" si="2"/>
        <v>180400</v>
      </c>
      <c r="Q37" s="11">
        <v>207.3</v>
      </c>
      <c r="R37" s="17">
        <f t="shared" si="3"/>
        <v>186984.6</v>
      </c>
      <c r="S37" s="13">
        <f t="shared" si="4"/>
        <v>7.3000000000000114</v>
      </c>
      <c r="T37" s="13">
        <f t="shared" si="5"/>
        <v>6584.6000000000058</v>
      </c>
      <c r="U37" s="24">
        <f t="shared" si="6"/>
        <v>3.6500000000000032E-2</v>
      </c>
    </row>
    <row r="38" spans="1:21" s="3" customFormat="1" ht="45" x14ac:dyDescent="0.3">
      <c r="A38" s="6">
        <v>37</v>
      </c>
      <c r="B38" s="1" t="s">
        <v>35</v>
      </c>
      <c r="C38" s="5" t="s">
        <v>0</v>
      </c>
      <c r="D38" s="16">
        <v>83</v>
      </c>
      <c r="E38" s="9" t="s">
        <v>79</v>
      </c>
      <c r="F38" s="6">
        <v>80</v>
      </c>
      <c r="G38" s="18">
        <f>D38*F38</f>
        <v>6640</v>
      </c>
      <c r="H38" s="7">
        <v>286</v>
      </c>
      <c r="I38" s="19">
        <f>D38*H38</f>
        <v>23738</v>
      </c>
      <c r="J38" s="13">
        <f>H38-F38</f>
        <v>206</v>
      </c>
      <c r="K38" s="13">
        <f t="shared" si="0"/>
        <v>17098</v>
      </c>
      <c r="L38" s="24">
        <f t="shared" si="1"/>
        <v>2.5750000000000002</v>
      </c>
      <c r="M38" s="22"/>
      <c r="N38" s="2" t="s">
        <v>130</v>
      </c>
      <c r="O38" s="10">
        <v>80</v>
      </c>
      <c r="P38" s="17">
        <f t="shared" si="2"/>
        <v>6640</v>
      </c>
      <c r="Q38" s="11">
        <v>450.6</v>
      </c>
      <c r="R38" s="17">
        <f t="shared" si="3"/>
        <v>37399.800000000003</v>
      </c>
      <c r="S38" s="13">
        <f t="shared" si="4"/>
        <v>370.6</v>
      </c>
      <c r="T38" s="13">
        <f t="shared" si="5"/>
        <v>30759.800000000003</v>
      </c>
      <c r="U38" s="24">
        <f t="shared" si="6"/>
        <v>4.6325000000000003</v>
      </c>
    </row>
    <row r="39" spans="1:21" s="4" customFormat="1" ht="210" x14ac:dyDescent="0.3">
      <c r="A39" s="6">
        <v>38</v>
      </c>
      <c r="B39" s="1" t="s">
        <v>36</v>
      </c>
      <c r="C39" s="5" t="s">
        <v>0</v>
      </c>
      <c r="D39" s="16">
        <v>1207</v>
      </c>
      <c r="E39" s="9" t="s">
        <v>80</v>
      </c>
      <c r="F39" s="6">
        <v>120</v>
      </c>
      <c r="G39" s="18">
        <f>D39*F39</f>
        <v>144840</v>
      </c>
      <c r="H39" s="7">
        <v>83</v>
      </c>
      <c r="I39" s="19">
        <f>D39*H39</f>
        <v>100181</v>
      </c>
      <c r="J39" s="13">
        <f>H39-F39</f>
        <v>-37</v>
      </c>
      <c r="K39" s="13">
        <f t="shared" si="0"/>
        <v>-44659</v>
      </c>
      <c r="L39" s="24">
        <f t="shared" si="1"/>
        <v>-0.30833333333333335</v>
      </c>
      <c r="M39" s="22"/>
      <c r="N39" s="2" t="s">
        <v>131</v>
      </c>
      <c r="O39" s="10">
        <v>120</v>
      </c>
      <c r="P39" s="17">
        <f t="shared" si="2"/>
        <v>144840</v>
      </c>
      <c r="Q39" s="11">
        <v>180</v>
      </c>
      <c r="R39" s="17">
        <f t="shared" si="3"/>
        <v>217260</v>
      </c>
      <c r="S39" s="13">
        <f t="shared" si="4"/>
        <v>60</v>
      </c>
      <c r="T39" s="13">
        <f t="shared" si="5"/>
        <v>72420</v>
      </c>
      <c r="U39" s="24">
        <f t="shared" si="6"/>
        <v>0.5</v>
      </c>
    </row>
    <row r="40" spans="1:21" s="4" customFormat="1" ht="210" x14ac:dyDescent="0.3">
      <c r="A40" s="6">
        <v>39</v>
      </c>
      <c r="B40" s="1" t="s">
        <v>37</v>
      </c>
      <c r="C40" s="5" t="s">
        <v>0</v>
      </c>
      <c r="D40" s="16">
        <v>722</v>
      </c>
      <c r="E40" s="9" t="s">
        <v>81</v>
      </c>
      <c r="F40" s="6">
        <v>70</v>
      </c>
      <c r="G40" s="18">
        <f>D40*F40</f>
        <v>50540</v>
      </c>
      <c r="H40" s="7">
        <v>40</v>
      </c>
      <c r="I40" s="19">
        <f>D40*H40</f>
        <v>28880</v>
      </c>
      <c r="J40" s="13">
        <f>H40-F40</f>
        <v>-30</v>
      </c>
      <c r="K40" s="13">
        <f t="shared" si="0"/>
        <v>-21660</v>
      </c>
      <c r="L40" s="24">
        <f t="shared" si="1"/>
        <v>-0.42857142857142855</v>
      </c>
      <c r="M40" s="22"/>
      <c r="N40" s="2" t="s">
        <v>132</v>
      </c>
      <c r="O40" s="10">
        <v>70</v>
      </c>
      <c r="P40" s="17">
        <f t="shared" si="2"/>
        <v>50540</v>
      </c>
      <c r="Q40" s="11">
        <v>180</v>
      </c>
      <c r="R40" s="17">
        <f t="shared" si="3"/>
        <v>129960</v>
      </c>
      <c r="S40" s="13">
        <f t="shared" si="4"/>
        <v>110</v>
      </c>
      <c r="T40" s="13">
        <f t="shared" si="5"/>
        <v>79420</v>
      </c>
      <c r="U40" s="24">
        <f t="shared" si="6"/>
        <v>1.5714285714285714</v>
      </c>
    </row>
    <row r="41" spans="1:21" s="4" customFormat="1" ht="196.8" customHeight="1" x14ac:dyDescent="0.3">
      <c r="A41" s="6">
        <v>40</v>
      </c>
      <c r="B41" s="1" t="s">
        <v>38</v>
      </c>
      <c r="C41" s="5" t="s">
        <v>0</v>
      </c>
      <c r="D41" s="16">
        <v>1483</v>
      </c>
      <c r="E41" s="9" t="s">
        <v>82</v>
      </c>
      <c r="F41" s="6">
        <v>100</v>
      </c>
      <c r="G41" s="18">
        <f>D41*F41</f>
        <v>148300</v>
      </c>
      <c r="H41" s="7">
        <v>60</v>
      </c>
      <c r="I41" s="19">
        <f>D41*H41</f>
        <v>88980</v>
      </c>
      <c r="J41" s="13">
        <f>H41-F41</f>
        <v>-40</v>
      </c>
      <c r="K41" s="13">
        <f t="shared" si="0"/>
        <v>-59320</v>
      </c>
      <c r="L41" s="24">
        <f t="shared" si="1"/>
        <v>-0.4</v>
      </c>
      <c r="M41" s="22"/>
      <c r="N41" s="2" t="s">
        <v>133</v>
      </c>
      <c r="O41" s="10">
        <v>100</v>
      </c>
      <c r="P41" s="17">
        <f t="shared" si="2"/>
        <v>148300</v>
      </c>
      <c r="Q41" s="11">
        <v>160.4</v>
      </c>
      <c r="R41" s="17">
        <f t="shared" si="3"/>
        <v>237873.2</v>
      </c>
      <c r="S41" s="13">
        <f t="shared" si="4"/>
        <v>60.400000000000006</v>
      </c>
      <c r="T41" s="13">
        <f t="shared" si="5"/>
        <v>89573.200000000012</v>
      </c>
      <c r="U41" s="24">
        <f t="shared" si="6"/>
        <v>0.60400000000000009</v>
      </c>
    </row>
    <row r="42" spans="1:21" s="4" customFormat="1" ht="195" customHeight="1" x14ac:dyDescent="0.3">
      <c r="A42" s="6">
        <v>41</v>
      </c>
      <c r="B42" s="1" t="s">
        <v>39</v>
      </c>
      <c r="C42" s="5" t="s">
        <v>0</v>
      </c>
      <c r="D42" s="16">
        <v>484</v>
      </c>
      <c r="E42" s="9" t="s">
        <v>83</v>
      </c>
      <c r="F42" s="6">
        <v>120</v>
      </c>
      <c r="G42" s="18">
        <f>D42*F42</f>
        <v>58080</v>
      </c>
      <c r="H42" s="7">
        <v>53</v>
      </c>
      <c r="I42" s="19">
        <f>D42*H42</f>
        <v>25652</v>
      </c>
      <c r="J42" s="13">
        <f>H42-F42</f>
        <v>-67</v>
      </c>
      <c r="K42" s="13">
        <f t="shared" si="0"/>
        <v>-32428</v>
      </c>
      <c r="L42" s="24">
        <f t="shared" si="1"/>
        <v>-0.55833333333333335</v>
      </c>
      <c r="M42" s="22"/>
      <c r="N42" s="2" t="s">
        <v>134</v>
      </c>
      <c r="O42" s="10">
        <v>120</v>
      </c>
      <c r="P42" s="17">
        <f t="shared" si="2"/>
        <v>58080</v>
      </c>
      <c r="Q42" s="11">
        <v>120</v>
      </c>
      <c r="R42" s="17">
        <f t="shared" si="3"/>
        <v>58080</v>
      </c>
      <c r="S42" s="13">
        <f t="shared" si="4"/>
        <v>0</v>
      </c>
      <c r="T42" s="13">
        <f t="shared" si="5"/>
        <v>0</v>
      </c>
      <c r="U42" s="24">
        <f t="shared" si="6"/>
        <v>0</v>
      </c>
    </row>
    <row r="43" spans="1:21" s="4" customFormat="1" ht="193.2" customHeight="1" x14ac:dyDescent="0.3">
      <c r="A43" s="6">
        <v>42</v>
      </c>
      <c r="B43" s="1" t="s">
        <v>40</v>
      </c>
      <c r="C43" s="5" t="s">
        <v>0</v>
      </c>
      <c r="D43" s="16">
        <v>356</v>
      </c>
      <c r="E43" s="9" t="s">
        <v>84</v>
      </c>
      <c r="F43" s="6">
        <v>80</v>
      </c>
      <c r="G43" s="18">
        <f>D43*F43</f>
        <v>28480</v>
      </c>
      <c r="H43" s="7">
        <v>125</v>
      </c>
      <c r="I43" s="19">
        <f>D43*H43</f>
        <v>44500</v>
      </c>
      <c r="J43" s="13">
        <f>H43-F43</f>
        <v>45</v>
      </c>
      <c r="K43" s="13">
        <f t="shared" si="0"/>
        <v>16020</v>
      </c>
      <c r="L43" s="24">
        <f t="shared" si="1"/>
        <v>0.5625</v>
      </c>
      <c r="M43" s="22"/>
      <c r="N43" s="2" t="s">
        <v>135</v>
      </c>
      <c r="O43" s="10">
        <v>80</v>
      </c>
      <c r="P43" s="17">
        <f t="shared" si="2"/>
        <v>28480</v>
      </c>
      <c r="Q43" s="11">
        <v>80</v>
      </c>
      <c r="R43" s="17">
        <f t="shared" si="3"/>
        <v>28480</v>
      </c>
      <c r="S43" s="13">
        <f t="shared" si="4"/>
        <v>0</v>
      </c>
      <c r="T43" s="13">
        <f t="shared" si="5"/>
        <v>0</v>
      </c>
      <c r="U43" s="24">
        <f t="shared" si="6"/>
        <v>0</v>
      </c>
    </row>
    <row r="44" spans="1:21" s="4" customFormat="1" ht="332.4" customHeight="1" x14ac:dyDescent="0.3">
      <c r="A44" s="6">
        <v>43</v>
      </c>
      <c r="B44" s="1" t="s">
        <v>41</v>
      </c>
      <c r="C44" s="5" t="s">
        <v>3</v>
      </c>
      <c r="D44" s="16">
        <v>355000</v>
      </c>
      <c r="E44" s="9" t="s">
        <v>85</v>
      </c>
      <c r="F44" s="6">
        <v>1</v>
      </c>
      <c r="G44" s="18">
        <f>D44*F44</f>
        <v>355000</v>
      </c>
      <c r="H44" s="7">
        <f>F44</f>
        <v>1</v>
      </c>
      <c r="I44" s="19">
        <f>D44*H44</f>
        <v>355000</v>
      </c>
      <c r="J44" s="13">
        <f>H44-F44</f>
        <v>0</v>
      </c>
      <c r="K44" s="13">
        <f t="shared" si="0"/>
        <v>0</v>
      </c>
      <c r="L44" s="24">
        <f t="shared" si="1"/>
        <v>0</v>
      </c>
      <c r="M44" s="22"/>
      <c r="N44" s="2" t="s">
        <v>136</v>
      </c>
      <c r="O44" s="10">
        <v>1</v>
      </c>
      <c r="P44" s="17">
        <f t="shared" si="2"/>
        <v>355000</v>
      </c>
      <c r="Q44" s="11">
        <v>1</v>
      </c>
      <c r="R44" s="17">
        <f t="shared" si="3"/>
        <v>355000</v>
      </c>
      <c r="S44" s="13">
        <f t="shared" si="4"/>
        <v>0</v>
      </c>
      <c r="T44" s="13">
        <f t="shared" si="5"/>
        <v>0</v>
      </c>
      <c r="U44" s="24">
        <f t="shared" si="6"/>
        <v>0</v>
      </c>
    </row>
    <row r="45" spans="1:21" s="4" customFormat="1" ht="343.2" customHeight="1" x14ac:dyDescent="0.3">
      <c r="A45" s="6">
        <v>44</v>
      </c>
      <c r="B45" s="1" t="s">
        <v>42</v>
      </c>
      <c r="C45" s="5" t="s">
        <v>3</v>
      </c>
      <c r="D45" s="16">
        <v>270000</v>
      </c>
      <c r="E45" s="9" t="s">
        <v>86</v>
      </c>
      <c r="F45" s="6">
        <v>1</v>
      </c>
      <c r="G45" s="18">
        <f>D45*F45</f>
        <v>270000</v>
      </c>
      <c r="H45" s="7">
        <f>F45</f>
        <v>1</v>
      </c>
      <c r="I45" s="19">
        <f>D45*H45</f>
        <v>270000</v>
      </c>
      <c r="J45" s="13">
        <f>H45-F45</f>
        <v>0</v>
      </c>
      <c r="K45" s="13">
        <f t="shared" si="0"/>
        <v>0</v>
      </c>
      <c r="L45" s="24">
        <f t="shared" si="1"/>
        <v>0</v>
      </c>
      <c r="M45" s="22"/>
      <c r="N45" s="2" t="s">
        <v>137</v>
      </c>
      <c r="O45" s="10">
        <v>1</v>
      </c>
      <c r="P45" s="17">
        <f t="shared" si="2"/>
        <v>270000</v>
      </c>
      <c r="Q45" s="11">
        <v>1</v>
      </c>
      <c r="R45" s="17">
        <f t="shared" si="3"/>
        <v>270000</v>
      </c>
      <c r="S45" s="13">
        <f t="shared" si="4"/>
        <v>0</v>
      </c>
      <c r="T45" s="13">
        <f t="shared" si="5"/>
        <v>0</v>
      </c>
      <c r="U45" s="24">
        <f t="shared" si="6"/>
        <v>0</v>
      </c>
    </row>
    <row r="46" spans="1:21" s="4" customFormat="1" ht="75" x14ac:dyDescent="0.3">
      <c r="A46" s="6">
        <v>45</v>
      </c>
      <c r="B46" s="1" t="s">
        <v>43</v>
      </c>
      <c r="C46" s="5" t="s">
        <v>3</v>
      </c>
      <c r="D46" s="16">
        <v>1540</v>
      </c>
      <c r="E46" s="9" t="s">
        <v>87</v>
      </c>
      <c r="F46" s="6">
        <v>3</v>
      </c>
      <c r="G46" s="18">
        <f>D46*F46</f>
        <v>4620</v>
      </c>
      <c r="H46" s="7">
        <f>F46</f>
        <v>3</v>
      </c>
      <c r="I46" s="19">
        <f>D46*H46</f>
        <v>4620</v>
      </c>
      <c r="J46" s="13">
        <f>H46-F46</f>
        <v>0</v>
      </c>
      <c r="K46" s="13">
        <f t="shared" si="0"/>
        <v>0</v>
      </c>
      <c r="L46" s="24">
        <f t="shared" si="1"/>
        <v>0</v>
      </c>
      <c r="M46" s="22"/>
      <c r="N46" s="2" t="s">
        <v>138</v>
      </c>
      <c r="O46" s="10">
        <v>3</v>
      </c>
      <c r="P46" s="17">
        <f t="shared" si="2"/>
        <v>4620</v>
      </c>
      <c r="Q46" s="11">
        <v>0</v>
      </c>
      <c r="R46" s="17">
        <f t="shared" si="3"/>
        <v>0</v>
      </c>
      <c r="S46" s="13">
        <f t="shared" si="4"/>
        <v>-3</v>
      </c>
      <c r="T46" s="13">
        <f t="shared" si="5"/>
        <v>-4620</v>
      </c>
      <c r="U46" s="24">
        <f t="shared" si="6"/>
        <v>-1</v>
      </c>
    </row>
  </sheetData>
  <mergeCells count="6">
    <mergeCell ref="N1:S1"/>
    <mergeCell ref="D1:D2"/>
    <mergeCell ref="E1:K1"/>
    <mergeCell ref="B1:B2"/>
    <mergeCell ref="A1:A2"/>
    <mergeCell ref="C1:C2"/>
  </mergeCells>
  <printOptions horizontalCentered="1" verticalCentered="1"/>
  <pageMargins left="0" right="0" top="0.39370078740157483" bottom="0" header="0.31496062992125984" footer="0.31496062992125984"/>
  <pageSetup paperSize="9" scale="58" fitToHeight="9" orientation="landscape" r:id="rId1"/>
  <rowBreaks count="2" manualBreakCount="2">
    <brk id="38" max="20" man="1"/>
    <brk id="42" max="2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manohar</dc:creator>
  <cp:lastModifiedBy>shiva manohar</cp:lastModifiedBy>
  <cp:lastPrinted>2024-06-12T06:01:38Z</cp:lastPrinted>
  <dcterms:created xsi:type="dcterms:W3CDTF">2024-06-08T05:28:35Z</dcterms:created>
  <dcterms:modified xsi:type="dcterms:W3CDTF">2024-06-12T06:03:35Z</dcterms:modified>
</cp:coreProperties>
</file>