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9" yWindow="-54" windowWidth="19426" windowHeight="10257" activeTab="1"/>
  </bookViews>
  <sheets>
    <sheet name="Sheet1" sheetId="1" r:id="rId1"/>
    <sheet name="Sheet2" sheetId="2" r:id="rId2"/>
    <sheet name="Sheet3" sheetId="3" r:id="rId3"/>
  </sheets>
  <definedNames>
    <definedName name="_xlnm.Print_Titles" localSheetId="0">Sheet1!$1:$2</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3" l="1"/>
  <c r="C10" i="3" s="1"/>
  <c r="C12" i="3" l="1"/>
  <c r="F263" i="1"/>
  <c r="F262" i="1"/>
  <c r="F295" i="1" l="1"/>
  <c r="F296" i="1"/>
  <c r="F297" i="1"/>
  <c r="F298" i="1"/>
  <c r="F299" i="1"/>
  <c r="F300" i="1"/>
  <c r="F301" i="1"/>
  <c r="F302" i="1"/>
  <c r="F303" i="1"/>
  <c r="F294" i="1"/>
  <c r="F289" i="1"/>
  <c r="F290" i="1"/>
  <c r="F291" i="1"/>
  <c r="F292" i="1"/>
  <c r="F288" i="1"/>
  <c r="F286" i="1"/>
  <c r="F269" i="1"/>
  <c r="F270" i="1"/>
  <c r="F271" i="1"/>
  <c r="F272" i="1"/>
  <c r="F273" i="1"/>
  <c r="F274" i="1"/>
  <c r="F275" i="1"/>
  <c r="F276" i="1"/>
  <c r="F277" i="1"/>
  <c r="F278" i="1"/>
  <c r="F279" i="1"/>
  <c r="F280" i="1"/>
  <c r="F281" i="1"/>
  <c r="F282" i="1"/>
  <c r="F283" i="1"/>
  <c r="F284" i="1"/>
  <c r="F268" i="1"/>
  <c r="F266" i="1"/>
  <c r="F265"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27" i="1"/>
  <c r="F208" i="1"/>
  <c r="F209" i="1"/>
  <c r="F210" i="1"/>
  <c r="F211" i="1"/>
  <c r="F212" i="1"/>
  <c r="F213" i="1"/>
  <c r="F214" i="1"/>
  <c r="F215" i="1"/>
  <c r="F216" i="1"/>
  <c r="F217" i="1"/>
  <c r="F218" i="1"/>
  <c r="F219" i="1"/>
  <c r="F220" i="1"/>
  <c r="F221" i="1"/>
  <c r="F222" i="1"/>
  <c r="F223" i="1"/>
  <c r="F224" i="1"/>
  <c r="F225" i="1"/>
  <c r="F207" i="1"/>
  <c r="N4" i="1" l="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3" i="1"/>
  <c r="N202" i="1" s="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3" i="1"/>
  <c r="F202" i="1" l="1"/>
  <c r="F203" i="1" s="1"/>
  <c r="F204" i="1" s="1"/>
  <c r="N203" i="1"/>
  <c r="N204" i="1" s="1"/>
  <c r="I205" i="1" l="1"/>
  <c r="S4" i="1"/>
  <c r="T4" i="1" s="1"/>
  <c r="S5" i="1"/>
  <c r="T5" i="1" s="1"/>
  <c r="S6" i="1"/>
  <c r="T6" i="1" s="1"/>
  <c r="S7" i="1"/>
  <c r="T7" i="1" s="1"/>
  <c r="S8" i="1"/>
  <c r="T8" i="1" s="1"/>
  <c r="S9" i="1"/>
  <c r="T9" i="1" s="1"/>
  <c r="S10" i="1"/>
  <c r="T10" i="1" s="1"/>
  <c r="S11" i="1"/>
  <c r="T11" i="1" s="1"/>
  <c r="S12" i="1"/>
  <c r="T12" i="1" s="1"/>
  <c r="S13" i="1"/>
  <c r="T13" i="1" s="1"/>
  <c r="S14" i="1"/>
  <c r="T14" i="1" s="1"/>
  <c r="S15" i="1"/>
  <c r="T15" i="1" s="1"/>
  <c r="S16" i="1"/>
  <c r="T16" i="1" s="1"/>
  <c r="S17" i="1"/>
  <c r="T17" i="1" s="1"/>
  <c r="S18" i="1"/>
  <c r="T18" i="1" s="1"/>
  <c r="S19" i="1"/>
  <c r="T19" i="1" s="1"/>
  <c r="S20" i="1"/>
  <c r="T20" i="1" s="1"/>
  <c r="S21" i="1"/>
  <c r="T21" i="1" s="1"/>
  <c r="S22" i="1"/>
  <c r="T22" i="1" s="1"/>
  <c r="S23" i="1"/>
  <c r="T23" i="1" s="1"/>
  <c r="S24" i="1"/>
  <c r="T24" i="1" s="1"/>
  <c r="S25" i="1"/>
  <c r="T25" i="1" s="1"/>
  <c r="S26" i="1"/>
  <c r="T26" i="1" s="1"/>
  <c r="S27" i="1"/>
  <c r="T27" i="1" s="1"/>
  <c r="S28" i="1"/>
  <c r="T28" i="1" s="1"/>
  <c r="S29" i="1"/>
  <c r="T29" i="1" s="1"/>
  <c r="S30" i="1"/>
  <c r="T30" i="1" s="1"/>
  <c r="S31" i="1"/>
  <c r="T31" i="1" s="1"/>
  <c r="S32" i="1"/>
  <c r="T32" i="1" s="1"/>
  <c r="S33" i="1"/>
  <c r="T33" i="1" s="1"/>
  <c r="S34" i="1"/>
  <c r="T34" i="1" s="1"/>
  <c r="S35" i="1"/>
  <c r="T35" i="1" s="1"/>
  <c r="S36" i="1"/>
  <c r="T36" i="1" s="1"/>
  <c r="S37" i="1"/>
  <c r="T37" i="1" s="1"/>
  <c r="S38" i="1"/>
  <c r="T38" i="1" s="1"/>
  <c r="S39" i="1"/>
  <c r="T39" i="1" s="1"/>
  <c r="S40" i="1"/>
  <c r="T40" i="1" s="1"/>
  <c r="S41" i="1"/>
  <c r="T41" i="1" s="1"/>
  <c r="S42" i="1"/>
  <c r="T42" i="1" s="1"/>
  <c r="S43" i="1"/>
  <c r="T43" i="1" s="1"/>
  <c r="S44" i="1"/>
  <c r="T44" i="1" s="1"/>
  <c r="S45" i="1"/>
  <c r="T45" i="1" s="1"/>
  <c r="S46" i="1"/>
  <c r="T46" i="1" s="1"/>
  <c r="S47" i="1"/>
  <c r="T47" i="1" s="1"/>
  <c r="S48" i="1"/>
  <c r="T48" i="1" s="1"/>
  <c r="S49" i="1"/>
  <c r="T49" i="1" s="1"/>
  <c r="S50" i="1"/>
  <c r="S51" i="1"/>
  <c r="T51" i="1" s="1"/>
  <c r="S52" i="1"/>
  <c r="T52" i="1" s="1"/>
  <c r="S53" i="1"/>
  <c r="T53" i="1" s="1"/>
  <c r="S54" i="1"/>
  <c r="T54" i="1" s="1"/>
  <c r="S55" i="1"/>
  <c r="T55" i="1" s="1"/>
  <c r="S56" i="1"/>
  <c r="T56" i="1" s="1"/>
  <c r="S57" i="1"/>
  <c r="T57" i="1" s="1"/>
  <c r="S58" i="1"/>
  <c r="T58" i="1" s="1"/>
  <c r="S59" i="1"/>
  <c r="T59" i="1" s="1"/>
  <c r="S60" i="1"/>
  <c r="T60" i="1" s="1"/>
  <c r="S61" i="1"/>
  <c r="T61" i="1" s="1"/>
  <c r="S62" i="1"/>
  <c r="S63" i="1"/>
  <c r="S64" i="1"/>
  <c r="T64" i="1" s="1"/>
  <c r="S65" i="1"/>
  <c r="T65" i="1" s="1"/>
  <c r="S66" i="1"/>
  <c r="S67" i="1"/>
  <c r="S68" i="1"/>
  <c r="T68" i="1" s="1"/>
  <c r="S69" i="1"/>
  <c r="T69" i="1" s="1"/>
  <c r="S70" i="1"/>
  <c r="T70" i="1" s="1"/>
  <c r="S71" i="1"/>
  <c r="T71" i="1" s="1"/>
  <c r="S72" i="1"/>
  <c r="T72" i="1" s="1"/>
  <c r="S73" i="1"/>
  <c r="S74" i="1"/>
  <c r="T74" i="1" s="1"/>
  <c r="S75" i="1"/>
  <c r="T75" i="1" s="1"/>
  <c r="S76" i="1"/>
  <c r="T76" i="1" s="1"/>
  <c r="S77" i="1"/>
  <c r="T77" i="1" s="1"/>
  <c r="S78" i="1"/>
  <c r="T78" i="1" s="1"/>
  <c r="S79" i="1"/>
  <c r="S80" i="1"/>
  <c r="T80" i="1" s="1"/>
  <c r="S81" i="1"/>
  <c r="T81" i="1" s="1"/>
  <c r="S82" i="1"/>
  <c r="T82" i="1" s="1"/>
  <c r="S83" i="1"/>
  <c r="T83" i="1" s="1"/>
  <c r="S84" i="1"/>
  <c r="T84" i="1" s="1"/>
  <c r="S85" i="1"/>
  <c r="T85" i="1" s="1"/>
  <c r="S86" i="1"/>
  <c r="T86" i="1" s="1"/>
  <c r="S87" i="1"/>
  <c r="T87" i="1" s="1"/>
  <c r="S88" i="1"/>
  <c r="T88" i="1" s="1"/>
  <c r="S89" i="1"/>
  <c r="T89" i="1" s="1"/>
  <c r="S90" i="1"/>
  <c r="T90" i="1" s="1"/>
  <c r="S91" i="1"/>
  <c r="T91" i="1" s="1"/>
  <c r="S92" i="1"/>
  <c r="T92" i="1" s="1"/>
  <c r="S93" i="1"/>
  <c r="T93" i="1" s="1"/>
  <c r="S94" i="1"/>
  <c r="T94" i="1" s="1"/>
  <c r="S95" i="1"/>
  <c r="T95" i="1" s="1"/>
  <c r="S96" i="1"/>
  <c r="T96" i="1" s="1"/>
  <c r="S97" i="1"/>
  <c r="T97" i="1" s="1"/>
  <c r="S98" i="1"/>
  <c r="T98" i="1" s="1"/>
  <c r="S99" i="1"/>
  <c r="T99" i="1" s="1"/>
  <c r="S100" i="1"/>
  <c r="T100" i="1" s="1"/>
  <c r="S101" i="1"/>
  <c r="T101" i="1" s="1"/>
  <c r="S102" i="1"/>
  <c r="T102" i="1" s="1"/>
  <c r="S103" i="1"/>
  <c r="T103" i="1" s="1"/>
  <c r="S104" i="1"/>
  <c r="T104" i="1" s="1"/>
  <c r="S105" i="1"/>
  <c r="S106" i="1"/>
  <c r="T106" i="1" s="1"/>
  <c r="S107" i="1"/>
  <c r="T107" i="1" s="1"/>
  <c r="S108" i="1"/>
  <c r="T108" i="1" s="1"/>
  <c r="S109" i="1"/>
  <c r="T109" i="1" s="1"/>
  <c r="S110" i="1"/>
  <c r="T110" i="1" s="1"/>
  <c r="S111" i="1"/>
  <c r="T111" i="1" s="1"/>
  <c r="S112" i="1"/>
  <c r="T112" i="1" s="1"/>
  <c r="S113" i="1"/>
  <c r="S114" i="1"/>
  <c r="T114" i="1" s="1"/>
  <c r="S115" i="1"/>
  <c r="T115" i="1" s="1"/>
  <c r="S116" i="1"/>
  <c r="S117" i="1"/>
  <c r="T117" i="1" s="1"/>
  <c r="S118" i="1"/>
  <c r="T118" i="1" s="1"/>
  <c r="S119" i="1"/>
  <c r="S120" i="1"/>
  <c r="S121" i="1"/>
  <c r="S122" i="1"/>
  <c r="T122" i="1" s="1"/>
  <c r="S123" i="1"/>
  <c r="T123" i="1" s="1"/>
  <c r="S124" i="1"/>
  <c r="T124" i="1" s="1"/>
  <c r="S125" i="1"/>
  <c r="T125" i="1" s="1"/>
  <c r="S126" i="1"/>
  <c r="T126" i="1" s="1"/>
  <c r="S127" i="1"/>
  <c r="T127" i="1" s="1"/>
  <c r="S128" i="1"/>
  <c r="T128" i="1" s="1"/>
  <c r="S129" i="1"/>
  <c r="T129" i="1" s="1"/>
  <c r="S130" i="1"/>
  <c r="T130" i="1" s="1"/>
  <c r="S131" i="1"/>
  <c r="T131" i="1" s="1"/>
  <c r="S132" i="1"/>
  <c r="T132" i="1" s="1"/>
  <c r="S133" i="1"/>
  <c r="T133" i="1" s="1"/>
  <c r="S134" i="1"/>
  <c r="T134" i="1" s="1"/>
  <c r="S135" i="1"/>
  <c r="T135" i="1" s="1"/>
  <c r="S136" i="1"/>
  <c r="T136" i="1" s="1"/>
  <c r="S137" i="1"/>
  <c r="T137" i="1" s="1"/>
  <c r="S138" i="1"/>
  <c r="T138" i="1" s="1"/>
  <c r="S139" i="1"/>
  <c r="T139" i="1" s="1"/>
  <c r="S140" i="1"/>
  <c r="T140" i="1" s="1"/>
  <c r="S141" i="1"/>
  <c r="T141" i="1" s="1"/>
  <c r="S142" i="1"/>
  <c r="T142" i="1" s="1"/>
  <c r="S143" i="1"/>
  <c r="T143" i="1" s="1"/>
  <c r="S144" i="1"/>
  <c r="T144" i="1" s="1"/>
  <c r="S145" i="1"/>
  <c r="T145" i="1" s="1"/>
  <c r="S146" i="1"/>
  <c r="T146" i="1" s="1"/>
  <c r="S147" i="1"/>
  <c r="T147" i="1" s="1"/>
  <c r="S148" i="1"/>
  <c r="T148" i="1" s="1"/>
  <c r="S149" i="1"/>
  <c r="T149" i="1" s="1"/>
  <c r="S150" i="1"/>
  <c r="T150" i="1" s="1"/>
  <c r="S151" i="1"/>
  <c r="T151" i="1" s="1"/>
  <c r="S152" i="1"/>
  <c r="T152" i="1" s="1"/>
  <c r="S153" i="1"/>
  <c r="S154" i="1"/>
  <c r="T154" i="1" s="1"/>
  <c r="S155" i="1"/>
  <c r="T155" i="1" s="1"/>
  <c r="S156" i="1"/>
  <c r="T156" i="1" s="1"/>
  <c r="S157" i="1"/>
  <c r="T157" i="1" s="1"/>
  <c r="S158" i="1"/>
  <c r="T158" i="1" s="1"/>
  <c r="S159" i="1"/>
  <c r="T159" i="1" s="1"/>
  <c r="S160" i="1"/>
  <c r="S161" i="1"/>
  <c r="T161" i="1" s="1"/>
  <c r="S162" i="1"/>
  <c r="T162" i="1" s="1"/>
  <c r="S163" i="1"/>
  <c r="T163" i="1" s="1"/>
  <c r="S164" i="1"/>
  <c r="T164" i="1" s="1"/>
  <c r="S165" i="1"/>
  <c r="T165" i="1" s="1"/>
  <c r="S166" i="1"/>
  <c r="T166" i="1" s="1"/>
  <c r="S167" i="1"/>
  <c r="T167" i="1" s="1"/>
  <c r="S168" i="1"/>
  <c r="T168" i="1" s="1"/>
  <c r="S169" i="1"/>
  <c r="T169" i="1" s="1"/>
  <c r="S170" i="1"/>
  <c r="T170" i="1" s="1"/>
  <c r="S171" i="1"/>
  <c r="T171" i="1" s="1"/>
  <c r="S172" i="1"/>
  <c r="T172" i="1" s="1"/>
  <c r="S173" i="1"/>
  <c r="T173" i="1" s="1"/>
  <c r="S174" i="1"/>
  <c r="T174" i="1" s="1"/>
  <c r="S175" i="1"/>
  <c r="T175" i="1" s="1"/>
  <c r="S176" i="1"/>
  <c r="T176" i="1" s="1"/>
  <c r="S177" i="1"/>
  <c r="T177" i="1" s="1"/>
  <c r="S178" i="1"/>
  <c r="T178" i="1" s="1"/>
  <c r="S179" i="1"/>
  <c r="T179" i="1" s="1"/>
  <c r="S180" i="1"/>
  <c r="T180" i="1" s="1"/>
  <c r="S181" i="1"/>
  <c r="T181" i="1" s="1"/>
  <c r="S182" i="1"/>
  <c r="T182" i="1" s="1"/>
  <c r="S183" i="1"/>
  <c r="T183" i="1" s="1"/>
  <c r="S184" i="1"/>
  <c r="T184" i="1" s="1"/>
  <c r="S185" i="1"/>
  <c r="T185" i="1" s="1"/>
  <c r="S186" i="1"/>
  <c r="T186" i="1" s="1"/>
  <c r="S187" i="1"/>
  <c r="T187" i="1" s="1"/>
  <c r="S188" i="1"/>
  <c r="T188" i="1" s="1"/>
  <c r="S189" i="1"/>
  <c r="T189" i="1" s="1"/>
  <c r="S190" i="1"/>
  <c r="T190" i="1" s="1"/>
  <c r="S191" i="1"/>
  <c r="T191" i="1" s="1"/>
  <c r="S192" i="1"/>
  <c r="T192" i="1" s="1"/>
  <c r="S193" i="1"/>
  <c r="T193" i="1" s="1"/>
  <c r="S194" i="1"/>
  <c r="T194" i="1" s="1"/>
  <c r="S195" i="1"/>
  <c r="T195" i="1" s="1"/>
  <c r="S196" i="1"/>
  <c r="T196" i="1" s="1"/>
  <c r="S197" i="1"/>
  <c r="T197" i="1" s="1"/>
  <c r="S198" i="1"/>
  <c r="T198" i="1" s="1"/>
  <c r="S199" i="1"/>
  <c r="T199" i="1" s="1"/>
  <c r="S200" i="1"/>
  <c r="T200" i="1" s="1"/>
  <c r="S201" i="1"/>
  <c r="T201" i="1" s="1"/>
  <c r="S3" i="1"/>
  <c r="T3" i="1" s="1"/>
  <c r="P4" i="1"/>
  <c r="Q4" i="1" s="1"/>
  <c r="P5" i="1"/>
  <c r="Q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P51" i="1"/>
  <c r="Q51" i="1" s="1"/>
  <c r="P52" i="1"/>
  <c r="Q52" i="1" s="1"/>
  <c r="P53" i="1"/>
  <c r="Q53" i="1" s="1"/>
  <c r="P54" i="1"/>
  <c r="Q54" i="1" s="1"/>
  <c r="P55" i="1"/>
  <c r="Q55" i="1" s="1"/>
  <c r="P56" i="1"/>
  <c r="Q56" i="1" s="1"/>
  <c r="P57" i="1"/>
  <c r="Q57" i="1" s="1"/>
  <c r="P58" i="1"/>
  <c r="Q58" i="1" s="1"/>
  <c r="P59" i="1"/>
  <c r="Q59" i="1" s="1"/>
  <c r="P60" i="1"/>
  <c r="Q60" i="1" s="1"/>
  <c r="P61" i="1"/>
  <c r="Q61" i="1" s="1"/>
  <c r="P62" i="1"/>
  <c r="Q62" i="1" s="1"/>
  <c r="P63" i="1"/>
  <c r="Q63"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7" i="1"/>
  <c r="Q77" i="1" s="1"/>
  <c r="P78" i="1"/>
  <c r="Q78" i="1" s="1"/>
  <c r="P79" i="1"/>
  <c r="Q79" i="1" s="1"/>
  <c r="P80" i="1"/>
  <c r="Q80" i="1" s="1"/>
  <c r="P81" i="1"/>
  <c r="Q81" i="1" s="1"/>
  <c r="P82" i="1"/>
  <c r="Q82" i="1" s="1"/>
  <c r="P83" i="1"/>
  <c r="Q83" i="1" s="1"/>
  <c r="P84" i="1"/>
  <c r="Q84" i="1" s="1"/>
  <c r="P85" i="1"/>
  <c r="Q85" i="1" s="1"/>
  <c r="P86" i="1"/>
  <c r="Q86" i="1" s="1"/>
  <c r="P87" i="1"/>
  <c r="Q87" i="1" s="1"/>
  <c r="P88" i="1"/>
  <c r="Q88" i="1" s="1"/>
  <c r="P89" i="1"/>
  <c r="Q89" i="1" s="1"/>
  <c r="P90" i="1"/>
  <c r="Q90" i="1" s="1"/>
  <c r="P91" i="1"/>
  <c r="Q91" i="1" s="1"/>
  <c r="P92" i="1"/>
  <c r="Q92" i="1" s="1"/>
  <c r="P93" i="1"/>
  <c r="Q93" i="1" s="1"/>
  <c r="P94" i="1"/>
  <c r="Q94" i="1" s="1"/>
  <c r="P95" i="1"/>
  <c r="Q95" i="1" s="1"/>
  <c r="P96" i="1"/>
  <c r="Q96" i="1" s="1"/>
  <c r="P97" i="1"/>
  <c r="Q97" i="1" s="1"/>
  <c r="P98" i="1"/>
  <c r="Q98" i="1" s="1"/>
  <c r="P99" i="1"/>
  <c r="Q99" i="1" s="1"/>
  <c r="P100" i="1"/>
  <c r="Q100" i="1" s="1"/>
  <c r="P101" i="1"/>
  <c r="Q101" i="1" s="1"/>
  <c r="P102" i="1"/>
  <c r="Q102" i="1" s="1"/>
  <c r="P103" i="1"/>
  <c r="Q103" i="1" s="1"/>
  <c r="P104" i="1"/>
  <c r="Q104" i="1" s="1"/>
  <c r="P105" i="1"/>
  <c r="Q105" i="1" s="1"/>
  <c r="P106" i="1"/>
  <c r="Q106" i="1" s="1"/>
  <c r="P107" i="1"/>
  <c r="Q107" i="1" s="1"/>
  <c r="P108" i="1"/>
  <c r="Q108" i="1" s="1"/>
  <c r="P109" i="1"/>
  <c r="Q109" i="1" s="1"/>
  <c r="P110" i="1"/>
  <c r="Q110" i="1" s="1"/>
  <c r="P111" i="1"/>
  <c r="Q111" i="1" s="1"/>
  <c r="P112" i="1"/>
  <c r="Q112" i="1" s="1"/>
  <c r="P113" i="1"/>
  <c r="Q113" i="1" s="1"/>
  <c r="P114" i="1"/>
  <c r="Q114" i="1" s="1"/>
  <c r="P115" i="1"/>
  <c r="Q115" i="1" s="1"/>
  <c r="P116" i="1"/>
  <c r="Q116" i="1" s="1"/>
  <c r="P117" i="1"/>
  <c r="Q117" i="1" s="1"/>
  <c r="P118" i="1"/>
  <c r="Q118" i="1" s="1"/>
  <c r="P119" i="1"/>
  <c r="Q119" i="1" s="1"/>
  <c r="P120" i="1"/>
  <c r="Q120" i="1" s="1"/>
  <c r="P121" i="1"/>
  <c r="Q121" i="1" s="1"/>
  <c r="P122" i="1"/>
  <c r="Q122" i="1" s="1"/>
  <c r="P123" i="1"/>
  <c r="Q123" i="1" s="1"/>
  <c r="P124" i="1"/>
  <c r="Q124" i="1" s="1"/>
  <c r="P125" i="1"/>
  <c r="Q125" i="1" s="1"/>
  <c r="P126" i="1"/>
  <c r="Q126" i="1" s="1"/>
  <c r="P127" i="1"/>
  <c r="Q127" i="1" s="1"/>
  <c r="P128" i="1"/>
  <c r="Q128" i="1" s="1"/>
  <c r="P129" i="1"/>
  <c r="Q129" i="1" s="1"/>
  <c r="P130" i="1"/>
  <c r="Q130" i="1" s="1"/>
  <c r="P131" i="1"/>
  <c r="Q131" i="1" s="1"/>
  <c r="P132" i="1"/>
  <c r="Q132" i="1" s="1"/>
  <c r="P133" i="1"/>
  <c r="Q133" i="1" s="1"/>
  <c r="P134" i="1"/>
  <c r="Q134" i="1" s="1"/>
  <c r="P135" i="1"/>
  <c r="Q135" i="1" s="1"/>
  <c r="P136" i="1"/>
  <c r="Q136" i="1" s="1"/>
  <c r="P137" i="1"/>
  <c r="Q137" i="1" s="1"/>
  <c r="P138" i="1"/>
  <c r="Q138" i="1" s="1"/>
  <c r="P139" i="1"/>
  <c r="Q139" i="1" s="1"/>
  <c r="P140" i="1"/>
  <c r="Q140" i="1" s="1"/>
  <c r="P141" i="1"/>
  <c r="Q141" i="1" s="1"/>
  <c r="P142" i="1"/>
  <c r="Q142" i="1" s="1"/>
  <c r="P143" i="1"/>
  <c r="Q143" i="1" s="1"/>
  <c r="P144" i="1"/>
  <c r="Q144" i="1" s="1"/>
  <c r="P145" i="1"/>
  <c r="Q145" i="1" s="1"/>
  <c r="P146" i="1"/>
  <c r="Q146" i="1" s="1"/>
  <c r="P147" i="1"/>
  <c r="Q147" i="1" s="1"/>
  <c r="P148" i="1"/>
  <c r="Q148" i="1" s="1"/>
  <c r="P149" i="1"/>
  <c r="Q149" i="1" s="1"/>
  <c r="P150" i="1"/>
  <c r="Q150" i="1" s="1"/>
  <c r="P151" i="1"/>
  <c r="Q151" i="1" s="1"/>
  <c r="P152" i="1"/>
  <c r="Q152" i="1" s="1"/>
  <c r="P153" i="1"/>
  <c r="Q153" i="1" s="1"/>
  <c r="P154" i="1"/>
  <c r="Q154" i="1" s="1"/>
  <c r="P155" i="1"/>
  <c r="Q155" i="1" s="1"/>
  <c r="P156" i="1"/>
  <c r="Q156" i="1" s="1"/>
  <c r="P157" i="1"/>
  <c r="Q157" i="1" s="1"/>
  <c r="P158" i="1"/>
  <c r="Q158" i="1" s="1"/>
  <c r="P159" i="1"/>
  <c r="Q159" i="1" s="1"/>
  <c r="P160" i="1"/>
  <c r="Q160" i="1" s="1"/>
  <c r="P161" i="1"/>
  <c r="Q161" i="1" s="1"/>
  <c r="P162" i="1"/>
  <c r="Q162" i="1" s="1"/>
  <c r="P163" i="1"/>
  <c r="Q163" i="1" s="1"/>
  <c r="P164" i="1"/>
  <c r="Q164" i="1" s="1"/>
  <c r="P165" i="1"/>
  <c r="Q165" i="1" s="1"/>
  <c r="P166" i="1"/>
  <c r="Q166" i="1" s="1"/>
  <c r="P167" i="1"/>
  <c r="Q167" i="1" s="1"/>
  <c r="P168" i="1"/>
  <c r="Q168" i="1" s="1"/>
  <c r="P169" i="1"/>
  <c r="Q169" i="1" s="1"/>
  <c r="P170" i="1"/>
  <c r="Q170" i="1" s="1"/>
  <c r="P171" i="1"/>
  <c r="Q171" i="1" s="1"/>
  <c r="P172" i="1"/>
  <c r="Q172" i="1" s="1"/>
  <c r="P173" i="1"/>
  <c r="Q173" i="1" s="1"/>
  <c r="P174" i="1"/>
  <c r="Q174" i="1" s="1"/>
  <c r="P175" i="1"/>
  <c r="Q175" i="1" s="1"/>
  <c r="P176" i="1"/>
  <c r="Q176" i="1" s="1"/>
  <c r="P177" i="1"/>
  <c r="Q177" i="1" s="1"/>
  <c r="P178" i="1"/>
  <c r="Q178" i="1" s="1"/>
  <c r="P179" i="1"/>
  <c r="Q179" i="1" s="1"/>
  <c r="P180" i="1"/>
  <c r="Q180" i="1" s="1"/>
  <c r="P181" i="1"/>
  <c r="Q181" i="1" s="1"/>
  <c r="P182" i="1"/>
  <c r="Q182" i="1" s="1"/>
  <c r="P183" i="1"/>
  <c r="Q183" i="1" s="1"/>
  <c r="P184" i="1"/>
  <c r="Q184" i="1" s="1"/>
  <c r="P185" i="1"/>
  <c r="Q185" i="1" s="1"/>
  <c r="P186" i="1"/>
  <c r="Q186" i="1" s="1"/>
  <c r="P187" i="1"/>
  <c r="Q187" i="1" s="1"/>
  <c r="P188" i="1"/>
  <c r="Q188" i="1" s="1"/>
  <c r="P189" i="1"/>
  <c r="Q189" i="1" s="1"/>
  <c r="P190" i="1"/>
  <c r="Q190" i="1" s="1"/>
  <c r="P191" i="1"/>
  <c r="Q191" i="1" s="1"/>
  <c r="P192" i="1"/>
  <c r="Q192" i="1" s="1"/>
  <c r="P193" i="1"/>
  <c r="Q193" i="1" s="1"/>
  <c r="P194" i="1"/>
  <c r="Q194" i="1" s="1"/>
  <c r="P195" i="1"/>
  <c r="Q195" i="1" s="1"/>
  <c r="P196" i="1"/>
  <c r="Q196" i="1" s="1"/>
  <c r="P197" i="1"/>
  <c r="Q197" i="1" s="1"/>
  <c r="P198" i="1"/>
  <c r="Q198" i="1" s="1"/>
  <c r="P199" i="1"/>
  <c r="Q199" i="1" s="1"/>
  <c r="P200" i="1"/>
  <c r="Q200" i="1" s="1"/>
  <c r="P201" i="1"/>
  <c r="Q201" i="1" s="1"/>
  <c r="P3" i="1"/>
  <c r="Q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H51" i="1"/>
  <c r="I51" i="1" s="1"/>
  <c r="H52" i="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3" i="1"/>
  <c r="I3" i="1" s="1"/>
  <c r="D6" i="2" l="1"/>
  <c r="E6" i="2" s="1"/>
  <c r="C6" i="2"/>
  <c r="E4" i="2" l="1"/>
  <c r="E5" i="2"/>
  <c r="E3" i="2"/>
</calcChain>
</file>

<file path=xl/sharedStrings.xml><?xml version="1.0" encoding="utf-8"?>
<sst xmlns="http://schemas.openxmlformats.org/spreadsheetml/2006/main" count="829" uniqueCount="348">
  <si>
    <t>S. No</t>
  </si>
  <si>
    <t>DESCRIPTION</t>
  </si>
  <si>
    <t>UoM</t>
  </si>
  <si>
    <t>Qty</t>
  </si>
  <si>
    <t>Ovum Aspiration Pumps at Gandhi Hospital</t>
  </si>
  <si>
    <t>No</t>
  </si>
  <si>
    <t>IVF Test tube Warmers at Gandhi Hospital</t>
  </si>
  <si>
    <t>DICOM compatible fully digital, compact, portable, Ultrasound Scan Machine Colour Doppler at Gandhi Hospital</t>
  </si>
  <si>
    <t>Multipurpose Electro hydraulic with manual override mobile OT Table, with divided leg section suitable for all Gynaecological surgical procedures, complete with 5cm Mattress and corded handset at Gandhi Hospital</t>
  </si>
  <si>
    <t>LED procedure Lights Double dome at Gandhi Hospital</t>
  </si>
  <si>
    <t>LED procedure Lights Single dome  at Gandhi Hospital</t>
  </si>
  <si>
    <t>IVF Workstation with LAF at Gandhi Hospital</t>
  </si>
  <si>
    <t>IVF Ant vibration Table for procedure at Gandhi Hospital</t>
  </si>
  <si>
    <t>CO2 Incubators at Gandhi Hospital</t>
  </si>
  <si>
    <t>Trigas bench Top Incubators for Human Embryo culture at Gandhi Hospital</t>
  </si>
  <si>
    <t>Trinocular Stereozoom Microscope at Gandhi Hospital</t>
  </si>
  <si>
    <t>ICSI Micro manipulator with Inverted Microscope at Gandhi Hospital</t>
  </si>
  <si>
    <t>IVF Laser System at Gandhi Hospital</t>
  </si>
  <si>
    <t>IVF Thermometer at Gandhi Hospital</t>
  </si>
  <si>
    <t>CO2 Cylinder and Manifold at Gandhi Hospital</t>
  </si>
  <si>
    <t>CO2 and O2 Analyzer at Gandhi Hospital</t>
  </si>
  <si>
    <t>PH Meter at Gandhi Hospital</t>
  </si>
  <si>
    <t>VOC Meter for ART Lab at Gandhi Hospital</t>
  </si>
  <si>
    <t>Sperm Counting Makler Chamber at Gandhi Hospital</t>
  </si>
  <si>
    <t>Binocular Microscope for Semen Analysis at Gandhi Hospital</t>
  </si>
  <si>
    <t>Laminar flow cabinet with Andrology Work station at Gandhi Hospital</t>
  </si>
  <si>
    <t>Clinical Centrifuge machine for Andrology at Gandhi Hospital</t>
  </si>
  <si>
    <t>Dry Incubators at Gandhi Hospital</t>
  </si>
  <si>
    <t>Pipetter and Denudation system at Gandhi Hospital</t>
  </si>
  <si>
    <t>Pharmaceutical Refrigerator at Gandhi Hospital</t>
  </si>
  <si>
    <t>Cryocans with wheels at Gandhi Hospital</t>
  </si>
  <si>
    <t>Defibrillator at Gandhi Hospital</t>
  </si>
  <si>
    <t>7 Para Patient Monitor at Gandhi Hospital</t>
  </si>
  <si>
    <t>Suction machine at Gandhi Hospital</t>
  </si>
  <si>
    <t>Anaesthesia Work station at Gandhi Hospital</t>
  </si>
  <si>
    <t>Autoclave at Gandhi Hospital</t>
  </si>
  <si>
    <t>Operative Hysteroscopy and Resectoscope Set Machine at Gandhi Hospital</t>
  </si>
  <si>
    <t>Operative Laparoscopy Set at Gandhi Hospital</t>
  </si>
  <si>
    <t>Multifunctional Printer at Gandhi Hospital</t>
  </si>
  <si>
    <t>Ultrasound Examination Couch at Gandhi Hospital</t>
  </si>
  <si>
    <t>UPS 20KVA with battery backup at Gandhi Hospital</t>
  </si>
  <si>
    <t>Laptop for Office usage at Gandhi Hospital</t>
  </si>
  <si>
    <t>Reception Table at Gandhi Hospital</t>
  </si>
  <si>
    <t>Reception chair at Gandhi Hospital</t>
  </si>
  <si>
    <t>Filing Cabinet at Gandhi Hospital</t>
  </si>
  <si>
    <t>Patient Seating 3 in 1 model at Gandhi Hospital</t>
  </si>
  <si>
    <t>Consultant Chair at Gandhi Hospital</t>
  </si>
  <si>
    <t>Patient Chair at Gandhi Hospital</t>
  </si>
  <si>
    <t>Small Trolley at Gandhi Hospital</t>
  </si>
  <si>
    <t>Big Trolley at Gandhi Hospital</t>
  </si>
  <si>
    <t>Wall Storage Cabinets at Gandhi Hospital</t>
  </si>
  <si>
    <t>Office Table at Gandhi Hospital</t>
  </si>
  <si>
    <t>Dismantling, clearing away and carefully stacking useful materials for re- use and disposal of unserviceable materials with 100m lead as directed by Executive Engineer duly taking actual premeasurements before dismantling including all labour charges, etc., complete. Brick Masonry at Gandhi Hospital</t>
  </si>
  <si>
    <t>Cum</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</si>
  <si>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Gandhi Hospital</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</si>
  <si>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Doors 1.50x2.60M at Gandhi Hospital</t>
  </si>
  <si>
    <t>Conveyance of un-useful excavated earth to a distance of 21 KM for disposal including hire charges of T and P, labour charges etc., complete for finished item of work. Dismantled Brick masonry   at Gandhi Hospital</t>
  </si>
  <si>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509.5th Floor at Gandhi Hospital</t>
  </si>
  <si>
    <t>Sqm</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</si>
  <si>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5th Floor at Gandhi Hospital</t>
  </si>
  <si>
    <t>MT</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</si>
  <si>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5th Floor at Gandhi Hospital</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</si>
  <si>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5th Floor at Gandhi Hospital</t>
  </si>
  <si>
    <t>Supply and Installing change room Cubicles, at Gandhi Hospital. GENERAL SPECIFICATIONS: Thickness of Compact Laminate: 12 mm Thick Colour of HPL Boards: In Single Colour, Size of Cubicle : As per DWG, Door Size for Normal Cubicle : As per DWG, Overall Height Of Cubicle : 2105 mm Including bottom gap of 100mm, Accessories:   Manufacturers standard makes of Aluminium, SS Accessories. a Aluminium H Top Rail b SS Hinges c SS Privacy Thumb turn c/w Occupancy Indicator d SS Coat Hook e SS  Door Knob f Aluminium U channel  g Aluminium Door Stopper channel h Rubber  Lining i  SS Screws and PVC Wall Plugs</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</si>
  <si>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Gandhi Hospital</t>
  </si>
  <si>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Gandhi Hospital</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</si>
  <si>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Gandhi Hospital</t>
  </si>
  <si>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Gandhi Hospital</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</si>
  <si>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Gandhi Hospital</t>
  </si>
  <si>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Part-I both sides commercial ply with internal lipping on all sides including cost and conveyance to site of medium teak wood door frame, flush shutter, including suply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Gandhi Hospital</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</si>
  <si>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5th Floor at Gandhi Hospital</t>
  </si>
  <si>
    <t>Flooring with non-skid full body ceramic floor tiles of size 300mm x 300mm and thickness between 7 - 8mm 1st quality conforming to IS: 13711, IS: 13712, IS: 13630 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Gandhi Hospital</t>
  </si>
  <si>
    <t>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5th floor. at Gandhi Hospital</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</si>
  <si>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5th Floor at Gandhi Hospital</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</si>
  <si>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5th floor Internal walls. at Gandhi Hospital</t>
  </si>
  <si>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APSS No.1200, 1207 and 1211. at Gandhi Hospital</t>
  </si>
  <si>
    <t>Supply and application of one coat water based cement primer of interior grade I and two coats of water based PU paint having anti-bacterial applications content less than 50 grams/litre for internal walls including cost and conveyance of all materials to site, sales and other taxes, incidental, operational and all labour charges etc., and complete for finished item of work in 5th floor. at Gandhi Hospital</t>
  </si>
  <si>
    <t>Painting to old walls with 2 coats of water proof cement paint of shade as approved by the Engineer-In-Charge to give an even shade after thoroughly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5th floor. at Gandhi Hospital</t>
  </si>
  <si>
    <t>Supplying and fixing 15 mm brass body CP finish bib tap of not less than 300 grams weight screw type full turn with internal/external threaded connection conforming to IS 8931 as approved by the Engineer-In-Charge including cost and conveyance of all materials, labour charges, overheads and contractors profit complete for finished item of work in all floors. at Gandhi Hospital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</si>
  <si>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 complete for finished item of work at all floor levels. 15.90mm OD pipe at Gandhi Hospital</t>
  </si>
  <si>
    <t>Rmt</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</si>
  <si>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Gandhi Hospital</t>
  </si>
  <si>
    <t>Supplying and fixing of SWR PVC pipes Prince/Sudhakar/ Kisan /Supreme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Gandhi Hospital</t>
  </si>
  <si>
    <t>Supplying and fixing of SWR PVC pipes Prince/Sudhakar/Kisan /Supreme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Gandhi Hospital</t>
  </si>
  <si>
    <t>Supplying and fixing Bronze Gate/ Globe valve as per IS - 778 Class - I, Indian make heavy type including cost and conveyance of all materials , labour charges , overheads and contractors profit complete for finished item of work. 25mm Nominal bore at Gandhi Hospital</t>
  </si>
  <si>
    <t>Supplying and fixing of 4inches 101.6mm multi floor trap with jali - UPVC/SWR pipe fittings as per site requirements with standard practice for all floors including cost and conveyance of all materials to site, labour charges ,etc., complete for finished item of work. at Gandhi Hospital</t>
  </si>
  <si>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 for finished item of work at Gandhi Hospital</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</si>
  <si>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Gandhi Hospital</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</si>
  <si>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Gandhi Hospital</t>
  </si>
  <si>
    <t>Supplying and fixing CP finish brass soap dish of approved make ISI quality including cost and conveyance of all materials, labour charges for fixing, for finished item of work in all floors at Gandhi Hospital</t>
  </si>
  <si>
    <t>Supplying and fixing TV shape mirror with plastic frame of size 609.6mm x 457.2mm, plywood back with NP screws 1st quality including cost and conveyance of all materials, labour charges, for finished item of work in all floors. at Gandhi Hospital</t>
  </si>
  <si>
    <t>Supplying and fixing of CP finish brass wall mounted towel ring at Gandhi Hospital</t>
  </si>
  <si>
    <t>Supplying and fixing 15 mm brass body CP finish self closing tap push type conforming to IS 1711 as approved by the Engineer-In-Charge including cost and conveyance of all materials, labour charges, complete for finished item of work in all floors. at Gandhi Hospital</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</si>
  <si>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Gandhi Hospital</t>
  </si>
  <si>
    <t>sqm</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</si>
  <si>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Gandhi Hospital</t>
  </si>
  <si>
    <t>Double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Gandhi Hospital</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</si>
  <si>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 at Gandhi Hospital</t>
  </si>
  <si>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Gandhi Hospital</t>
  </si>
  <si>
    <t>Supply and installation of Extruded Aluminium Coving at Gandhi Hospital</t>
  </si>
  <si>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Gandhi Hospital</t>
  </si>
  <si>
    <t>Supply, installation, testing and commissioning of 16 G GI powder coated suitable single person entry air shower as per Technical Specifications at Gandhi Hospital</t>
  </si>
  <si>
    <t>Supply, installation, Testing and Commissioning of Static Pass Boxes of Size 450X450mm with 1.2mm thick SS 304 Mat finish , with interlock doors, UV light On when doors closed condition. As per clean room standard and requirement. at Gandhi Hospital</t>
  </si>
  <si>
    <t>Supply and laying of ISI 25mm outer dia medium grade with IS:9537-part 3 rigid PVC pipe concealed in wall with all required PVC / Metallic Junction Boxes including masonry work and labour charges etc.,     Makes: Sudhakar / Precision /Universal/ Modi / Million Plast. at Gandhi Hospital</t>
  </si>
  <si>
    <t>Supply and laying of ISI 25mm outer dia medium grade with IS:9537-part 3 rigid PVC pipe surface on wall with all required PVC / Metallic Junction Boxes including masonry work and labour charges etc.,     Makes: Sudhakar / Precision /Universal/ Modi / Million Plast. at Gandhi Hospital</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</si>
  <si>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 GM Four-Five / Legrand Arteor / Schneider Zen  celo /Honeywell Blenge Plus/Gold Medal curve. at Gandhi Hospital</t>
  </si>
  <si>
    <t>Pts</t>
  </si>
  <si>
    <t>Supply and fixing of 6A ISI Mark 3/2 pin Modular socket with 6A 1way Modular switch, 3 Module box with cover frame and GI switch box on common    switch    board    with    connections     etc.,     complete.  Makes of wires: Finolex/ RR Cable/ Havells/ Polycab/ HPL. Makes of switches: - GM Four-Five / Legrand Arteor / Schneider Zen celo /Honeywell Blenge Plus/Gold Medal curve. at Gandhi Hospital</t>
  </si>
  <si>
    <t>Supply and fixing of 16A switches - 1Nos and 6/16A 2 in one socket - 1Nos Modular type with cover plate and GI switch box fixing on separate board     including     all     labour     charges      etc.,      complete. Makes of switches: - GM Four-Five / Legrand Arteor / Schneider Zen celo /Honeywell Blenge Plus/Gold Medal curve. at Gandhi Hospital</t>
  </si>
  <si>
    <t>Supply and fixing of 16A/6A, 2 in one socket - 2 Nos with 16A switch control - 2 Nos modular type with and GI switch box with front cover plate including    all    labour    charges    etc.,     complete. Makes of switches: - GM Four-Five / Legrand Arteor / Schneider Zen celo /Honeywell Blenge Plus/Gold Medal curve. at Gandhi Hospital</t>
  </si>
  <si>
    <t>Supply and fixing of 16A/6A, 2 in one socket - 4 Nos with 16A switch control - 4 Nos modular type with and GI switch box with front cover plate including    all    labour    charges    etc.,     complete. Makes of switches: - GM Four-Five / Legrand Arteor / Schneider Zen celo /Honeywell Blenge Plus/Gold Medal curve. at Gandhi Hospital</t>
  </si>
  <si>
    <t>Supply and run of 1 of 22 /0.3mm 1.5 Sq.mm FRLS / HFFR P.V.C. insulated flexible copper cable in existing conduit pipe for earth continuity including all labour charges etc., complete. Makes of wires: Finolex/ RR Cable/ Havells/ Polycab/ HPL. at Gandhi Hospital</t>
  </si>
  <si>
    <t>Supply and run of 3 of 2.5 sq.mm 36/0.mm phase neutral and earth FRLS / HFFR PVC insulated flexible copper cable in existing conduit pipe for individual lighting circuits including labour charges etc., complete as required for switch boards. Makes of wires: Finolex/ RR Cable/ Havells/ Polycab/ HPL. at Gandhi Hospital</t>
  </si>
  <si>
    <t>Supply and 3 runs of 4.0 sq mm 56/0.3 mm phase neutral and earth FRLS / HFFR PVC insulated flexible copper cable in existing conduit pipe including labour charges etc., complete   for   16A   sockets. Makes of wires: Finolex/ RR Cable/ Havells/ Polycab/ HPL. at Gandhi Hospital</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</si>
  <si>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Gandhi Hospital</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</si>
  <si>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Gandhi Hospital</t>
  </si>
  <si>
    <t>Supply and fixing of DP Metal Enclosure with IP 20 Protection DB Make with 1 No 20A, 10 KA DP MCB Make: Legrand / Schneider including internal connection and labour charges for Flush Mounting etc., complete. Makes: Legrand / Schneider. at Gandhi Hospital</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</si>
  <si>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Gandhi Hospital</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</si>
  <si>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Gandhi Hospital</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</si>
  <si>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Gandhi Hospital</t>
  </si>
  <si>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Schneider/ABB/LandT/CandS At Gandhi Hospital</t>
  </si>
  <si>
    <t>Providing and fixing of 100A 10KA FP MCB and Terminal Spreaders in IP 43 isolator Box Making connections etc, as required. Makes: Legrand / Schneider/ABB/LandT/CandS At Gandhi Hospital</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</si>
  <si>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Gandhi Hospital</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</si>
  <si>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Makes: Phillips / OSRAM / Wipro / Crompton / Bajaj / Havells At Gandhi Hospital</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</si>
  <si>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 OSRAM / Wipro / Crompton / Bajaj / Havells At Gandhi Hospital</t>
  </si>
  <si>
    <t>Supply and fixing of ISI mark batten holder / slanting holder Makes : Anchor / Gold Medal Olive / Million Zoom in lieu of ceiling rose of light point complete with all connections and all labour charges with 5.0W LED Lamp MAKE: OSRAM / Wipro / Crompton / Bajaj / Havells At Gandhi Hospital</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</si>
  <si>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Gandhi Hospital</t>
  </si>
  <si>
    <t>Supply and fixing of Modular type Stepped electronic regulator Makes : GM Four-Five / Legrand Arteor / Schneider Zen celo /Honeywell Blenge Plus/ Cabtree Verna/ Million logus / Gold Medal Curve for sweep AC ceiling fans of 1200mm / 1400mm complete with connections. At Gandhi Hospital</t>
  </si>
  <si>
    <t>Supply and installation of 225mm Light duty exhaust fan with metal blades etc complete Makes: Crompton / Havells Ventilair-DB/ Orient hill air. At Gandhi Hospital</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</si>
  <si>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Gandhi Hospital</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</si>
  <si>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Gandhi Hospital</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</si>
  <si>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Gandhi Hospital</t>
  </si>
  <si>
    <t>Supply and fixing of 12V 65 AH SMF battery including wire leads. Makes: Quanta / Racket / Exide. At Gandhi Hospital</t>
  </si>
  <si>
    <t>Supply and providing of UPS cum battery rack for 20 batteries At Gandhi Hospital</t>
  </si>
  <si>
    <t xml:space="preserve"> 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Gandhi Hospital</t>
  </si>
  <si>
    <t xml:space="preserve"> 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Gandhi Hospital</t>
  </si>
  <si>
    <t>Supply and installation of 50x6 GI flat for body earthing of electrical panel and AC Panel which is laid in 300mm cable tray  At Gandhi Hospital</t>
  </si>
  <si>
    <t>Supply and installation of 25x3 GI flat for body earthing of DBs and Cable tray which is laid in 100mm cable tray At Gandhi Hospital</t>
  </si>
  <si>
    <t>Supply and installation of 25x3 Copper flat for Neutral earthing of UPS and Equipment which is laid in 100mm cable tray At Gandhi Hospital</t>
  </si>
  <si>
    <t>Supply and installation of 4 sqmm Copper wire for Earthing of DBs Equipment  At Gandhi Hospital</t>
  </si>
  <si>
    <t>Supply, Laying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Gandhi Hospital</t>
  </si>
  <si>
    <t>Supply, Laying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Gandhi Hospital</t>
  </si>
  <si>
    <t>Supply, Laying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Gandhi Hospital</t>
  </si>
  <si>
    <t>Supply, Laying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Gandhi Hospital</t>
  </si>
  <si>
    <t xml:space="preserve">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 Glostar/Finolex. Make of gland and Lungs: HMI/Commet/Dowell’s at Gandhi Hospital                                 </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</si>
  <si>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Gandhi Hospital</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</si>
  <si>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Gandhi Hospital</t>
  </si>
  <si>
    <t>Supply and installation of AHUs stater on/off push button station for Remote control for inside IVF center with control wiring from AC panel to on /off push button station with necessary items. at Gandhi Hospital</t>
  </si>
  <si>
    <t>Supply, installation, testing and commissioning of 20nos LAN points with cat 6 cable and with suitable network rack and 5nos of telephone points with krone box to existing EPABEX.  at Gandhi Hospital</t>
  </si>
  <si>
    <t>Job</t>
  </si>
  <si>
    <t>Supply, installation, testing and commissioning of 1 no of Access control system with egress switch, Power Cable, communication cable to control panel with necessary required items Etc. at Gandhi Hospital</t>
  </si>
  <si>
    <t>Supply, installation, testing and commissioning of Automatic Fire Alarm System which is including 30 nos of smoke Detectors 1nos manual call point, 1 no of Hooter with fire alarm cable connected to the existing fire control panel with necessary Required items etc.. at Gandhi Hospital</t>
  </si>
  <si>
    <t>Supply, installation, testing and commissioning of 5nos IP Based CCTV cameras and Cat 6 Cable with NVR system. at Gandhi Hospital</t>
  </si>
  <si>
    <t>Supply, installation, testing and commissioning of Audio and video recording of counseling rooms at Gandhi Hospital</t>
  </si>
  <si>
    <t>Supply and installation of Fire Extinguishers of CO2 4.50 Kg at Gandhi Hospital</t>
  </si>
  <si>
    <t>Supply and installation of ceiling mounted Fire Extinguishers of ABC MAP 90, 5.0 Kg stored pressure type at Gandhi Hospital</t>
  </si>
  <si>
    <t>Supply and installation of 2.0 Kg clean agent HCFC 123 Fire Extinguishers at Gandhi Hospital</t>
  </si>
  <si>
    <t>Supply and fixing of Fire escape signage Boards at Gandhi Hospital</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</si>
  <si>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Gandhi Hospital</t>
  </si>
  <si>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 O General at Gandhi Hospital</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</si>
  <si>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Gandhi Hospital</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</si>
  <si>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Gandhi Hospital</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</si>
  <si>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Gandhi Hospital</t>
  </si>
  <si>
    <t>Aluminium low leakage aerofoil design volume control dampers Suitable for manual and motorised operation At Gandhi Hospital</t>
  </si>
  <si>
    <t>CBRI approved 16G GI Spring return actuated fire dampers rated for 90 minutes with limit switch. At Gandhi Hospital</t>
  </si>
  <si>
    <t>SITC of SS perforated return raiser grilles with 10 microns filters with collar dampers At Gandhi Hospital</t>
  </si>
  <si>
    <t>Extruded Al. powder coated EXHAUST / RETURN discrete grilles  At Gandhi Hospital</t>
  </si>
  <si>
    <t>SITC of Collar Dampers made of Al. extrusions with black powder coating for Grilles / Diffusers At Gandhi Hospital</t>
  </si>
  <si>
    <t>SITC of Magnehelic gauges across pre and fine filter at AHUs including mounting arrangement, SS nozzles, food grade PVC tubing, etc. At Gandhi Hospital</t>
  </si>
  <si>
    <t>SITC of Magnehelic gauges to measure the room differential pressures in operation theatres with SS mounting box, SS nozzles, food grade PVC tubing, etc. At Gandhi Hospital</t>
  </si>
  <si>
    <t>SITC of Aluminium powder coated Fresh air and Exhaust Louvers of non-vision type with nylon mosquito net etc.  At Gandhi Hospital</t>
  </si>
  <si>
    <t>Set</t>
  </si>
  <si>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 TR At Gandhi Hospital </t>
  </si>
  <si>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 TR At Gandhi Hospital </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</si>
  <si>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Gandhi Hospital</t>
  </si>
  <si>
    <t>Lot</t>
  </si>
  <si>
    <t>Supply,  Installation , Testing and Commissioning of Refnet joints to be provided in refrigerant pipe line. Material of construction for fittings shall be similar to refrigerant piping. At Gandhi Hospital</t>
  </si>
  <si>
    <t>Supply and Installation of control cum transmission wiring of size 3C x 1.5 Sqmm copper wire to be laid in heavy grade PVC conduit including all fixing and accessories as At Gandhi Hospital</t>
  </si>
  <si>
    <t>Supply and Installation of cabling of size 2C x 1 Sqmm copper wire to be laid in heavy grade PVC conduit including all fixing and accessories as per the approved routing. At Gandhi Hospital</t>
  </si>
  <si>
    <t>SITC of Oxygen Manifold Emergency for 1 plus 1 Cylinders, as  per technical specifications. At Gandhi Hospital</t>
  </si>
  <si>
    <t>SITC of Oxygen Outlets  with matching  probes, as per HTM-2022/02-01   of UK/NFPA99C of USA as per enclosed technical specifications - Imported At Gandhi Hospital</t>
  </si>
  <si>
    <t>each</t>
  </si>
  <si>
    <t>SITC of Oxygen Flow meter with Humidifier, CE Certified with four digit number as per enclosed technical specifications - Imported At Gandhi Hospital</t>
  </si>
  <si>
    <t>SITC of Nitrous Oxide Manifold Emergency for 1 Cylinder, with high pressure Regulator, NRV, tailpipes etc. as per technical specifications At Gandhi Hospital</t>
  </si>
  <si>
    <t>SITC of  N20 Outlets with matching probes, as per HTM-2022/02-01 of UK/NFPA99C of USA as per enclosed technical specifications - Imported At Gandhi Hospital</t>
  </si>
  <si>
    <t>SITC of C02 Manifold for 2 Cylinders, with high pressure  Regulator, NRV, tailpipes etc. as per technical specifications  At Gandhi Hospital</t>
  </si>
  <si>
    <t>SITC  of  C02 Outlets  with  matching  probes,  as  per HTM-2022102-01ofUK/NFPA99C of USA as per enclosed technical specifications - Imported At Gandhi Hospital</t>
  </si>
  <si>
    <t>SITC of MEDICAL Grade  BS EN:  13348 Kite Marked  12mm COPPER PIPE at Gandhi Hospital</t>
  </si>
  <si>
    <t>SITC of MEDICAL Grade  BS EN:  13348 Kite Marked  15mm COPPER PIPE at Gandhi Hospital</t>
  </si>
  <si>
    <t>SITC of MEDICAL Grade  BS EN:  13348 Kite Marked  22mm COPPER PIPE at Gandhi Hospital</t>
  </si>
  <si>
    <t>SITC of MEDICAL Grade  BS EN:  13348 Kite Marked  28mm COPPER PIPE at Gandhi Hospital</t>
  </si>
  <si>
    <t>SITC of  Touch type LCD Area Alarm and Zonal Valve box- as  per  HTM  2022/02-01/  NFPA99C  as  per  enclosed technical specifications imported for 3 gases at Gandhi Hospital</t>
  </si>
  <si>
    <t xml:space="preserve">SITC of  Touch type LCD Area Alarm and Zonal Valve box- as  per  HTM  2022/02-01/  NFPA99C  as  per  enclosed technical specifications imported for Master Main Alarm including all Gases at Gandhi Hospital </t>
  </si>
  <si>
    <t xml:space="preserve">SITC of  Medical Line Valve,  As per CE Certified/UL Listed, As per Technical Specifications- Indian 15mm 0D at Gandhi Hospital </t>
  </si>
  <si>
    <t xml:space="preserve">SITC of  Medical Line Valve,  As per CE Certified/UL Listed, As per Technical Specifications- Indian 22mm 0D at Gandhi Hospital </t>
  </si>
  <si>
    <t xml:space="preserve">SITC of  Medical Line Valve,  As per CE Certified/UL Listed, As per Technical Specifications- Indian 28mm 0D at Gandhi Hospital </t>
  </si>
  <si>
    <t>SITC of  Bed Head Panel - as  per  HTM  2022/02-01/  NFPA99C  as  per  enclosed technical specifications  at Gandhi Hospital</t>
  </si>
  <si>
    <t>Consumables and Media for 100 Cycles at Petlaburj Hospital</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</si>
  <si>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MGMH Petlaburj</t>
  </si>
  <si>
    <t>Unit Rate</t>
  </si>
  <si>
    <r>
      <t>Brick masonry for panel walls in superstructure with CM</t>
    </r>
    <r>
      <rPr>
        <b/>
        <sz val="11"/>
        <rFont val="Arial"/>
        <family val="2"/>
      </rPr>
      <t xml:space="preserve"> 1:8 </t>
    </r>
    <r>
      <rPr>
        <sz val="11"/>
        <rFont val="Arial"/>
        <family val="2"/>
      </rPr>
      <t>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5th Floor at Gandhi Hospital</t>
    </r>
  </si>
  <si>
    <r>
      <t xml:space="preserve">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t>
    </r>
    <r>
      <rPr>
        <b/>
        <sz val="11"/>
        <rFont val="Arial"/>
        <family val="2"/>
      </rPr>
      <t>8.5 TR capacity</t>
    </r>
    <r>
      <rPr>
        <sz val="11"/>
        <rFont val="Arial"/>
        <family val="2"/>
      </rPr>
      <t xml:space="preserve"> At Gandhi Hospital</t>
    </r>
  </si>
  <si>
    <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1"/>
        <rFont val="Arial"/>
        <family val="2"/>
      </rPr>
      <t xml:space="preserve">. Liquid Line </t>
    </r>
    <r>
      <rPr>
        <sz val="11"/>
        <rFont val="Arial"/>
        <family val="2"/>
      </rPr>
      <t>at Gandhi Hospital</t>
    </r>
  </si>
  <si>
    <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1"/>
        <rFont val="Arial"/>
        <family val="2"/>
      </rPr>
      <t>Suction Line</t>
    </r>
    <r>
      <rPr>
        <sz val="11"/>
        <rFont val="Arial"/>
        <family val="2"/>
      </rPr>
      <t xml:space="preserve"> at Gandhi Hospital</t>
    </r>
  </si>
  <si>
    <r>
      <t xml:space="preserve">SITC of CPVC drain ping with supports, clamps and 9 mm thk. Nitrile rubber tube insulation of the following sizes. Insulation shall have factory laminated glass cloth. </t>
    </r>
    <r>
      <rPr>
        <b/>
        <sz val="11"/>
        <rFont val="Arial"/>
        <family val="2"/>
      </rPr>
      <t>32mm Dia</t>
    </r>
    <r>
      <rPr>
        <sz val="11"/>
        <rFont val="Arial"/>
        <family val="2"/>
      </rPr>
      <t xml:space="preserve"> at Gandhi Hospital</t>
    </r>
  </si>
  <si>
    <r>
      <t xml:space="preserve">SITC of CPVC drain ping with supports, clamps and 9 mm thk. Nitrile rubber tube insulation of the following sizes. Insulation shall have factory laminated glass cloth. </t>
    </r>
    <r>
      <rPr>
        <b/>
        <sz val="11"/>
        <rFont val="Arial"/>
        <family val="2"/>
      </rPr>
      <t>25mm Dia</t>
    </r>
    <r>
      <rPr>
        <sz val="11"/>
        <rFont val="Arial"/>
        <family val="2"/>
      </rPr>
      <t xml:space="preserve"> at Gandhi Hospital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</si>
  <si>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1"/>
        <rFont val="Arial"/>
        <family val="2"/>
      </rPr>
      <t xml:space="preserve">20G - 1.0 mm </t>
    </r>
    <r>
      <rPr>
        <sz val="11"/>
        <rFont val="Arial"/>
        <family val="2"/>
      </rPr>
      <t>Thick at Gandhi Hospital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</si>
  <si>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1"/>
        <rFont val="Arial"/>
        <family val="2"/>
      </rPr>
      <t>22G - 0.8 mm</t>
    </r>
    <r>
      <rPr>
        <sz val="11"/>
        <rFont val="Arial"/>
        <family val="2"/>
      </rPr>
      <t xml:space="preserve"> Thick at Gandhi Hospital</t>
    </r>
  </si>
  <si>
    <r>
      <t xml:space="preserve">Supply, laying of Class O Nitrile rubber with factory laminated Glass cloth, all joints shall be covered with self-adhesive tapes </t>
    </r>
    <r>
      <rPr>
        <b/>
        <sz val="11"/>
        <rFont val="Arial"/>
        <family val="2"/>
      </rPr>
      <t>32mm Thick</t>
    </r>
    <r>
      <rPr>
        <sz val="11"/>
        <rFont val="Arial"/>
        <family val="2"/>
      </rPr>
      <t xml:space="preserve"> for Exposed Supply Air duct and finished with UV Protective Paint. at Gandhi Hospital</t>
    </r>
  </si>
  <si>
    <r>
      <t xml:space="preserve">Supply, laying of Class O Nitrile rubber with factory laminated Glass cloth, all joints shall be covered with self-adhesive tapes </t>
    </r>
    <r>
      <rPr>
        <b/>
        <sz val="11"/>
        <rFont val="Arial"/>
        <family val="2"/>
      </rPr>
      <t>25mm Thick</t>
    </r>
    <r>
      <rPr>
        <sz val="11"/>
        <rFont val="Arial"/>
        <family val="2"/>
      </rPr>
      <t xml:space="preserve"> for Exposed Return Air Duct and finished with UV Protective Paint. at Gandhi Hospital</t>
    </r>
  </si>
  <si>
    <r>
      <t xml:space="preserve">Supply, laying of Class O Nitrile rubber with factory laminated Glass cloth, all joints shall be covered with self-adhesive tapes </t>
    </r>
    <r>
      <rPr>
        <b/>
        <sz val="11"/>
        <rFont val="Arial"/>
        <family val="2"/>
      </rPr>
      <t>25mm Thick</t>
    </r>
    <r>
      <rPr>
        <sz val="11"/>
        <rFont val="Arial"/>
        <family val="2"/>
      </rPr>
      <t xml:space="preserve"> for Supply air duct running inside the building. at Gandhi Hospital</t>
    </r>
  </si>
  <si>
    <r>
      <t xml:space="preserve">Supply, laying of Class O Nitrile rubber with factory laminated Glass cloth, all joints shall be covered with self-adhesive tapes </t>
    </r>
    <r>
      <rPr>
        <b/>
        <sz val="11"/>
        <rFont val="Arial"/>
        <family val="2"/>
      </rPr>
      <t>19mm Thick</t>
    </r>
    <r>
      <rPr>
        <sz val="11"/>
        <rFont val="Arial"/>
        <family val="2"/>
      </rPr>
      <t xml:space="preserve"> for Return air running inside the building. at Gandhi Hospital</t>
    </r>
  </si>
  <si>
    <r>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t>
    </r>
    <r>
      <rPr>
        <b/>
        <sz val="11"/>
        <rFont val="Arial"/>
        <family val="2"/>
      </rPr>
      <t xml:space="preserve"> 16 HP</t>
    </r>
    <r>
      <rPr>
        <sz val="11"/>
        <rFont val="Arial"/>
        <family val="2"/>
      </rPr>
      <t xml:space="preserve"> At Gandhi Hospital</t>
    </r>
  </si>
  <si>
    <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1.5 TR</t>
    </r>
    <r>
      <rPr>
        <sz val="11"/>
        <rFont val="Arial"/>
        <family val="2"/>
      </rPr>
      <t xml:space="preserve"> At Gandhi Hospital </t>
    </r>
  </si>
  <si>
    <r>
      <t xml:space="preserve">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t>
    </r>
    <r>
      <rPr>
        <b/>
        <sz val="11"/>
        <rFont val="Arial"/>
        <family val="2"/>
      </rPr>
      <t>3.0 TR – 4 way</t>
    </r>
    <r>
      <rPr>
        <sz val="11"/>
        <rFont val="Arial"/>
        <family val="2"/>
      </rPr>
      <t xml:space="preserve"> At Gandhi Hospital</t>
    </r>
  </si>
  <si>
    <r>
      <t>e</t>
    </r>
    <r>
      <rPr>
        <sz val="11"/>
        <color rgb="FF000000"/>
        <rFont val="Arial"/>
        <family val="2"/>
      </rPr>
      <t>a</t>
    </r>
    <r>
      <rPr>
        <sz val="11"/>
        <color rgb="FF333333"/>
        <rFont val="Arial"/>
        <family val="2"/>
      </rPr>
      <t>c</t>
    </r>
    <r>
      <rPr>
        <sz val="11"/>
        <color rgb="FF000000"/>
        <rFont val="Arial"/>
        <family val="2"/>
      </rPr>
      <t>h</t>
    </r>
  </si>
  <si>
    <t>S.No</t>
  </si>
  <si>
    <t>QTY Difference</t>
  </si>
  <si>
    <t>Exe Qty</t>
  </si>
  <si>
    <t>IVF-Gandhi</t>
  </si>
  <si>
    <t>IVF-Warangal</t>
  </si>
  <si>
    <t>IF-Petlaburj</t>
  </si>
  <si>
    <t>Original Area (Sqm)</t>
  </si>
  <si>
    <t>Revised Area
(Sqm)</t>
  </si>
  <si>
    <t xml:space="preserve">Site </t>
  </si>
  <si>
    <t>Increase/Decrease (%)</t>
  </si>
  <si>
    <t>% of Variation</t>
  </si>
  <si>
    <t>IVF GANDHI</t>
  </si>
  <si>
    <t>IVF PETLABURJ</t>
  </si>
  <si>
    <t>Qty of Variation from Gandhi to PBJ</t>
  </si>
  <si>
    <t>% of Variation from Gandhi to PBJ</t>
  </si>
  <si>
    <t>DIFFERENCE</t>
  </si>
  <si>
    <t>Amount
(Executed)</t>
  </si>
  <si>
    <t>difference</t>
  </si>
  <si>
    <t>Fowler Two Function Bed with ABS Panel, ABS Side Railings, Wheels, Mattress Pillow, &amp; Bed Fixing IV Road Features (Knee rest &amp; Backrest) Size-L,84, W-42, H-24.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</si>
  <si>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 xml:space="preserve">Bed side Table with ABS Plastic body construction having 1 drawer and an adequated space with openable door with handle of size </t>
  </si>
  <si>
    <t>Corporate Deluxe Locker with SS 304 grade Top of size 508 x 406 x 762 mm having 1 drawer and an adequate storage space with openable door with SS handle. Equipped with wheels for easy movement.</t>
  </si>
  <si>
    <t>Bed side stand with full SS 304 grade constructionof size 406 x 203 x 762 mm equipped with SS Handles on top for carrying.</t>
  </si>
  <si>
    <t>Bed side stand with full GI Powder coated constructionof size 406 x 203 x 762 mm equipped with powder coated handles on top for carrying.</t>
  </si>
  <si>
    <t>Cryo Can 11 Ltr without wheels</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</si>
  <si>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</si>
  <si>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t>Supply of Sample collection bed of size 1850x620x700 mm, featuring plain design equipped with 1 drawer and storage space with openable door type with SS-304 grade handles positioned at head side of the bed. The material of construction of the bed to be of Powder coated GI for entire body. All the legs of the bed to be capped with nylon bushes.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</si>
  <si>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Supply of a Sample collection chair of size 800x580x700 mm, meeting medical standards, featuring adjustable height and tilt padded armrests, and durable upholstery, suitable for comfortable patient positioning during blood donation or phlebotomy procedures. The chair is made from mild steel with good finish. The chair to be of easy to manoeuvre and transport and of light weight.</t>
  </si>
  <si>
    <t>Supply and installation of Stainless Steel 304 grade CSSD Rectangular Working table of size 1200x480x1050 mm with inbuilt sink of size 450x380x300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</si>
  <si>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Writing board made of Pressed wood coated with melamine surface. It has 900mm writing surface height, 1200mm writing surface wide, and 11mm deep, suitable for working on dry wipe board markers. It has an aluminium frame with dark grey plastic corner caps and maker tray. It is enabled with an easy wall mounting with a concealed slot system. It can be mounted either horizontally or vertically. IT consists of a complete mounting set, marker tray, and a board marker</t>
  </si>
  <si>
    <t>Providing MDF 18 mm thick wooden table of size 900x450 mm with 1 drawer at right side of the table. The table includes keyboard tray. Bottom equipped with nylone bushes for floor protection and easy movement.</t>
  </si>
  <si>
    <t>Supply of a 3-seater sofa upholstered with PU leather, with a high-quality finish. The sofa shall feature a kiln-dried hardwood frame for durability, reinforced with corner blocks for stability. The seat cushions to be constructed with high-density foam padding for comfort and resilience, while the backrests shall feature a combination of foam and fiberfill for optimal support. The sofa arms shall be padded for additional comfort, with sleek wooden or metal legs providing sturdy support. The leather upholstery shall be treated for resistance to stains and spills, ensuring longevity and ease of care. The dimensions of the sofa shall be suitable to accommodate three individuals comfortably, with ample seating space and ergonomic design considerations.</t>
  </si>
  <si>
    <t>SS-304 working table of size 685x685x762 mm with I type support inner frame SS-304 pipe of size 40x40x1.5 mm, and top with 1.5 mm thick SS-304 sheet. All four legs equipped with adjustable nylone bushes.</t>
  </si>
  <si>
    <t>SS-304 working table of size 457x457x762 mm with I type support inner frame SS-304 pipe of size 40x40x1.5 mm, and top with 1.5 mm thick SS-304 sheet. All four legs equipped with adjustable nylone bushes.</t>
  </si>
  <si>
    <t>SS-304 working table of size 610x610x762 mm with I type support inner frame SS-304 pipe of size 40x40x1.5 mm, and top with 1.5 mm thick SS-304 sheet. All four legs equipped with adjustable nylone bushes.</t>
  </si>
  <si>
    <t>SS-304 working table of size 660x610x762 mm with I type support inner frame SS-304 pipe of size 40x40x1.5 mm, and top with 1.5 mm thick SS-304 sheet. All four legs equipped with adjustable nylone bushes.</t>
  </si>
  <si>
    <t>Supply and fixing of Powder coated GI stand with 4 nos height adjustable racks of size 670x410x1570 mm connected to two big rods of rectangular hollow section type supported with 4 legs with wheels with brakes to restrict movement/easy movement. Equipped with frame for holding a cylinder. A lockable box type space to be provided at bottom rack.</t>
  </si>
  <si>
    <t>The Multipurpose Electro Hydraulic Mobile OT Table is designed for gynecological surgical procedures, featuring a wide range of adjustments for optimal patient positioning. It offers precise control with movement controls at the side of the table and a wired remote control handset and features like S. S. Arm Rest, Anaesthetic Screen, Lithotomy Leg Holders with Stirr-Ups, Leather Wristlets, Padded Leg Rest, Anti-static mattress, and an additional Poly-urethane mattress. Built with a Stainless Steel 304 frame and bottom, it ensures durability. The table top, reinforced with three-section stainless steel and radiolucent capabilities, allows for comprehensive patient support. Its flexibility includes 360° rotation, adjustable Trendelenburg, Reversed Trendelenburg, Head Section, Back Section, and Leg Section. Physical specifications include a 1900 mm x 525 mm top with an elevation range of 640mm to 1040mm, supporting patients up to 140 kg. Environmental considerations ensure operational efficiency in various conditions.</t>
  </si>
  <si>
    <t>Supply and fixing of Dress Hangers of size 450mm length with 8 Nos hooks, each capped with plastic protective cap (in change rooms).</t>
  </si>
  <si>
    <t>Name Plates (Room Names) as approved by the Engineer In-charge.</t>
  </si>
  <si>
    <t>Supply and fixing of High Quality IVF Procedural photos placed between two transparent acrylic boards fixed with studs at four corners to the PVC frame placed on DBs. (2' x 2' and above)</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</si>
  <si>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</si>
  <si>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Providing and fixing the 60mm Thick Box framing as the back support for the name plate installed of 18mm BWP 710 Gurjan and 1mm thick high glossy laminate finish</t>
  </si>
  <si>
    <t xml:space="preserve">Providing and Fixing of 32mm Double Flush Door with frame 8mm beeding on its edges on four sides with polishing finish and 1 mm thick laminate on the both sides of which including ISI marked Stainless Steel centre lock and butt hinges with necessary screws and tower bolt complete for (1500 x 200 mm door) </t>
  </si>
  <si>
    <t>Providing and fixing of Side wall decor Frame for photo hangings panneling with 18mm BWP 710 Gurjan Ply and 8mm thick beeding half rounded on the both sides with 1mm thick laminate finish with necessary hardware and Polishing.</t>
  </si>
  <si>
    <t>Supply and fixing of Main IVF logo with LED arcylic board fixed with LEDs inside and electrical connections as approved by the Engineer In-charge ( 520 mm dia &amp; 50 mm thick)</t>
  </si>
  <si>
    <t>Supply and fixing of Main Entrance LED 3D Arcylic letter board fixed with LEDs inside and electrical connections as approved by the Engineer In-charge (2890 mm x 465 mm)</t>
  </si>
  <si>
    <t>Providing and fixing Aluminium Extruded Section Body Tubular Type Hydraulic Door Closer (IS: 3564) with double speed adjustment with necessary accessories and screws etc. complete.
Make: Haffele</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</si>
  <si>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</si>
  <si>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t>Supply and application of one coat water based cement primer of interior grade I for internal walls including cost and conveyance of all materials to site, sales and other taxes, incidental, operational and all labour charges etc., and complete for finished item of work in 5th floor (for Ceiling) at Gandhi Hospital</t>
  </si>
  <si>
    <t xml:space="preserve">Dismantling of unreinforced cement concrete,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</si>
  <si>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 Old Cement Mortor (Plaster)</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</si>
  <si>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Reinforced Cement Concrete</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</si>
  <si>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</si>
  <si>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46x22x.06mm),Bottom tie rod of ("U" GI channel size of 15x15x1mm) etc. complete as per manufacturers specification for finished item of work. Maximum door frame size : 980 x 2070 including providing of 35mm thick Factory made Prelaminated ABS (Acrylonitrile Butadiene Styrene) Door shutter moulded in different designs, consisting of all round Frame made out of water proof solid foam PVC bar of size 20x32mm, reinforced by 32x 32mm - 2 nos. for vertical made out of LVL (Laminated Veneer Lumber), core material of 32 mm thick high density craft paper honey comb board, sandwiched on both sides with prelaminated ABS sheet thickness of 1.5mm . PVC edge banding of size 0.45mm on the vertical sides. Hardware made out of steel coated butterfly hinges - 3 Nos. for each shutter and ISI make S.S round lock completes for finished item of work. Maximum shutter size of : 910 x 2030 mm</t>
  </si>
  <si>
    <t>Flooring with  16 to 18 mm  thick high polished granite stone slabs black colour as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half rounding the edge , polishing charges and all other taxes on all materials, cost of base coat and overheads &amp; contractors profit complete for finished item of work for platforms (S.S.701 &amp; special) (for Reception Table).</t>
  </si>
  <si>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5oC-45oC.</t>
  </si>
  <si>
    <t>Supply and placing of the Design Mix Concrete M 25 grade corresponding to IS 456 with minimum cement content of 380 kgs per 1 cum of concrete 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 centering using Casurina Ballies, Bamboos, Wooden Reapers, Runners, Wood Posts, Steel Plates etc., 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 (for Lintels)</t>
  </si>
  <si>
    <t>Supplying and fixing Rectangular Mirror Frameless of size 457 .2 mm x 609.6 mm (For Change room)</t>
  </si>
  <si>
    <t>Supply of Venetian blinds Vertical blinds 100 mm wide with all accessories. (For semen collection room &amp; Counselling room Windows)</t>
  </si>
  <si>
    <t xml:space="preserve">Supply and fixing of doors as per approved drawings with (WPC) single extruded Door Frame section of 100*65 MM  and30mm thick Wood Plastic Composite (WPC) Door shutter, comprising of 70% virgin polymer, 15% wood powder (fiber), and the remaining 15% additives, the door shutter shall be water resistant, fire resistant and termite resistant,with Tensile Strength not less than 170Kgf/cm2 and the door shutters surface finished deco paint including cost and conveyance to site of teak  wood frame,  WPC shutter including  supply and fixing 6 nos MS Z  hold fasts of size 300 mm x 40 mm x 5mm including cost of ISI marked  brass fixtures of 6 Nos butt hinges (IS:205) 150mm long , 1 No. aldrop (IS:2681) 300mm long, 2 Nos tower bolts- 10mm (IS:204) of 200 mm long at top, 1 No. tower bolt- 10mm bolt (IS:204) 150mm long at bottom, 2 Nos. 150mm long fancy handles (IS:208), 2 Nos door stopper and 2 Nos rubber bushes including fixing the  fixtures to door with required number of screws, bolt and nuts including labour charges for fixing the frame in position, fixing the shutter to the frame, fixing glass in fan light portion etc., including overheads &amp; contractors profit complete for finished item of work as per APSS 1001 &amp; 1002 The vertical frame of door shall be embedded in flooring for a depth of not less than 10 mm) (800mm x 2100mm) (For Wash Rooms). </t>
  </si>
  <si>
    <t>Wall Paneling                                                                                                                14mm thick Indoor WPC louvers providing &amp; Fixing full height said 12mm SHERA Board panneling till slab with wooden framing in line and level including fling joints and joint calls and neccesary hardware</t>
  </si>
  <si>
    <t>2 WPC Louvers Ceiling                                                                                      Praviding and fixing WPC Louvers to the Celling of which includes G Perimeter Channels of size 0.55mm thick (having One Flange of 20mm and another flange of 30mm and a web of 27mm) along with perimeter of ceiling screw fixed to brick wall/partition with the help of Nylon sleeves and screws at 610mm centres. Then suspending G1 intermediate channels of size 45mm 10. 9mm thick with 2 flanges of 15mm each) from the soffis at 1220mm centres with ceiling angle of width 25mm x 10mm X0.55mm thick fixed to saffit with GI. cleat and steel expansion fasteners. Ceiling section of 0.55mm thick having knurled web of 51.5mm and 2 flanges of 26mm each with lips of 10.5mm are Soft then fixed to the intermediate channel with the help of connecting clips and in direction perpendicular to the intermediate channel at 450 mm centres IN ULTRA GI CHANNELS Rute to be included all kinds of profiles and cut outs required for light fixtures Speakers. Smoke detector, trao doors and AC grill in the ceiling</t>
  </si>
  <si>
    <t>Providing and fixing of wooden box celling at the top of Reception table with Imm thick laminate with wooden framing of BWP 710 Gurjan Ply support from the top slab end to end with neccesary cutouts for lighting and hardware</t>
  </si>
  <si>
    <t>Back Pannelling with laminate Finish of 1 mm thick Providing &amp; Fixing full height solid 12mm BWF 710 GURIAN PLY Board panneling till slab with wooden framing in line and level including the neccesary hardware and cutouts</t>
  </si>
  <si>
    <t>Providing and fixing ISI marked Magnetic 25mm Block Board door shutters, core of block board construction with frame of 1st class hard wood and fixing 1 MM laminate on both faces of shutters, including ISI marked Stainless Steel butt hinges with necessary screws and tower bait complete</t>
  </si>
  <si>
    <t>Providing and fixing PVC frames on the walls for covering the area over DB Boxes with 12 mm PVC sheets in a box section of 60mm thick including neccesary accessories.</t>
  </si>
  <si>
    <t xml:space="preserve"> Providing and Fixing of (25X25) mm WPC corner L-Patties at the topper edge of the wall tile cladding</t>
  </si>
  <si>
    <t>Providing and Fixing of SS-ROSE GOLD corner &amp; L-Patties at the SIDE edge of the wall tile cladding</t>
  </si>
  <si>
    <t>Providing and fixing of Door Frame panneling with 18mm BWP 710 Gurjan Ply and 8mm thick beeding half rounded on the both sides with 1mm thick laminate Finish with necessary handware and Polishing.</t>
  </si>
  <si>
    <t>Supplying and fixing of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(for Window Grills)</t>
  </si>
  <si>
    <t>Supply of Sun Control film to the glazed windows (For Windows &amp; Door view Windows)</t>
  </si>
  <si>
    <t>Supply and fixing of Wall paper as approved by the Engineer In-charge. 
(1. 1 x 2 x 4350 x 85 mm   &amp;   2. 1 x 2 x 820 x 85 mm)</t>
  </si>
  <si>
    <t>CIVIL</t>
  </si>
  <si>
    <t>Supplying and fixing of 3" (75mm) Nahany trap with jali - UPVC/SWR pipe fittings  as per site requirements with standard practice  for all floors including cost and conveyance of all materials to site, labour charges , overheads &amp; contractors profit etc., complete for finished item of work.</t>
  </si>
  <si>
    <t>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t>
  </si>
  <si>
    <t>PLUMBING</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</si>
  <si>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including all accessories and labour charges etc., complete.</t>
  </si>
  <si>
    <t>Supply and Transportation of 48" ( 1200 mm) High Speed Fan Sweep Celing Fan with all accessories etc., complete. Make Havells S S 390</t>
  </si>
  <si>
    <t>Labour charges for fixing of ceiling fan and regulator including transportation and giving connections with twin core wire etc., complete. 
Makes  :  Finolex  /  RR  Kabel  /  Havells  /  Polycab  /  GM  / Million  /  V-Guard  /  Gold  Medal  /  HPL  / RPG.</t>
  </si>
  <si>
    <t>Supply and erecting 19/20mm steel tube down rod of one meter length with bolts &amp; nuts duly painted with matching colour of  fan complete</t>
  </si>
  <si>
    <t>Supply &amp; fixing of  2nos6A, 2 in one socket - 2 Nos with 6A switch control - 2 Nos modular type with and GI switch box with front cover plate including all labour charges etc., complete. Makes of switches: -Hooney well Benz Plus</t>
  </si>
  <si>
    <t>Supply,Transportation  of 15" (375mm) ISI, 900 RPM Heavy duty exhaust fan with metallic blades   wiremesh with all accessories etc complete   Makes : Crompton  / Almonard / Havells Turbo Force SP.</t>
  </si>
  <si>
    <t>Labour charges for fixing the  exhaust fan in wall with necessary connections and masonary work of making hole, finishing etc., complete. 
Makes  : Finolex / Havells / Polycab / Finecab</t>
  </si>
  <si>
    <t>Supply and fixing of 12 Way SPN DB with IP 43 Protection as per IS:13032   with 1 No 63A FP MCB as Incommer, and 8 Nos of 6-32A SP MCB 10KA, C/D Curve ISI Mark  as out goings, concealing in wall  etc complete.  
DB Makes :Legrand
MCB Makes : Legrand-DX3</t>
  </si>
  <si>
    <t>Supply and fixing of cable  adapteres box with cover for DBs including, massanory work etc., complete.,</t>
  </si>
  <si>
    <t>Supply and Installation of control cum transmission wiring of size 4C x 2.5 Sqmm  copper  wire  to  be  laid  in  heavy  grade  PVC  conduit  including  all fixing and accessories as At Gandhi Hospital</t>
  </si>
  <si>
    <t xml:space="preserve">Supply and Installation of control cum transmission wiring of size 2C x 1.5 Sqmm  copper  wire  to  be  laid  in  heavy  grade  PVC  conduit  including  all fixing and accessories as At Gandhi Hospital  Makes : Polycab </t>
  </si>
  <si>
    <t xml:space="preserve">4C  x 1.5 Sqmm Copper Flexible Cable For Condensing Unit to Electrical Panel 
Makes : Polycab </t>
  </si>
  <si>
    <t>Supply and fixing of FP Metal Enclosure with IP 20 Protection DB Make with 1 No 63A, 10 KA FP MCB including internal connection and labour charges for Flush Mounting etc.,complete. 
Makes of Enclousure : Legrand MCB Makes : Legrand-DX3</t>
  </si>
  <si>
    <t>POINT WIRING and LIGHT FIXTURES &amp; FITTINGS                             Providing Point wiring for Light Concealed Type with 2 x 1.0 Sq.mm. Copper. PVC Insulated wire 1.1 KV grade ISI marked in rigid ISI mark PVC conduit minimum 20mm (1.6 mm thick) dia. with necessary accessories and Pannel and Spot LED lights of Havells/Wipro company.</t>
  </si>
  <si>
    <t>Proving and fixing Profile lights at wpc Louvers</t>
  </si>
  <si>
    <t>Proving and fixing Track lights at side wall décor frame with 4 fixtures and 2 tracks</t>
  </si>
  <si>
    <t>External Profile light at Name Plate</t>
  </si>
  <si>
    <t>ELECTRICAL</t>
  </si>
  <si>
    <t xml:space="preserve">Supply, Installation, testing and commissioning of EN54-2 Listed and LPCB approved based analog addressable fire control panel expandable by minimum 2 additional loops with minimum 80 character LCD display 4 access levels 1000 events, historical logging, flash E-PROM, 240 volts A C Power supply, automatic battery charger, 24V SLA batteries suitable for operating the entire system including tack back units and the hooters / strobes for a minimum of 4 hours in battery condition the panel shall have suitable power amplifiers for hooter / strobes the panel shall be capable beeing integrated with the BMS system and shall include cost of supply, installation of any additional modules or interfaces required for the same. The panel shall be completed as per the specification and as required for fixing of above Micro processor based Fire Alarm control panel with zonal indictions and battery back up as per detailed specifications.
Makes: Ravel </t>
  </si>
  <si>
    <t>ELV</t>
  </si>
  <si>
    <t>Supply and installation of 2.2 TR 3 Star capable of delivering 21600 BTU/hr and above with operating on refrigerant R-32 / R-410 with condeser stand, layoing copper pipe of 15mm size of length 15 mt including Nitrile rubber insulation connected with 2.5 sqm x 4 core cable for power supply and equipped with drain pump.
Makes : Daikin / Toshibha / Carrier / BlueStar / Hitachi or equivalent</t>
  </si>
  <si>
    <t>SITC  of  CPVC  drain  piping  with  supports,  clamps   of  the  following  size. 25mm Dia at Gandhi Hospital</t>
  </si>
  <si>
    <t>Supply &amp; Installation of MS Angle for Duct Support, Cable Tray Support and Condensing Unit Stand of size 40 X 40 x 5 mm Thick.</t>
  </si>
  <si>
    <t>Supply &amp; Installation of MS Angle for Duct Support, Cable Tray Support and Condensing Unit Stand of size 25 X 25 x 5 mm Thick.</t>
  </si>
  <si>
    <t>Supply and installation of  Canvas Connections For AHUS</t>
  </si>
  <si>
    <t>AIR CONDITIONNG</t>
  </si>
  <si>
    <t>Fully Automatic Control Panel for Oxygen  System:
Supply, installation and commissioning of Fully Automatic control panel for unintrupted Oxygen supply</t>
  </si>
  <si>
    <t>Trigas Emergency Manifold:
SITC of Emergency Trigas Manifold maximum for 1+1 D-type Gas Cylinders complete with separate NRVs, tail pipes and brass fittings for each cylinders.</t>
  </si>
  <si>
    <t>Fully Automatic Control Panel for Trigas  System:
Supply, installation and commissioning of Fully Automatic control panel for unintrupted Nirous Oxide supply.</t>
  </si>
  <si>
    <t>Fully Automatic Control Panel for CO2  System:
Supply, installation and commissioning of Fully Automatic control panel for unintrupted Nirous Oxide supply.</t>
  </si>
  <si>
    <t>SITC of Medical Air-4 Outlet with matching probe as per HTM-2022/02-01 of UK/ NFPA 99C of USA as per enclosed technical Specification.</t>
  </si>
  <si>
    <t>12 mm Valve for 12 mm OD Pipe
Note: New item added</t>
  </si>
  <si>
    <t>Supply and installation of 46.7 liter size CO2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</si>
  <si>
    <t>Supply and installation of 46.7 liter size O2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</si>
  <si>
    <t>Supply and installation of 46.7 liter size Trigas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</si>
  <si>
    <t>Supply and installation of 46.7 liter size N2O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</si>
  <si>
    <t>MGPS</t>
  </si>
  <si>
    <t>EQUIPMENT</t>
  </si>
  <si>
    <t>Nos</t>
  </si>
  <si>
    <t>Iob</t>
  </si>
  <si>
    <t>Kg</t>
  </si>
  <si>
    <t>Supply and Installation change room Cubicles at Petlaburj Hospital GENERAL SPECIFICATIONS: Thickness of compact Laminate:12mm Thick Colour OF HPL Boards,In Single Colour,Size of Cubicle As per DWG, Door Size For Normal Cubicles AS per DWG Overall Height of Cubicle,2105mm Including bottom gap of 100mm,Accessories , Manufacturers standard makes of aluminium , SS Accessories .a Aluminium H Top Rail b. SS Hinges c. SS privacy Thumb turn occupancy indicator d.SS coat hook e. SS Door knob f. Aluminium U Channel g.Aluminium Door Stopper Channel h. Runner lining i.SS Screw And PVC Wall Plugs</t>
  </si>
  <si>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MGMH Petlaburj</t>
  </si>
  <si>
    <t>Location of Area</t>
  </si>
  <si>
    <t>New Corridor for Emergency Exit</t>
  </si>
  <si>
    <t>Electrical Room</t>
  </si>
  <si>
    <t>New Manifold Room</t>
  </si>
  <si>
    <t>Waiting area at Entrance</t>
  </si>
  <si>
    <t>Total Area Increased</t>
  </si>
  <si>
    <t>As Per Agreement</t>
  </si>
  <si>
    <t>As Per Actual  (Revised)</t>
  </si>
  <si>
    <t>Percentage of Area Increased</t>
  </si>
  <si>
    <r>
      <t>Area (m</t>
    </r>
    <r>
      <rPr>
        <b/>
        <vertAlign val="superscript"/>
        <sz val="11"/>
        <color theme="1"/>
        <rFont val="Arial"/>
        <family val="2"/>
      </rPr>
      <t>2</t>
    </r>
    <r>
      <rPr>
        <b/>
        <sz val="11"/>
        <color theme="1"/>
        <rFont val="Arial"/>
        <family val="2"/>
      </rPr>
      <t>)</t>
    </r>
  </si>
  <si>
    <t>Extra Corridor at Emergency Exit</t>
  </si>
  <si>
    <t>Etra Embryology Lab Area</t>
  </si>
  <si>
    <t>Extra Major-OT 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</si>
</sst>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_ * #,##0_ ;_ * \-#,##0_ ;_ * &quot;-&quot;??_ ;_ @_ "/>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rgb="FF000000"/>
      <name val="Arial"/>
      <family val="2"/>
    </font>
    <font>
      <b/>
      <sz val="11"/>
      <name val="Arial"/>
      <family val="2"/>
    </font>
    <font>
      <b/>
      <sz val="11"/>
      <color theme="1"/>
      <name val="Arial"/>
      <family val="2"/>
    </font>
    <font>
      <sz val="11"/>
      <color rgb="FF000000"/>
      <name val="Arial"/>
      <family val="2"/>
    </font>
    <font>
      <sz val="11"/>
      <name val="Arial"/>
      <family val="2"/>
    </font>
    <font>
      <b/>
      <sz val="11"/>
      <color rgb="FFFF0000"/>
      <name val="Arial"/>
      <family val="2"/>
    </font>
    <font>
      <sz val="11"/>
      <color rgb="FF333333"/>
      <name val="Arial"/>
      <family val="2"/>
    </font>
    <font>
      <b/>
      <sz val="14"/>
      <color theme="1"/>
      <name val="Arial"/>
      <family val="2"/>
    </font>
    <font>
      <b/>
      <sz val="14"/>
      <color theme="0"/>
      <name val="Arial"/>
      <family val="2"/>
    </font>
    <font>
      <b/>
      <sz val="12"/>
      <color theme="0"/>
      <name val="Arial"/>
      <family val="2"/>
    </font>
    <font>
      <sz val="10"/>
      <name val="Arial"/>
      <family val="2"/>
    </font>
    <font>
      <b/>
      <i/>
      <u/>
      <sz val="11"/>
      <name val="Arial"/>
      <family val="2"/>
    </font>
    <font>
      <b/>
      <sz val="12"/>
      <color theme="1"/>
      <name val="Arial"/>
      <family val="2"/>
    </font>
    <font>
      <b/>
      <vertAlign val="superscript"/>
      <sz val="11"/>
      <color theme="1"/>
      <name val="Arial"/>
      <family val="2"/>
    </font>
    <font>
      <b/>
      <sz val="12"/>
      <color rgb="FFFF0000"/>
      <name val="Arial"/>
      <family val="2"/>
    </font>
  </fonts>
  <fills count="6">
    <fill>
      <patternFill patternType="none"/>
    </fill>
    <fill>
      <patternFill patternType="gray125"/>
    </fill>
    <fill>
      <patternFill patternType="solid">
        <fgColor theme="5" tint="0.79998168889431442"/>
        <bgColor indexed="64"/>
      </patternFill>
    </fill>
    <fill>
      <patternFill patternType="solid">
        <fgColor rgb="FF00B0F0"/>
        <bgColor indexed="64"/>
      </patternFill>
    </fill>
    <fill>
      <patternFill patternType="solid">
        <fgColor rgb="FF002060"/>
        <bgColor indexed="64"/>
      </patternFill>
    </fill>
    <fill>
      <patternFill patternType="solid">
        <fgColor rgb="FFC0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0" fontId="14" fillId="0" borderId="0"/>
    <xf numFmtId="9" fontId="1" fillId="0" borderId="0" applyFont="0" applyFill="0" applyBorder="0" applyAlignment="0" applyProtection="0"/>
  </cellStyleXfs>
  <cellXfs count="56">
    <xf numFmtId="0" fontId="0" fillId="0" borderId="0" xfId="0"/>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xf>
    <xf numFmtId="2" fontId="0" fillId="0" borderId="1" xfId="0" applyNumberFormat="1" applyBorder="1" applyAlignment="1">
      <alignment horizontal="center" vertical="center"/>
    </xf>
    <xf numFmtId="0" fontId="0" fillId="0" borderId="1" xfId="0" applyBorder="1" applyAlignment="1">
      <alignment wrapText="1"/>
    </xf>
    <xf numFmtId="10" fontId="0" fillId="0" borderId="1" xfId="0" applyNumberFormat="1" applyBorder="1"/>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2" fontId="4" fillId="0" borderId="1" xfId="0" applyNumberFormat="1" applyFont="1" applyBorder="1" applyAlignment="1">
      <alignment horizontal="center" vertical="center" wrapText="1"/>
    </xf>
    <xf numFmtId="0" fontId="3" fillId="0" borderId="1" xfId="0" applyFont="1" applyBorder="1"/>
    <xf numFmtId="0" fontId="8" fillId="0" borderId="1" xfId="0" applyFont="1" applyBorder="1" applyAlignment="1">
      <alignment horizontal="justify" vertical="center" wrapText="1"/>
    </xf>
    <xf numFmtId="0" fontId="7" fillId="0" borderId="1" xfId="0" applyFont="1" applyBorder="1" applyAlignment="1">
      <alignment horizontal="center" vertical="center"/>
    </xf>
    <xf numFmtId="2" fontId="7" fillId="0" borderId="1" xfId="0" applyNumberFormat="1" applyFont="1" applyBorder="1" applyAlignment="1">
      <alignment horizontal="center" vertical="center"/>
    </xf>
    <xf numFmtId="2" fontId="9" fillId="0" borderId="1" xfId="0" applyNumberFormat="1" applyFont="1" applyBorder="1" applyAlignment="1">
      <alignment horizontal="center" vertical="center"/>
    </xf>
    <xf numFmtId="2" fontId="7"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8" fillId="0" borderId="1" xfId="0" applyFont="1" applyBorder="1" applyAlignment="1">
      <alignment wrapText="1"/>
    </xf>
    <xf numFmtId="1" fontId="8" fillId="0" borderId="1" xfId="0" applyNumberFormat="1" applyFont="1" applyBorder="1" applyAlignment="1">
      <alignment wrapText="1"/>
    </xf>
    <xf numFmtId="2" fontId="8" fillId="0" borderId="1" xfId="0" applyNumberFormat="1" applyFont="1" applyBorder="1" applyAlignment="1">
      <alignment wrapText="1"/>
    </xf>
    <xf numFmtId="0" fontId="6" fillId="0" borderId="1" xfId="0" applyFont="1" applyBorder="1" applyAlignment="1">
      <alignment horizontal="center" vertical="center" wrapText="1"/>
    </xf>
    <xf numFmtId="0" fontId="3" fillId="0" borderId="1" xfId="0" applyFont="1" applyBorder="1" applyAlignment="1">
      <alignment horizontal="center" vertical="center"/>
    </xf>
    <xf numFmtId="43" fontId="3" fillId="0" borderId="1" xfId="1" applyFont="1" applyFill="1" applyBorder="1" applyAlignment="1">
      <alignment horizontal="center" vertical="center" wrapText="1"/>
    </xf>
    <xf numFmtId="2" fontId="3" fillId="0" borderId="1" xfId="1" applyNumberFormat="1" applyFont="1" applyFill="1" applyBorder="1" applyAlignment="1">
      <alignment horizontal="center" vertical="center" wrapText="1"/>
    </xf>
    <xf numFmtId="10" fontId="3" fillId="0" borderId="1" xfId="1" applyNumberFormat="1" applyFont="1" applyFill="1" applyBorder="1" applyAlignment="1">
      <alignment horizontal="center" vertical="center" wrapText="1"/>
    </xf>
    <xf numFmtId="2" fontId="3" fillId="0" borderId="1" xfId="0" applyNumberFormat="1" applyFont="1" applyBorder="1" applyAlignment="1">
      <alignment horizontal="center" vertical="center"/>
    </xf>
    <xf numFmtId="0" fontId="3" fillId="2" borderId="1" xfId="0" applyFont="1" applyFill="1" applyBorder="1" applyAlignment="1">
      <alignment horizontal="center" vertical="center"/>
    </xf>
    <xf numFmtId="0" fontId="6" fillId="0" borderId="1" xfId="0" applyFont="1" applyBorder="1" applyAlignment="1">
      <alignment horizontal="center" vertical="center"/>
    </xf>
    <xf numFmtId="0" fontId="6" fillId="2" borderId="1" xfId="0" applyFont="1" applyFill="1" applyBorder="1" applyAlignment="1">
      <alignment horizontal="center" vertical="center"/>
    </xf>
    <xf numFmtId="0" fontId="8" fillId="0" borderId="1" xfId="0" applyFont="1" applyBorder="1" applyAlignment="1">
      <alignment horizontal="left" vertical="top" wrapText="1"/>
    </xf>
    <xf numFmtId="0" fontId="15" fillId="0" borderId="1" xfId="0" applyFont="1" applyBorder="1" applyAlignment="1">
      <alignment horizontal="left" vertical="top" wrapText="1"/>
    </xf>
    <xf numFmtId="0" fontId="15" fillId="0" borderId="1" xfId="0" applyFont="1" applyBorder="1" applyAlignment="1">
      <alignment wrapText="1"/>
    </xf>
    <xf numFmtId="0" fontId="3" fillId="0" borderId="1" xfId="0" applyFont="1" applyBorder="1" applyAlignment="1">
      <alignment vertical="center"/>
    </xf>
    <xf numFmtId="164" fontId="3" fillId="0" borderId="1" xfId="0" applyNumberFormat="1" applyFont="1" applyBorder="1" applyAlignment="1">
      <alignment vertical="center"/>
    </xf>
    <xf numFmtId="43" fontId="3" fillId="0" borderId="1" xfId="1" applyFont="1" applyBorder="1" applyAlignment="1">
      <alignment vertical="center"/>
    </xf>
    <xf numFmtId="164" fontId="6" fillId="0" borderId="1" xfId="0" applyNumberFormat="1" applyFont="1" applyBorder="1" applyAlignment="1">
      <alignment vertical="center"/>
    </xf>
    <xf numFmtId="43" fontId="3" fillId="0" borderId="1" xfId="0" applyNumberFormat="1" applyFont="1" applyBorder="1" applyAlignment="1">
      <alignment vertical="center"/>
    </xf>
    <xf numFmtId="0" fontId="3" fillId="2" borderId="1" xfId="0" applyFont="1" applyFill="1" applyBorder="1" applyAlignment="1">
      <alignment vertical="center"/>
    </xf>
    <xf numFmtId="164" fontId="0" fillId="0" borderId="0" xfId="1" applyNumberFormat="1" applyFont="1"/>
    <xf numFmtId="0" fontId="3" fillId="0" borderId="0" xfId="0" applyFont="1"/>
    <xf numFmtId="0" fontId="16" fillId="0" borderId="1" xfId="0" applyFont="1" applyBorder="1" applyAlignment="1">
      <alignment horizontal="center" vertical="center"/>
    </xf>
    <xf numFmtId="0" fontId="6" fillId="0" borderId="1" xfId="0" applyFont="1" applyBorder="1" applyAlignment="1">
      <alignment horizontal="right" vertical="center"/>
    </xf>
    <xf numFmtId="0" fontId="6" fillId="0" borderId="0" xfId="0" applyFont="1"/>
    <xf numFmtId="9" fontId="18" fillId="0" borderId="1" xfId="3" applyFont="1" applyBorder="1" applyAlignment="1">
      <alignment horizontal="center" vertical="center"/>
    </xf>
    <xf numFmtId="9" fontId="3" fillId="0" borderId="0" xfId="3" applyFont="1"/>
    <xf numFmtId="2" fontId="11" fillId="3" borderId="2" xfId="0" applyNumberFormat="1" applyFont="1" applyFill="1" applyBorder="1" applyAlignment="1">
      <alignment horizontal="center" vertical="center"/>
    </xf>
    <xf numFmtId="2" fontId="11" fillId="3" borderId="3" xfId="0" applyNumberFormat="1" applyFont="1" applyFill="1" applyBorder="1" applyAlignment="1">
      <alignment horizontal="center" vertical="center"/>
    </xf>
    <xf numFmtId="2" fontId="11" fillId="3" borderId="4" xfId="0" applyNumberFormat="1" applyFont="1" applyFill="1" applyBorder="1" applyAlignment="1">
      <alignment horizontal="center" vertical="center"/>
    </xf>
    <xf numFmtId="0" fontId="12" fillId="4" borderId="2"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4" xfId="0" applyFont="1" applyFill="1" applyBorder="1" applyAlignment="1">
      <alignment horizontal="center" vertical="center"/>
    </xf>
    <xf numFmtId="0" fontId="13" fillId="5" borderId="2" xfId="0" applyFont="1" applyFill="1" applyBorder="1" applyAlignment="1">
      <alignment horizontal="center" vertical="center"/>
    </xf>
    <xf numFmtId="0" fontId="13" fillId="5" borderId="4" xfId="0" applyFont="1" applyFill="1" applyBorder="1" applyAlignment="1">
      <alignment horizontal="center" vertical="center"/>
    </xf>
  </cellXfs>
  <cellStyles count="4">
    <cellStyle name="20% - Accent6 23 4" xfId="2"/>
    <cellStyle name="Comma" xfId="1" builtinId="3"/>
    <cellStyle name="Normal" xfId="0" builtinId="0"/>
    <cellStyle name="Percent" xfId="3" builtinId="5"/>
  </cellStyles>
  <dxfs count="6">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20"/>
  <sheetViews>
    <sheetView view="pageBreakPreview" zoomScale="85" zoomScaleNormal="75" zoomScaleSheetLayoutView="85" workbookViewId="0">
      <pane ySplit="2" topLeftCell="A198" activePane="bottomLeft" state="frozen"/>
      <selection pane="bottomLeft" activeCell="L237" sqref="L237"/>
    </sheetView>
  </sheetViews>
  <sheetFormatPr defaultColWidth="8.75" defaultRowHeight="13.6" x14ac:dyDescent="0.2"/>
  <cols>
    <col min="1" max="1" width="5.125" style="24" bestFit="1" customWidth="1"/>
    <col min="2" max="2" width="56.875" style="20" customWidth="1"/>
    <col min="3" max="3" width="5.875" style="24" bestFit="1" customWidth="1"/>
    <col min="4" max="4" width="8.75" style="28" bestFit="1" customWidth="1"/>
    <col min="5" max="5" width="14.25" style="35" bestFit="1" customWidth="1"/>
    <col min="6" max="6" width="14.25" style="35" customWidth="1"/>
    <col min="7" max="7" width="8.875" style="35" bestFit="1" customWidth="1"/>
    <col min="8" max="8" width="11" style="35" customWidth="1"/>
    <col min="9" max="9" width="11.125" style="35" customWidth="1"/>
    <col min="10" max="10" width="5.75" style="35" customWidth="1"/>
    <col min="11" max="11" width="0" style="35" hidden="1" customWidth="1"/>
    <col min="12" max="12" width="8.625" style="35" bestFit="1" customWidth="1"/>
    <col min="13" max="13" width="14.25" style="35" bestFit="1" customWidth="1"/>
    <col min="14" max="14" width="14.25" style="35" customWidth="1"/>
    <col min="15" max="15" width="8.875" style="35" customWidth="1"/>
    <col min="16" max="16" width="10.875" style="35" customWidth="1"/>
    <col min="17" max="17" width="10.625" style="35" customWidth="1"/>
    <col min="18" max="18" width="2.25" style="40" customWidth="1"/>
    <col min="19" max="19" width="11" style="35" customWidth="1"/>
    <col min="20" max="20" width="11.75" style="35" bestFit="1" customWidth="1"/>
    <col min="21" max="25" width="8.75" style="35"/>
    <col min="26" max="16384" width="8.75" style="12"/>
  </cols>
  <sheetData>
    <row r="1" spans="1:20" ht="18.350000000000001" x14ac:dyDescent="0.2">
      <c r="D1" s="48" t="s">
        <v>227</v>
      </c>
      <c r="E1" s="49"/>
      <c r="F1" s="49"/>
      <c r="G1" s="49"/>
      <c r="H1" s="49"/>
      <c r="I1" s="50"/>
      <c r="J1" s="51" t="s">
        <v>228</v>
      </c>
      <c r="K1" s="52"/>
      <c r="L1" s="52"/>
      <c r="M1" s="52"/>
      <c r="N1" s="52"/>
      <c r="O1" s="52"/>
      <c r="P1" s="52"/>
      <c r="Q1" s="53"/>
      <c r="S1" s="54" t="s">
        <v>231</v>
      </c>
      <c r="T1" s="55"/>
    </row>
    <row r="2" spans="1:20" ht="71.349999999999994" x14ac:dyDescent="0.2">
      <c r="A2" s="9" t="s">
        <v>0</v>
      </c>
      <c r="B2" s="10" t="s">
        <v>1</v>
      </c>
      <c r="C2" s="9" t="s">
        <v>2</v>
      </c>
      <c r="D2" s="11" t="s">
        <v>3</v>
      </c>
      <c r="E2" s="23" t="s">
        <v>199</v>
      </c>
      <c r="F2" s="23" t="s">
        <v>232</v>
      </c>
      <c r="G2" s="23" t="s">
        <v>218</v>
      </c>
      <c r="H2" s="23" t="s">
        <v>217</v>
      </c>
      <c r="I2" s="23" t="s">
        <v>226</v>
      </c>
      <c r="J2" s="30" t="s">
        <v>216</v>
      </c>
      <c r="K2" s="9" t="s">
        <v>2</v>
      </c>
      <c r="L2" s="11" t="s">
        <v>3</v>
      </c>
      <c r="M2" s="23" t="s">
        <v>199</v>
      </c>
      <c r="N2" s="23" t="s">
        <v>232</v>
      </c>
      <c r="O2" s="23" t="s">
        <v>218</v>
      </c>
      <c r="P2" s="23" t="s">
        <v>217</v>
      </c>
      <c r="Q2" s="23" t="s">
        <v>226</v>
      </c>
      <c r="R2" s="31"/>
      <c r="S2" s="23" t="s">
        <v>229</v>
      </c>
      <c r="T2" s="23" t="s">
        <v>230</v>
      </c>
    </row>
    <row r="3" spans="1:20" x14ac:dyDescent="0.2">
      <c r="A3" s="14">
        <v>1</v>
      </c>
      <c r="B3" s="13" t="s">
        <v>4</v>
      </c>
      <c r="C3" s="14" t="s">
        <v>5</v>
      </c>
      <c r="D3" s="15">
        <v>2</v>
      </c>
      <c r="E3" s="25">
        <v>240000</v>
      </c>
      <c r="F3" s="25">
        <f>G3*E3</f>
        <v>480000</v>
      </c>
      <c r="G3" s="26">
        <v>2</v>
      </c>
      <c r="H3" s="25">
        <f>G3-D3</f>
        <v>0</v>
      </c>
      <c r="I3" s="27">
        <f>H3/D3</f>
        <v>0</v>
      </c>
      <c r="J3" s="14">
        <v>199</v>
      </c>
      <c r="K3" s="14" t="s">
        <v>5</v>
      </c>
      <c r="L3" s="15">
        <v>2</v>
      </c>
      <c r="M3" s="25">
        <v>240000</v>
      </c>
      <c r="N3" s="25">
        <f>O3*M3</f>
        <v>480000</v>
      </c>
      <c r="O3" s="26">
        <v>2</v>
      </c>
      <c r="P3" s="25">
        <f>O3-L3</f>
        <v>0</v>
      </c>
      <c r="Q3" s="27">
        <f>P3/L3</f>
        <v>0</v>
      </c>
      <c r="R3" s="29"/>
      <c r="S3" s="28">
        <f>O3-G3</f>
        <v>0</v>
      </c>
      <c r="T3" s="27">
        <f>S3/G3</f>
        <v>0</v>
      </c>
    </row>
    <row r="4" spans="1:20" x14ac:dyDescent="0.2">
      <c r="A4" s="14">
        <v>2</v>
      </c>
      <c r="B4" s="13" t="s">
        <v>6</v>
      </c>
      <c r="C4" s="14" t="s">
        <v>5</v>
      </c>
      <c r="D4" s="15">
        <v>2</v>
      </c>
      <c r="E4" s="25">
        <v>49500</v>
      </c>
      <c r="F4" s="25">
        <f t="shared" ref="F4:F67" si="0">G4*E4</f>
        <v>99000</v>
      </c>
      <c r="G4" s="26">
        <v>2</v>
      </c>
      <c r="H4" s="25">
        <f t="shared" ref="H4:H67" si="1">G4-D4</f>
        <v>0</v>
      </c>
      <c r="I4" s="27">
        <f t="shared" ref="I4:I67" si="2">H4/D4</f>
        <v>0</v>
      </c>
      <c r="J4" s="14">
        <v>200</v>
      </c>
      <c r="K4" s="14" t="s">
        <v>5</v>
      </c>
      <c r="L4" s="15">
        <v>2</v>
      </c>
      <c r="M4" s="25">
        <v>49500</v>
      </c>
      <c r="N4" s="25">
        <f t="shared" ref="N4:N67" si="3">O4*M4</f>
        <v>99000</v>
      </c>
      <c r="O4" s="26">
        <v>2</v>
      </c>
      <c r="P4" s="25">
        <f t="shared" ref="P4:P67" si="4">O4-L4</f>
        <v>0</v>
      </c>
      <c r="Q4" s="27">
        <f t="shared" ref="Q4:Q67" si="5">P4/L4</f>
        <v>0</v>
      </c>
      <c r="R4" s="29"/>
      <c r="S4" s="28">
        <f t="shared" ref="S4:S67" si="6">O4-G4</f>
        <v>0</v>
      </c>
      <c r="T4" s="27">
        <f t="shared" ref="T4:T65" si="7">S4/G4</f>
        <v>0</v>
      </c>
    </row>
    <row r="5" spans="1:20" ht="27.2" x14ac:dyDescent="0.2">
      <c r="A5" s="14">
        <v>3</v>
      </c>
      <c r="B5" s="13" t="s">
        <v>7</v>
      </c>
      <c r="C5" s="14" t="s">
        <v>5</v>
      </c>
      <c r="D5" s="15">
        <v>2</v>
      </c>
      <c r="E5" s="25">
        <v>1365000</v>
      </c>
      <c r="F5" s="25">
        <f t="shared" si="0"/>
        <v>2730000</v>
      </c>
      <c r="G5" s="26">
        <v>2</v>
      </c>
      <c r="H5" s="25">
        <f t="shared" si="1"/>
        <v>0</v>
      </c>
      <c r="I5" s="27">
        <f t="shared" si="2"/>
        <v>0</v>
      </c>
      <c r="J5" s="14">
        <v>201</v>
      </c>
      <c r="K5" s="14" t="s">
        <v>5</v>
      </c>
      <c r="L5" s="15">
        <v>2</v>
      </c>
      <c r="M5" s="25">
        <v>1365000</v>
      </c>
      <c r="N5" s="25">
        <f t="shared" si="3"/>
        <v>2730000</v>
      </c>
      <c r="O5" s="26">
        <v>2</v>
      </c>
      <c r="P5" s="25">
        <f t="shared" si="4"/>
        <v>0</v>
      </c>
      <c r="Q5" s="27">
        <f t="shared" si="5"/>
        <v>0</v>
      </c>
      <c r="R5" s="29"/>
      <c r="S5" s="28">
        <f t="shared" si="6"/>
        <v>0</v>
      </c>
      <c r="T5" s="27">
        <f t="shared" si="7"/>
        <v>0</v>
      </c>
    </row>
    <row r="6" spans="1:20" ht="54.35" x14ac:dyDescent="0.2">
      <c r="A6" s="14">
        <v>4</v>
      </c>
      <c r="B6" s="13" t="s">
        <v>8</v>
      </c>
      <c r="C6" s="14" t="s">
        <v>5</v>
      </c>
      <c r="D6" s="15">
        <v>1</v>
      </c>
      <c r="E6" s="25">
        <v>563750</v>
      </c>
      <c r="F6" s="25">
        <f t="shared" si="0"/>
        <v>563750</v>
      </c>
      <c r="G6" s="26">
        <v>1</v>
      </c>
      <c r="H6" s="25">
        <f t="shared" si="1"/>
        <v>0</v>
      </c>
      <c r="I6" s="27">
        <f t="shared" si="2"/>
        <v>0</v>
      </c>
      <c r="J6" s="14">
        <v>202</v>
      </c>
      <c r="K6" s="14" t="s">
        <v>5</v>
      </c>
      <c r="L6" s="15">
        <v>1</v>
      </c>
      <c r="M6" s="25">
        <v>563750</v>
      </c>
      <c r="N6" s="25">
        <f t="shared" si="3"/>
        <v>563750</v>
      </c>
      <c r="O6" s="26">
        <v>1</v>
      </c>
      <c r="P6" s="25">
        <f t="shared" si="4"/>
        <v>0</v>
      </c>
      <c r="Q6" s="27">
        <f t="shared" si="5"/>
        <v>0</v>
      </c>
      <c r="R6" s="29"/>
      <c r="S6" s="28">
        <f t="shared" si="6"/>
        <v>0</v>
      </c>
      <c r="T6" s="27">
        <f t="shared" si="7"/>
        <v>0</v>
      </c>
    </row>
    <row r="7" spans="1:20" x14ac:dyDescent="0.2">
      <c r="A7" s="14">
        <v>5</v>
      </c>
      <c r="B7" s="13" t="s">
        <v>9</v>
      </c>
      <c r="C7" s="14" t="s">
        <v>5</v>
      </c>
      <c r="D7" s="15">
        <v>1</v>
      </c>
      <c r="E7" s="25">
        <v>312500</v>
      </c>
      <c r="F7" s="25">
        <f t="shared" si="0"/>
        <v>312500</v>
      </c>
      <c r="G7" s="26">
        <v>1</v>
      </c>
      <c r="H7" s="25">
        <f t="shared" si="1"/>
        <v>0</v>
      </c>
      <c r="I7" s="27">
        <f t="shared" si="2"/>
        <v>0</v>
      </c>
      <c r="J7" s="14">
        <v>203</v>
      </c>
      <c r="K7" s="14" t="s">
        <v>5</v>
      </c>
      <c r="L7" s="15">
        <v>1</v>
      </c>
      <c r="M7" s="25">
        <v>312500</v>
      </c>
      <c r="N7" s="25">
        <f t="shared" si="3"/>
        <v>312500</v>
      </c>
      <c r="O7" s="26">
        <v>1</v>
      </c>
      <c r="P7" s="25">
        <f t="shared" si="4"/>
        <v>0</v>
      </c>
      <c r="Q7" s="27">
        <f t="shared" si="5"/>
        <v>0</v>
      </c>
      <c r="R7" s="29"/>
      <c r="S7" s="28">
        <f t="shared" si="6"/>
        <v>0</v>
      </c>
      <c r="T7" s="27">
        <f t="shared" si="7"/>
        <v>0</v>
      </c>
    </row>
    <row r="8" spans="1:20" x14ac:dyDescent="0.2">
      <c r="A8" s="14">
        <v>6</v>
      </c>
      <c r="B8" s="13" t="s">
        <v>10</v>
      </c>
      <c r="C8" s="14" t="s">
        <v>5</v>
      </c>
      <c r="D8" s="15">
        <v>1</v>
      </c>
      <c r="E8" s="25">
        <v>187500</v>
      </c>
      <c r="F8" s="25">
        <f t="shared" si="0"/>
        <v>187500</v>
      </c>
      <c r="G8" s="26">
        <v>1</v>
      </c>
      <c r="H8" s="25">
        <f t="shared" si="1"/>
        <v>0</v>
      </c>
      <c r="I8" s="27">
        <f t="shared" si="2"/>
        <v>0</v>
      </c>
      <c r="J8" s="14">
        <v>204</v>
      </c>
      <c r="K8" s="14" t="s">
        <v>5</v>
      </c>
      <c r="L8" s="15">
        <v>1</v>
      </c>
      <c r="M8" s="25">
        <v>187500</v>
      </c>
      <c r="N8" s="25">
        <f t="shared" si="3"/>
        <v>187500</v>
      </c>
      <c r="O8" s="26">
        <v>1</v>
      </c>
      <c r="P8" s="25">
        <f t="shared" si="4"/>
        <v>0</v>
      </c>
      <c r="Q8" s="27">
        <f t="shared" si="5"/>
        <v>0</v>
      </c>
      <c r="R8" s="29"/>
      <c r="S8" s="28">
        <f t="shared" si="6"/>
        <v>0</v>
      </c>
      <c r="T8" s="27">
        <f t="shared" si="7"/>
        <v>0</v>
      </c>
    </row>
    <row r="9" spans="1:20" x14ac:dyDescent="0.2">
      <c r="A9" s="14">
        <v>7</v>
      </c>
      <c r="B9" s="13" t="s">
        <v>11</v>
      </c>
      <c r="C9" s="14" t="s">
        <v>5</v>
      </c>
      <c r="D9" s="15">
        <v>1</v>
      </c>
      <c r="E9" s="25">
        <v>687500</v>
      </c>
      <c r="F9" s="25">
        <f t="shared" si="0"/>
        <v>687500</v>
      </c>
      <c r="G9" s="26">
        <v>1</v>
      </c>
      <c r="H9" s="25">
        <f t="shared" si="1"/>
        <v>0</v>
      </c>
      <c r="I9" s="27">
        <f t="shared" si="2"/>
        <v>0</v>
      </c>
      <c r="J9" s="14">
        <v>205</v>
      </c>
      <c r="K9" s="14" t="s">
        <v>5</v>
      </c>
      <c r="L9" s="15">
        <v>1</v>
      </c>
      <c r="M9" s="25">
        <v>687500</v>
      </c>
      <c r="N9" s="25">
        <f t="shared" si="3"/>
        <v>687500</v>
      </c>
      <c r="O9" s="26">
        <v>1</v>
      </c>
      <c r="P9" s="25">
        <f t="shared" si="4"/>
        <v>0</v>
      </c>
      <c r="Q9" s="27">
        <f t="shared" si="5"/>
        <v>0</v>
      </c>
      <c r="R9" s="29"/>
      <c r="S9" s="28">
        <f t="shared" si="6"/>
        <v>0</v>
      </c>
      <c r="T9" s="27">
        <f t="shared" si="7"/>
        <v>0</v>
      </c>
    </row>
    <row r="10" spans="1:20" x14ac:dyDescent="0.2">
      <c r="A10" s="14">
        <v>8</v>
      </c>
      <c r="B10" s="13" t="s">
        <v>12</v>
      </c>
      <c r="C10" s="14" t="s">
        <v>5</v>
      </c>
      <c r="D10" s="15">
        <v>1</v>
      </c>
      <c r="E10" s="25">
        <v>96250</v>
      </c>
      <c r="F10" s="25">
        <f t="shared" si="0"/>
        <v>96250</v>
      </c>
      <c r="G10" s="26">
        <v>1</v>
      </c>
      <c r="H10" s="25">
        <f t="shared" si="1"/>
        <v>0</v>
      </c>
      <c r="I10" s="27">
        <f t="shared" si="2"/>
        <v>0</v>
      </c>
      <c r="J10" s="14">
        <v>206</v>
      </c>
      <c r="K10" s="14" t="s">
        <v>5</v>
      </c>
      <c r="L10" s="15">
        <v>1</v>
      </c>
      <c r="M10" s="25">
        <v>96250</v>
      </c>
      <c r="N10" s="25">
        <f t="shared" si="3"/>
        <v>96250</v>
      </c>
      <c r="O10" s="26">
        <v>1</v>
      </c>
      <c r="P10" s="25">
        <f t="shared" si="4"/>
        <v>0</v>
      </c>
      <c r="Q10" s="27">
        <f t="shared" si="5"/>
        <v>0</v>
      </c>
      <c r="R10" s="29"/>
      <c r="S10" s="28">
        <f t="shared" si="6"/>
        <v>0</v>
      </c>
      <c r="T10" s="27">
        <f t="shared" si="7"/>
        <v>0</v>
      </c>
    </row>
    <row r="11" spans="1:20" x14ac:dyDescent="0.2">
      <c r="A11" s="14">
        <v>9</v>
      </c>
      <c r="B11" s="13" t="s">
        <v>13</v>
      </c>
      <c r="C11" s="14" t="s">
        <v>5</v>
      </c>
      <c r="D11" s="15">
        <v>2</v>
      </c>
      <c r="E11" s="25">
        <v>825000</v>
      </c>
      <c r="F11" s="25">
        <f t="shared" si="0"/>
        <v>1650000</v>
      </c>
      <c r="G11" s="26">
        <v>2</v>
      </c>
      <c r="H11" s="25">
        <f t="shared" si="1"/>
        <v>0</v>
      </c>
      <c r="I11" s="27">
        <f t="shared" si="2"/>
        <v>0</v>
      </c>
      <c r="J11" s="14">
        <v>207</v>
      </c>
      <c r="K11" s="14" t="s">
        <v>5</v>
      </c>
      <c r="L11" s="15">
        <v>2</v>
      </c>
      <c r="M11" s="25">
        <v>825000</v>
      </c>
      <c r="N11" s="25">
        <f t="shared" si="3"/>
        <v>1650000</v>
      </c>
      <c r="O11" s="26">
        <v>2</v>
      </c>
      <c r="P11" s="25">
        <f t="shared" si="4"/>
        <v>0</v>
      </c>
      <c r="Q11" s="27">
        <f t="shared" si="5"/>
        <v>0</v>
      </c>
      <c r="R11" s="29"/>
      <c r="S11" s="28">
        <f t="shared" si="6"/>
        <v>0</v>
      </c>
      <c r="T11" s="27">
        <f t="shared" si="7"/>
        <v>0</v>
      </c>
    </row>
    <row r="12" spans="1:20" ht="27.2" x14ac:dyDescent="0.2">
      <c r="A12" s="14">
        <v>10</v>
      </c>
      <c r="B12" s="13" t="s">
        <v>14</v>
      </c>
      <c r="C12" s="14" t="s">
        <v>5</v>
      </c>
      <c r="D12" s="15">
        <v>1</v>
      </c>
      <c r="E12" s="25">
        <v>825000</v>
      </c>
      <c r="F12" s="25">
        <f t="shared" si="0"/>
        <v>825000</v>
      </c>
      <c r="G12" s="26">
        <v>1</v>
      </c>
      <c r="H12" s="25">
        <f t="shared" si="1"/>
        <v>0</v>
      </c>
      <c r="I12" s="27">
        <f t="shared" si="2"/>
        <v>0</v>
      </c>
      <c r="J12" s="14">
        <v>208</v>
      </c>
      <c r="K12" s="14" t="s">
        <v>5</v>
      </c>
      <c r="L12" s="15">
        <v>1</v>
      </c>
      <c r="M12" s="25">
        <v>825000</v>
      </c>
      <c r="N12" s="25">
        <f t="shared" si="3"/>
        <v>825000</v>
      </c>
      <c r="O12" s="26">
        <v>1</v>
      </c>
      <c r="P12" s="25">
        <f t="shared" si="4"/>
        <v>0</v>
      </c>
      <c r="Q12" s="27">
        <f t="shared" si="5"/>
        <v>0</v>
      </c>
      <c r="R12" s="29"/>
      <c r="S12" s="28">
        <f t="shared" si="6"/>
        <v>0</v>
      </c>
      <c r="T12" s="27">
        <f t="shared" si="7"/>
        <v>0</v>
      </c>
    </row>
    <row r="13" spans="1:20" x14ac:dyDescent="0.2">
      <c r="A13" s="14">
        <v>11</v>
      </c>
      <c r="B13" s="13" t="s">
        <v>15</v>
      </c>
      <c r="C13" s="14" t="s">
        <v>5</v>
      </c>
      <c r="D13" s="15">
        <v>1</v>
      </c>
      <c r="E13" s="25">
        <v>309000</v>
      </c>
      <c r="F13" s="25">
        <f t="shared" si="0"/>
        <v>309000</v>
      </c>
      <c r="G13" s="26">
        <v>1</v>
      </c>
      <c r="H13" s="25">
        <f t="shared" si="1"/>
        <v>0</v>
      </c>
      <c r="I13" s="27">
        <f t="shared" si="2"/>
        <v>0</v>
      </c>
      <c r="J13" s="14">
        <v>209</v>
      </c>
      <c r="K13" s="14" t="s">
        <v>5</v>
      </c>
      <c r="L13" s="15">
        <v>1</v>
      </c>
      <c r="M13" s="25">
        <v>309000</v>
      </c>
      <c r="N13" s="25">
        <f t="shared" si="3"/>
        <v>309000</v>
      </c>
      <c r="O13" s="26">
        <v>1</v>
      </c>
      <c r="P13" s="25">
        <f t="shared" si="4"/>
        <v>0</v>
      </c>
      <c r="Q13" s="27">
        <f t="shared" si="5"/>
        <v>0</v>
      </c>
      <c r="R13" s="29"/>
      <c r="S13" s="28">
        <f t="shared" si="6"/>
        <v>0</v>
      </c>
      <c r="T13" s="27">
        <f t="shared" si="7"/>
        <v>0</v>
      </c>
    </row>
    <row r="14" spans="1:20" ht="27.2" x14ac:dyDescent="0.2">
      <c r="A14" s="14">
        <v>12</v>
      </c>
      <c r="B14" s="13" t="s">
        <v>16</v>
      </c>
      <c r="C14" s="14" t="s">
        <v>5</v>
      </c>
      <c r="D14" s="15">
        <v>1</v>
      </c>
      <c r="E14" s="25">
        <v>2625000</v>
      </c>
      <c r="F14" s="25">
        <f t="shared" si="0"/>
        <v>2625000</v>
      </c>
      <c r="G14" s="26">
        <v>1</v>
      </c>
      <c r="H14" s="25">
        <f t="shared" si="1"/>
        <v>0</v>
      </c>
      <c r="I14" s="27">
        <f t="shared" si="2"/>
        <v>0</v>
      </c>
      <c r="J14" s="14">
        <v>210</v>
      </c>
      <c r="K14" s="14" t="s">
        <v>5</v>
      </c>
      <c r="L14" s="15">
        <v>1</v>
      </c>
      <c r="M14" s="25">
        <v>2625000</v>
      </c>
      <c r="N14" s="25">
        <f t="shared" si="3"/>
        <v>2625000</v>
      </c>
      <c r="O14" s="26">
        <v>1</v>
      </c>
      <c r="P14" s="25">
        <f t="shared" si="4"/>
        <v>0</v>
      </c>
      <c r="Q14" s="27">
        <f t="shared" si="5"/>
        <v>0</v>
      </c>
      <c r="R14" s="29"/>
      <c r="S14" s="28">
        <f t="shared" si="6"/>
        <v>0</v>
      </c>
      <c r="T14" s="27">
        <f t="shared" si="7"/>
        <v>0</v>
      </c>
    </row>
    <row r="15" spans="1:20" x14ac:dyDescent="0.2">
      <c r="A15" s="14">
        <v>13</v>
      </c>
      <c r="B15" s="13" t="s">
        <v>17</v>
      </c>
      <c r="C15" s="14" t="s">
        <v>5</v>
      </c>
      <c r="D15" s="15">
        <v>1</v>
      </c>
      <c r="E15" s="25">
        <v>2560000</v>
      </c>
      <c r="F15" s="25">
        <f t="shared" si="0"/>
        <v>2560000</v>
      </c>
      <c r="G15" s="26">
        <v>1</v>
      </c>
      <c r="H15" s="25">
        <f t="shared" si="1"/>
        <v>0</v>
      </c>
      <c r="I15" s="27">
        <f t="shared" si="2"/>
        <v>0</v>
      </c>
      <c r="J15" s="14">
        <v>211</v>
      </c>
      <c r="K15" s="14" t="s">
        <v>5</v>
      </c>
      <c r="L15" s="15">
        <v>1</v>
      </c>
      <c r="M15" s="25">
        <v>2560000</v>
      </c>
      <c r="N15" s="25">
        <f t="shared" si="3"/>
        <v>2560000</v>
      </c>
      <c r="O15" s="26">
        <v>1</v>
      </c>
      <c r="P15" s="25">
        <f t="shared" si="4"/>
        <v>0</v>
      </c>
      <c r="Q15" s="27">
        <f t="shared" si="5"/>
        <v>0</v>
      </c>
      <c r="R15" s="29"/>
      <c r="S15" s="28">
        <f t="shared" si="6"/>
        <v>0</v>
      </c>
      <c r="T15" s="27">
        <f t="shared" si="7"/>
        <v>0</v>
      </c>
    </row>
    <row r="16" spans="1:20" x14ac:dyDescent="0.2">
      <c r="A16" s="14">
        <v>14</v>
      </c>
      <c r="B16" s="13" t="s">
        <v>18</v>
      </c>
      <c r="C16" s="14" t="s">
        <v>5</v>
      </c>
      <c r="D16" s="15">
        <v>1</v>
      </c>
      <c r="E16" s="25">
        <v>61875</v>
      </c>
      <c r="F16" s="25">
        <f t="shared" si="0"/>
        <v>61875</v>
      </c>
      <c r="G16" s="26">
        <v>1</v>
      </c>
      <c r="H16" s="25">
        <f t="shared" si="1"/>
        <v>0</v>
      </c>
      <c r="I16" s="27">
        <f t="shared" si="2"/>
        <v>0</v>
      </c>
      <c r="J16" s="14">
        <v>212</v>
      </c>
      <c r="K16" s="14" t="s">
        <v>5</v>
      </c>
      <c r="L16" s="15">
        <v>1</v>
      </c>
      <c r="M16" s="25">
        <v>61875</v>
      </c>
      <c r="N16" s="25">
        <f t="shared" si="3"/>
        <v>61875</v>
      </c>
      <c r="O16" s="26">
        <v>1</v>
      </c>
      <c r="P16" s="25">
        <f t="shared" si="4"/>
        <v>0</v>
      </c>
      <c r="Q16" s="27">
        <f t="shared" si="5"/>
        <v>0</v>
      </c>
      <c r="R16" s="29"/>
      <c r="S16" s="28">
        <f t="shared" si="6"/>
        <v>0</v>
      </c>
      <c r="T16" s="27">
        <f t="shared" si="7"/>
        <v>0</v>
      </c>
    </row>
    <row r="17" spans="1:20" x14ac:dyDescent="0.2">
      <c r="A17" s="14">
        <v>15</v>
      </c>
      <c r="B17" s="13" t="s">
        <v>19</v>
      </c>
      <c r="C17" s="14" t="s">
        <v>5</v>
      </c>
      <c r="D17" s="15">
        <v>2</v>
      </c>
      <c r="E17" s="25">
        <v>50000</v>
      </c>
      <c r="F17" s="25">
        <f t="shared" si="0"/>
        <v>100000</v>
      </c>
      <c r="G17" s="26">
        <v>2</v>
      </c>
      <c r="H17" s="25">
        <f t="shared" si="1"/>
        <v>0</v>
      </c>
      <c r="I17" s="27">
        <f t="shared" si="2"/>
        <v>0</v>
      </c>
      <c r="J17" s="14">
        <v>213</v>
      </c>
      <c r="K17" s="14" t="s">
        <v>5</v>
      </c>
      <c r="L17" s="15">
        <v>2</v>
      </c>
      <c r="M17" s="25">
        <v>50000</v>
      </c>
      <c r="N17" s="25">
        <f t="shared" si="3"/>
        <v>100000</v>
      </c>
      <c r="O17" s="26">
        <v>2</v>
      </c>
      <c r="P17" s="25">
        <f t="shared" si="4"/>
        <v>0</v>
      </c>
      <c r="Q17" s="27">
        <f t="shared" si="5"/>
        <v>0</v>
      </c>
      <c r="R17" s="29"/>
      <c r="S17" s="28">
        <f t="shared" si="6"/>
        <v>0</v>
      </c>
      <c r="T17" s="27">
        <f t="shared" si="7"/>
        <v>0</v>
      </c>
    </row>
    <row r="18" spans="1:20" x14ac:dyDescent="0.2">
      <c r="A18" s="14">
        <v>16</v>
      </c>
      <c r="B18" s="13" t="s">
        <v>20</v>
      </c>
      <c r="C18" s="14" t="s">
        <v>5</v>
      </c>
      <c r="D18" s="15">
        <v>1</v>
      </c>
      <c r="E18" s="25">
        <v>378000</v>
      </c>
      <c r="F18" s="25">
        <f t="shared" si="0"/>
        <v>378000</v>
      </c>
      <c r="G18" s="26">
        <v>1</v>
      </c>
      <c r="H18" s="25">
        <f t="shared" si="1"/>
        <v>0</v>
      </c>
      <c r="I18" s="27">
        <f t="shared" si="2"/>
        <v>0</v>
      </c>
      <c r="J18" s="14">
        <v>214</v>
      </c>
      <c r="K18" s="14" t="s">
        <v>5</v>
      </c>
      <c r="L18" s="15">
        <v>1</v>
      </c>
      <c r="M18" s="25">
        <v>378000</v>
      </c>
      <c r="N18" s="25">
        <f t="shared" si="3"/>
        <v>378000</v>
      </c>
      <c r="O18" s="26">
        <v>1</v>
      </c>
      <c r="P18" s="25">
        <f t="shared" si="4"/>
        <v>0</v>
      </c>
      <c r="Q18" s="27">
        <f t="shared" si="5"/>
        <v>0</v>
      </c>
      <c r="R18" s="29"/>
      <c r="S18" s="28">
        <f t="shared" si="6"/>
        <v>0</v>
      </c>
      <c r="T18" s="27">
        <f t="shared" si="7"/>
        <v>0</v>
      </c>
    </row>
    <row r="19" spans="1:20" x14ac:dyDescent="0.2">
      <c r="A19" s="14">
        <v>17</v>
      </c>
      <c r="B19" s="13" t="s">
        <v>21</v>
      </c>
      <c r="C19" s="14" t="s">
        <v>5</v>
      </c>
      <c r="D19" s="15">
        <v>1</v>
      </c>
      <c r="E19" s="25">
        <v>93750</v>
      </c>
      <c r="F19" s="25">
        <f t="shared" si="0"/>
        <v>93750</v>
      </c>
      <c r="G19" s="26">
        <v>1</v>
      </c>
      <c r="H19" s="25">
        <f t="shared" si="1"/>
        <v>0</v>
      </c>
      <c r="I19" s="27">
        <f t="shared" si="2"/>
        <v>0</v>
      </c>
      <c r="J19" s="14">
        <v>215</v>
      </c>
      <c r="K19" s="14" t="s">
        <v>5</v>
      </c>
      <c r="L19" s="15">
        <v>1</v>
      </c>
      <c r="M19" s="25">
        <v>93750</v>
      </c>
      <c r="N19" s="25">
        <f t="shared" si="3"/>
        <v>93750</v>
      </c>
      <c r="O19" s="26">
        <v>1</v>
      </c>
      <c r="P19" s="25">
        <f t="shared" si="4"/>
        <v>0</v>
      </c>
      <c r="Q19" s="27">
        <f t="shared" si="5"/>
        <v>0</v>
      </c>
      <c r="R19" s="29"/>
      <c r="S19" s="28">
        <f t="shared" si="6"/>
        <v>0</v>
      </c>
      <c r="T19" s="27">
        <f t="shared" si="7"/>
        <v>0</v>
      </c>
    </row>
    <row r="20" spans="1:20" x14ac:dyDescent="0.2">
      <c r="A20" s="14">
        <v>18</v>
      </c>
      <c r="B20" s="13" t="s">
        <v>22</v>
      </c>
      <c r="C20" s="14" t="s">
        <v>5</v>
      </c>
      <c r="D20" s="15">
        <v>1</v>
      </c>
      <c r="E20" s="25">
        <v>731250</v>
      </c>
      <c r="F20" s="25">
        <f t="shared" si="0"/>
        <v>731250</v>
      </c>
      <c r="G20" s="26">
        <v>1</v>
      </c>
      <c r="H20" s="25">
        <f t="shared" si="1"/>
        <v>0</v>
      </c>
      <c r="I20" s="27">
        <f t="shared" si="2"/>
        <v>0</v>
      </c>
      <c r="J20" s="14">
        <v>216</v>
      </c>
      <c r="K20" s="14" t="s">
        <v>5</v>
      </c>
      <c r="L20" s="15">
        <v>1</v>
      </c>
      <c r="M20" s="25">
        <v>731250</v>
      </c>
      <c r="N20" s="25">
        <f t="shared" si="3"/>
        <v>731250</v>
      </c>
      <c r="O20" s="26">
        <v>1</v>
      </c>
      <c r="P20" s="25">
        <f t="shared" si="4"/>
        <v>0</v>
      </c>
      <c r="Q20" s="27">
        <f t="shared" si="5"/>
        <v>0</v>
      </c>
      <c r="R20" s="29"/>
      <c r="S20" s="28">
        <f t="shared" si="6"/>
        <v>0</v>
      </c>
      <c r="T20" s="27">
        <f t="shared" si="7"/>
        <v>0</v>
      </c>
    </row>
    <row r="21" spans="1:20" x14ac:dyDescent="0.2">
      <c r="A21" s="14">
        <v>19</v>
      </c>
      <c r="B21" s="13" t="s">
        <v>23</v>
      </c>
      <c r="C21" s="14" t="s">
        <v>5</v>
      </c>
      <c r="D21" s="15">
        <v>1</v>
      </c>
      <c r="E21" s="25">
        <v>75625</v>
      </c>
      <c r="F21" s="25">
        <f t="shared" si="0"/>
        <v>75625</v>
      </c>
      <c r="G21" s="26">
        <v>1</v>
      </c>
      <c r="H21" s="25">
        <f t="shared" si="1"/>
        <v>0</v>
      </c>
      <c r="I21" s="27">
        <f t="shared" si="2"/>
        <v>0</v>
      </c>
      <c r="J21" s="14">
        <v>217</v>
      </c>
      <c r="K21" s="14" t="s">
        <v>5</v>
      </c>
      <c r="L21" s="15">
        <v>1</v>
      </c>
      <c r="M21" s="25">
        <v>75625</v>
      </c>
      <c r="N21" s="25">
        <f t="shared" si="3"/>
        <v>75625</v>
      </c>
      <c r="O21" s="26">
        <v>1</v>
      </c>
      <c r="P21" s="25">
        <f t="shared" si="4"/>
        <v>0</v>
      </c>
      <c r="Q21" s="27">
        <f t="shared" si="5"/>
        <v>0</v>
      </c>
      <c r="R21" s="29"/>
      <c r="S21" s="28">
        <f t="shared" si="6"/>
        <v>0</v>
      </c>
      <c r="T21" s="27">
        <f t="shared" si="7"/>
        <v>0</v>
      </c>
    </row>
    <row r="22" spans="1:20" x14ac:dyDescent="0.2">
      <c r="A22" s="14">
        <v>20</v>
      </c>
      <c r="B22" s="13" t="s">
        <v>24</v>
      </c>
      <c r="C22" s="14" t="s">
        <v>5</v>
      </c>
      <c r="D22" s="15">
        <v>1</v>
      </c>
      <c r="E22" s="25">
        <v>41250</v>
      </c>
      <c r="F22" s="25">
        <f t="shared" si="0"/>
        <v>41250</v>
      </c>
      <c r="G22" s="26">
        <v>1</v>
      </c>
      <c r="H22" s="25">
        <f t="shared" si="1"/>
        <v>0</v>
      </c>
      <c r="I22" s="27">
        <f t="shared" si="2"/>
        <v>0</v>
      </c>
      <c r="J22" s="14">
        <v>218</v>
      </c>
      <c r="K22" s="14" t="s">
        <v>5</v>
      </c>
      <c r="L22" s="15">
        <v>1</v>
      </c>
      <c r="M22" s="25">
        <v>41250</v>
      </c>
      <c r="N22" s="25">
        <f t="shared" si="3"/>
        <v>41250</v>
      </c>
      <c r="O22" s="26">
        <v>1</v>
      </c>
      <c r="P22" s="25">
        <f t="shared" si="4"/>
        <v>0</v>
      </c>
      <c r="Q22" s="27">
        <f t="shared" si="5"/>
        <v>0</v>
      </c>
      <c r="R22" s="29"/>
      <c r="S22" s="28">
        <f t="shared" si="6"/>
        <v>0</v>
      </c>
      <c r="T22" s="27">
        <f t="shared" si="7"/>
        <v>0</v>
      </c>
    </row>
    <row r="23" spans="1:20" ht="27.2" x14ac:dyDescent="0.2">
      <c r="A23" s="14">
        <v>21</v>
      </c>
      <c r="B23" s="13" t="s">
        <v>25</v>
      </c>
      <c r="C23" s="14" t="s">
        <v>5</v>
      </c>
      <c r="D23" s="15">
        <v>1</v>
      </c>
      <c r="E23" s="25">
        <v>250000</v>
      </c>
      <c r="F23" s="25">
        <f t="shared" si="0"/>
        <v>250000</v>
      </c>
      <c r="G23" s="26">
        <v>1</v>
      </c>
      <c r="H23" s="25">
        <f t="shared" si="1"/>
        <v>0</v>
      </c>
      <c r="I23" s="27">
        <f t="shared" si="2"/>
        <v>0</v>
      </c>
      <c r="J23" s="14">
        <v>219</v>
      </c>
      <c r="K23" s="14" t="s">
        <v>5</v>
      </c>
      <c r="L23" s="15">
        <v>1</v>
      </c>
      <c r="M23" s="25">
        <v>250000</v>
      </c>
      <c r="N23" s="25">
        <f t="shared" si="3"/>
        <v>250000</v>
      </c>
      <c r="O23" s="26">
        <v>1</v>
      </c>
      <c r="P23" s="25">
        <f t="shared" si="4"/>
        <v>0</v>
      </c>
      <c r="Q23" s="27">
        <f t="shared" si="5"/>
        <v>0</v>
      </c>
      <c r="R23" s="29"/>
      <c r="S23" s="28">
        <f t="shared" si="6"/>
        <v>0</v>
      </c>
      <c r="T23" s="27">
        <f t="shared" si="7"/>
        <v>0</v>
      </c>
    </row>
    <row r="24" spans="1:20" x14ac:dyDescent="0.2">
      <c r="A24" s="14">
        <v>22</v>
      </c>
      <c r="B24" s="13" t="s">
        <v>26</v>
      </c>
      <c r="C24" s="14" t="s">
        <v>5</v>
      </c>
      <c r="D24" s="15">
        <v>1</v>
      </c>
      <c r="E24" s="25">
        <v>34500</v>
      </c>
      <c r="F24" s="25">
        <f t="shared" si="0"/>
        <v>34500</v>
      </c>
      <c r="G24" s="26">
        <v>1</v>
      </c>
      <c r="H24" s="25">
        <f t="shared" si="1"/>
        <v>0</v>
      </c>
      <c r="I24" s="27">
        <f t="shared" si="2"/>
        <v>0</v>
      </c>
      <c r="J24" s="14">
        <v>220</v>
      </c>
      <c r="K24" s="14" t="s">
        <v>5</v>
      </c>
      <c r="L24" s="15">
        <v>1</v>
      </c>
      <c r="M24" s="25">
        <v>34500</v>
      </c>
      <c r="N24" s="25">
        <f t="shared" si="3"/>
        <v>34500</v>
      </c>
      <c r="O24" s="26">
        <v>1</v>
      </c>
      <c r="P24" s="25">
        <f t="shared" si="4"/>
        <v>0</v>
      </c>
      <c r="Q24" s="27">
        <f t="shared" si="5"/>
        <v>0</v>
      </c>
      <c r="R24" s="29"/>
      <c r="S24" s="28">
        <f t="shared" si="6"/>
        <v>0</v>
      </c>
      <c r="T24" s="27">
        <f t="shared" si="7"/>
        <v>0</v>
      </c>
    </row>
    <row r="25" spans="1:20" x14ac:dyDescent="0.2">
      <c r="A25" s="14">
        <v>23</v>
      </c>
      <c r="B25" s="13" t="s">
        <v>27</v>
      </c>
      <c r="C25" s="14" t="s">
        <v>5</v>
      </c>
      <c r="D25" s="15">
        <v>1</v>
      </c>
      <c r="E25" s="25">
        <v>563750</v>
      </c>
      <c r="F25" s="25">
        <f t="shared" si="0"/>
        <v>563750</v>
      </c>
      <c r="G25" s="26">
        <v>1</v>
      </c>
      <c r="H25" s="25">
        <f t="shared" si="1"/>
        <v>0</v>
      </c>
      <c r="I25" s="27">
        <f t="shared" si="2"/>
        <v>0</v>
      </c>
      <c r="J25" s="14">
        <v>221</v>
      </c>
      <c r="K25" s="14" t="s">
        <v>5</v>
      </c>
      <c r="L25" s="15">
        <v>1</v>
      </c>
      <c r="M25" s="25">
        <v>563750</v>
      </c>
      <c r="N25" s="25">
        <f t="shared" si="3"/>
        <v>563750</v>
      </c>
      <c r="O25" s="26">
        <v>1</v>
      </c>
      <c r="P25" s="25">
        <f t="shared" si="4"/>
        <v>0</v>
      </c>
      <c r="Q25" s="27">
        <f t="shared" si="5"/>
        <v>0</v>
      </c>
      <c r="R25" s="29"/>
      <c r="S25" s="28">
        <f t="shared" si="6"/>
        <v>0</v>
      </c>
      <c r="T25" s="27">
        <f t="shared" si="7"/>
        <v>0</v>
      </c>
    </row>
    <row r="26" spans="1:20" x14ac:dyDescent="0.2">
      <c r="A26" s="14">
        <v>24</v>
      </c>
      <c r="B26" s="13" t="s">
        <v>28</v>
      </c>
      <c r="C26" s="14" t="s">
        <v>5</v>
      </c>
      <c r="D26" s="15">
        <v>1</v>
      </c>
      <c r="E26" s="25">
        <v>103125</v>
      </c>
      <c r="F26" s="25">
        <f t="shared" si="0"/>
        <v>103125</v>
      </c>
      <c r="G26" s="26">
        <v>1</v>
      </c>
      <c r="H26" s="25">
        <f t="shared" si="1"/>
        <v>0</v>
      </c>
      <c r="I26" s="27">
        <f t="shared" si="2"/>
        <v>0</v>
      </c>
      <c r="J26" s="14">
        <v>222</v>
      </c>
      <c r="K26" s="14" t="s">
        <v>5</v>
      </c>
      <c r="L26" s="15">
        <v>1</v>
      </c>
      <c r="M26" s="25">
        <v>103125</v>
      </c>
      <c r="N26" s="25">
        <f t="shared" si="3"/>
        <v>103125</v>
      </c>
      <c r="O26" s="26">
        <v>1</v>
      </c>
      <c r="P26" s="25">
        <f t="shared" si="4"/>
        <v>0</v>
      </c>
      <c r="Q26" s="27">
        <f t="shared" si="5"/>
        <v>0</v>
      </c>
      <c r="R26" s="29"/>
      <c r="S26" s="28">
        <f t="shared" si="6"/>
        <v>0</v>
      </c>
      <c r="T26" s="27">
        <f t="shared" si="7"/>
        <v>0</v>
      </c>
    </row>
    <row r="27" spans="1:20" x14ac:dyDescent="0.2">
      <c r="A27" s="14">
        <v>25</v>
      </c>
      <c r="B27" s="13" t="s">
        <v>29</v>
      </c>
      <c r="C27" s="14" t="s">
        <v>5</v>
      </c>
      <c r="D27" s="15">
        <v>1</v>
      </c>
      <c r="E27" s="25">
        <v>225000</v>
      </c>
      <c r="F27" s="25">
        <f t="shared" si="0"/>
        <v>225000</v>
      </c>
      <c r="G27" s="26">
        <v>1</v>
      </c>
      <c r="H27" s="25">
        <f t="shared" si="1"/>
        <v>0</v>
      </c>
      <c r="I27" s="27">
        <f t="shared" si="2"/>
        <v>0</v>
      </c>
      <c r="J27" s="14">
        <v>223</v>
      </c>
      <c r="K27" s="14" t="s">
        <v>5</v>
      </c>
      <c r="L27" s="15">
        <v>1</v>
      </c>
      <c r="M27" s="25">
        <v>225000</v>
      </c>
      <c r="N27" s="25">
        <f t="shared" si="3"/>
        <v>225000</v>
      </c>
      <c r="O27" s="26">
        <v>1</v>
      </c>
      <c r="P27" s="25">
        <f t="shared" si="4"/>
        <v>0</v>
      </c>
      <c r="Q27" s="27">
        <f t="shared" si="5"/>
        <v>0</v>
      </c>
      <c r="R27" s="29"/>
      <c r="S27" s="28">
        <f t="shared" si="6"/>
        <v>0</v>
      </c>
      <c r="T27" s="27">
        <f t="shared" si="7"/>
        <v>0</v>
      </c>
    </row>
    <row r="28" spans="1:20" x14ac:dyDescent="0.2">
      <c r="A28" s="14">
        <v>26</v>
      </c>
      <c r="B28" s="13" t="s">
        <v>30</v>
      </c>
      <c r="C28" s="14" t="s">
        <v>5</v>
      </c>
      <c r="D28" s="15">
        <v>2</v>
      </c>
      <c r="E28" s="25">
        <v>61875</v>
      </c>
      <c r="F28" s="25">
        <f t="shared" si="0"/>
        <v>123750</v>
      </c>
      <c r="G28" s="26">
        <v>2</v>
      </c>
      <c r="H28" s="25">
        <f t="shared" si="1"/>
        <v>0</v>
      </c>
      <c r="I28" s="27">
        <f t="shared" si="2"/>
        <v>0</v>
      </c>
      <c r="J28" s="14">
        <v>224</v>
      </c>
      <c r="K28" s="14" t="s">
        <v>5</v>
      </c>
      <c r="L28" s="15">
        <v>2</v>
      </c>
      <c r="M28" s="25">
        <v>61875</v>
      </c>
      <c r="N28" s="25">
        <f t="shared" si="3"/>
        <v>123750</v>
      </c>
      <c r="O28" s="26">
        <v>2</v>
      </c>
      <c r="P28" s="25">
        <f t="shared" si="4"/>
        <v>0</v>
      </c>
      <c r="Q28" s="27">
        <f t="shared" si="5"/>
        <v>0</v>
      </c>
      <c r="R28" s="29"/>
      <c r="S28" s="28">
        <f t="shared" si="6"/>
        <v>0</v>
      </c>
      <c r="T28" s="27">
        <f t="shared" si="7"/>
        <v>0</v>
      </c>
    </row>
    <row r="29" spans="1:20" x14ac:dyDescent="0.2">
      <c r="A29" s="14">
        <v>27</v>
      </c>
      <c r="B29" s="13" t="s">
        <v>31</v>
      </c>
      <c r="C29" s="14" t="s">
        <v>5</v>
      </c>
      <c r="D29" s="15">
        <v>1</v>
      </c>
      <c r="E29" s="25">
        <v>312500</v>
      </c>
      <c r="F29" s="25">
        <f t="shared" si="0"/>
        <v>312500</v>
      </c>
      <c r="G29" s="26">
        <v>1</v>
      </c>
      <c r="H29" s="25">
        <f t="shared" si="1"/>
        <v>0</v>
      </c>
      <c r="I29" s="27">
        <f t="shared" si="2"/>
        <v>0</v>
      </c>
      <c r="J29" s="14">
        <v>225</v>
      </c>
      <c r="K29" s="14" t="s">
        <v>5</v>
      </c>
      <c r="L29" s="15">
        <v>1</v>
      </c>
      <c r="M29" s="25">
        <v>312500</v>
      </c>
      <c r="N29" s="25">
        <f t="shared" si="3"/>
        <v>312500</v>
      </c>
      <c r="O29" s="26">
        <v>1</v>
      </c>
      <c r="P29" s="25">
        <f t="shared" si="4"/>
        <v>0</v>
      </c>
      <c r="Q29" s="27">
        <f t="shared" si="5"/>
        <v>0</v>
      </c>
      <c r="R29" s="29"/>
      <c r="S29" s="28">
        <f t="shared" si="6"/>
        <v>0</v>
      </c>
      <c r="T29" s="27">
        <f t="shared" si="7"/>
        <v>0</v>
      </c>
    </row>
    <row r="30" spans="1:20" x14ac:dyDescent="0.2">
      <c r="A30" s="14">
        <v>28</v>
      </c>
      <c r="B30" s="13" t="s">
        <v>32</v>
      </c>
      <c r="C30" s="14" t="s">
        <v>5</v>
      </c>
      <c r="D30" s="15">
        <v>2</v>
      </c>
      <c r="E30" s="25">
        <v>280000</v>
      </c>
      <c r="F30" s="25">
        <f t="shared" si="0"/>
        <v>560000</v>
      </c>
      <c r="G30" s="26">
        <v>2</v>
      </c>
      <c r="H30" s="25">
        <f t="shared" si="1"/>
        <v>0</v>
      </c>
      <c r="I30" s="27">
        <f t="shared" si="2"/>
        <v>0</v>
      </c>
      <c r="J30" s="14">
        <v>226</v>
      </c>
      <c r="K30" s="14" t="s">
        <v>5</v>
      </c>
      <c r="L30" s="15">
        <v>2</v>
      </c>
      <c r="M30" s="25">
        <v>280000</v>
      </c>
      <c r="N30" s="25">
        <f t="shared" si="3"/>
        <v>560000</v>
      </c>
      <c r="O30" s="26">
        <v>2</v>
      </c>
      <c r="P30" s="25">
        <f t="shared" si="4"/>
        <v>0</v>
      </c>
      <c r="Q30" s="27">
        <f t="shared" si="5"/>
        <v>0</v>
      </c>
      <c r="R30" s="29"/>
      <c r="S30" s="28">
        <f t="shared" si="6"/>
        <v>0</v>
      </c>
      <c r="T30" s="27">
        <f t="shared" si="7"/>
        <v>0</v>
      </c>
    </row>
    <row r="31" spans="1:20" x14ac:dyDescent="0.2">
      <c r="A31" s="14">
        <v>29</v>
      </c>
      <c r="B31" s="13" t="s">
        <v>33</v>
      </c>
      <c r="C31" s="14" t="s">
        <v>5</v>
      </c>
      <c r="D31" s="15">
        <v>1</v>
      </c>
      <c r="E31" s="25">
        <v>49500</v>
      </c>
      <c r="F31" s="25">
        <f t="shared" si="0"/>
        <v>49500</v>
      </c>
      <c r="G31" s="26">
        <v>1</v>
      </c>
      <c r="H31" s="25">
        <f t="shared" si="1"/>
        <v>0</v>
      </c>
      <c r="I31" s="27">
        <f t="shared" si="2"/>
        <v>0</v>
      </c>
      <c r="J31" s="14">
        <v>227</v>
      </c>
      <c r="K31" s="14" t="s">
        <v>5</v>
      </c>
      <c r="L31" s="15">
        <v>1</v>
      </c>
      <c r="M31" s="25">
        <v>49500</v>
      </c>
      <c r="N31" s="25">
        <f t="shared" si="3"/>
        <v>49500</v>
      </c>
      <c r="O31" s="26">
        <v>1</v>
      </c>
      <c r="P31" s="25">
        <f t="shared" si="4"/>
        <v>0</v>
      </c>
      <c r="Q31" s="27">
        <f t="shared" si="5"/>
        <v>0</v>
      </c>
      <c r="R31" s="29"/>
      <c r="S31" s="28">
        <f t="shared" si="6"/>
        <v>0</v>
      </c>
      <c r="T31" s="27">
        <f t="shared" si="7"/>
        <v>0</v>
      </c>
    </row>
    <row r="32" spans="1:20" x14ac:dyDescent="0.2">
      <c r="A32" s="14">
        <v>30</v>
      </c>
      <c r="B32" s="13" t="s">
        <v>34</v>
      </c>
      <c r="C32" s="14" t="s">
        <v>5</v>
      </c>
      <c r="D32" s="15">
        <v>1</v>
      </c>
      <c r="E32" s="25">
        <v>937500</v>
      </c>
      <c r="F32" s="25">
        <f t="shared" si="0"/>
        <v>937500</v>
      </c>
      <c r="G32" s="26">
        <v>1</v>
      </c>
      <c r="H32" s="25">
        <f t="shared" si="1"/>
        <v>0</v>
      </c>
      <c r="I32" s="27">
        <f t="shared" si="2"/>
        <v>0</v>
      </c>
      <c r="J32" s="14">
        <v>228</v>
      </c>
      <c r="K32" s="14" t="s">
        <v>5</v>
      </c>
      <c r="L32" s="15">
        <v>1</v>
      </c>
      <c r="M32" s="25">
        <v>937500</v>
      </c>
      <c r="N32" s="25">
        <f t="shared" si="3"/>
        <v>937500</v>
      </c>
      <c r="O32" s="26">
        <v>1</v>
      </c>
      <c r="P32" s="25">
        <f t="shared" si="4"/>
        <v>0</v>
      </c>
      <c r="Q32" s="27">
        <f t="shared" si="5"/>
        <v>0</v>
      </c>
      <c r="R32" s="29"/>
      <c r="S32" s="28">
        <f t="shared" si="6"/>
        <v>0</v>
      </c>
      <c r="T32" s="27">
        <f t="shared" si="7"/>
        <v>0</v>
      </c>
    </row>
    <row r="33" spans="1:20" x14ac:dyDescent="0.2">
      <c r="A33" s="14">
        <v>31</v>
      </c>
      <c r="B33" s="13" t="s">
        <v>35</v>
      </c>
      <c r="C33" s="14" t="s">
        <v>5</v>
      </c>
      <c r="D33" s="15">
        <v>1</v>
      </c>
      <c r="E33" s="25">
        <v>562500</v>
      </c>
      <c r="F33" s="25">
        <f t="shared" si="0"/>
        <v>562500</v>
      </c>
      <c r="G33" s="26">
        <v>1</v>
      </c>
      <c r="H33" s="25">
        <f t="shared" si="1"/>
        <v>0</v>
      </c>
      <c r="I33" s="27">
        <f t="shared" si="2"/>
        <v>0</v>
      </c>
      <c r="J33" s="14">
        <v>229</v>
      </c>
      <c r="K33" s="14" t="s">
        <v>5</v>
      </c>
      <c r="L33" s="15">
        <v>1</v>
      </c>
      <c r="M33" s="25">
        <v>562500</v>
      </c>
      <c r="N33" s="25">
        <f t="shared" si="3"/>
        <v>562500</v>
      </c>
      <c r="O33" s="26">
        <v>1</v>
      </c>
      <c r="P33" s="25">
        <f t="shared" si="4"/>
        <v>0</v>
      </c>
      <c r="Q33" s="27">
        <f t="shared" si="5"/>
        <v>0</v>
      </c>
      <c r="R33" s="29"/>
      <c r="S33" s="28">
        <f t="shared" si="6"/>
        <v>0</v>
      </c>
      <c r="T33" s="27">
        <f t="shared" si="7"/>
        <v>0</v>
      </c>
    </row>
    <row r="34" spans="1:20" ht="27.2" x14ac:dyDescent="0.2">
      <c r="A34" s="14">
        <v>32</v>
      </c>
      <c r="B34" s="13" t="s">
        <v>36</v>
      </c>
      <c r="C34" s="14" t="s">
        <v>5</v>
      </c>
      <c r="D34" s="15">
        <v>1</v>
      </c>
      <c r="E34" s="25">
        <v>2125000</v>
      </c>
      <c r="F34" s="25">
        <f t="shared" si="0"/>
        <v>2125000</v>
      </c>
      <c r="G34" s="26">
        <v>1</v>
      </c>
      <c r="H34" s="25">
        <f t="shared" si="1"/>
        <v>0</v>
      </c>
      <c r="I34" s="27">
        <f t="shared" si="2"/>
        <v>0</v>
      </c>
      <c r="J34" s="14">
        <v>230</v>
      </c>
      <c r="K34" s="14" t="s">
        <v>5</v>
      </c>
      <c r="L34" s="15">
        <v>1</v>
      </c>
      <c r="M34" s="25">
        <v>2125000</v>
      </c>
      <c r="N34" s="25">
        <f t="shared" si="3"/>
        <v>2125000</v>
      </c>
      <c r="O34" s="26">
        <v>1</v>
      </c>
      <c r="P34" s="25">
        <f t="shared" si="4"/>
        <v>0</v>
      </c>
      <c r="Q34" s="27">
        <f t="shared" si="5"/>
        <v>0</v>
      </c>
      <c r="R34" s="29"/>
      <c r="S34" s="28">
        <f t="shared" si="6"/>
        <v>0</v>
      </c>
      <c r="T34" s="27">
        <f t="shared" si="7"/>
        <v>0</v>
      </c>
    </row>
    <row r="35" spans="1:20" x14ac:dyDescent="0.2">
      <c r="A35" s="14">
        <v>33</v>
      </c>
      <c r="B35" s="13" t="s">
        <v>37</v>
      </c>
      <c r="C35" s="14" t="s">
        <v>5</v>
      </c>
      <c r="D35" s="15">
        <v>1</v>
      </c>
      <c r="E35" s="25">
        <v>4200000</v>
      </c>
      <c r="F35" s="25">
        <f t="shared" si="0"/>
        <v>4200000</v>
      </c>
      <c r="G35" s="26">
        <v>1</v>
      </c>
      <c r="H35" s="25">
        <f t="shared" si="1"/>
        <v>0</v>
      </c>
      <c r="I35" s="27">
        <f t="shared" si="2"/>
        <v>0</v>
      </c>
      <c r="J35" s="14">
        <v>231</v>
      </c>
      <c r="K35" s="14" t="s">
        <v>5</v>
      </c>
      <c r="L35" s="15">
        <v>1</v>
      </c>
      <c r="M35" s="25">
        <v>4200000</v>
      </c>
      <c r="N35" s="25">
        <f t="shared" si="3"/>
        <v>4200000</v>
      </c>
      <c r="O35" s="26">
        <v>1</v>
      </c>
      <c r="P35" s="25">
        <f t="shared" si="4"/>
        <v>0</v>
      </c>
      <c r="Q35" s="27">
        <f t="shared" si="5"/>
        <v>0</v>
      </c>
      <c r="R35" s="29"/>
      <c r="S35" s="28">
        <f t="shared" si="6"/>
        <v>0</v>
      </c>
      <c r="T35" s="27">
        <f t="shared" si="7"/>
        <v>0</v>
      </c>
    </row>
    <row r="36" spans="1:20" x14ac:dyDescent="0.2">
      <c r="A36" s="14">
        <v>34</v>
      </c>
      <c r="B36" s="13" t="s">
        <v>38</v>
      </c>
      <c r="C36" s="14" t="s">
        <v>5</v>
      </c>
      <c r="D36" s="15">
        <v>1</v>
      </c>
      <c r="E36" s="25">
        <v>43750</v>
      </c>
      <c r="F36" s="25">
        <f t="shared" si="0"/>
        <v>43750</v>
      </c>
      <c r="G36" s="26">
        <v>1</v>
      </c>
      <c r="H36" s="25">
        <f t="shared" si="1"/>
        <v>0</v>
      </c>
      <c r="I36" s="27">
        <f t="shared" si="2"/>
        <v>0</v>
      </c>
      <c r="J36" s="14">
        <v>232</v>
      </c>
      <c r="K36" s="14" t="s">
        <v>5</v>
      </c>
      <c r="L36" s="15">
        <v>1</v>
      </c>
      <c r="M36" s="25">
        <v>43750</v>
      </c>
      <c r="N36" s="25">
        <f t="shared" si="3"/>
        <v>43750</v>
      </c>
      <c r="O36" s="26">
        <v>1</v>
      </c>
      <c r="P36" s="25">
        <f t="shared" si="4"/>
        <v>0</v>
      </c>
      <c r="Q36" s="27">
        <f t="shared" si="5"/>
        <v>0</v>
      </c>
      <c r="R36" s="29"/>
      <c r="S36" s="28">
        <f t="shared" si="6"/>
        <v>0</v>
      </c>
      <c r="T36" s="27">
        <f t="shared" si="7"/>
        <v>0</v>
      </c>
    </row>
    <row r="37" spans="1:20" x14ac:dyDescent="0.2">
      <c r="A37" s="14">
        <v>35</v>
      </c>
      <c r="B37" s="13" t="s">
        <v>39</v>
      </c>
      <c r="C37" s="14" t="s">
        <v>5</v>
      </c>
      <c r="D37" s="15">
        <v>1</v>
      </c>
      <c r="E37" s="25">
        <v>81250</v>
      </c>
      <c r="F37" s="25">
        <f t="shared" si="0"/>
        <v>81250</v>
      </c>
      <c r="G37" s="26">
        <v>1</v>
      </c>
      <c r="H37" s="25">
        <f t="shared" si="1"/>
        <v>0</v>
      </c>
      <c r="I37" s="27">
        <f t="shared" si="2"/>
        <v>0</v>
      </c>
      <c r="J37" s="14">
        <v>233</v>
      </c>
      <c r="K37" s="14" t="s">
        <v>5</v>
      </c>
      <c r="L37" s="15">
        <v>1</v>
      </c>
      <c r="M37" s="25">
        <v>81250</v>
      </c>
      <c r="N37" s="25">
        <f t="shared" si="3"/>
        <v>81250</v>
      </c>
      <c r="O37" s="26">
        <v>1</v>
      </c>
      <c r="P37" s="25">
        <f t="shared" si="4"/>
        <v>0</v>
      </c>
      <c r="Q37" s="27">
        <f t="shared" si="5"/>
        <v>0</v>
      </c>
      <c r="R37" s="29"/>
      <c r="S37" s="28">
        <f t="shared" si="6"/>
        <v>0</v>
      </c>
      <c r="T37" s="27">
        <f t="shared" si="7"/>
        <v>0</v>
      </c>
    </row>
    <row r="38" spans="1:20" x14ac:dyDescent="0.2">
      <c r="A38" s="14">
        <v>36</v>
      </c>
      <c r="B38" s="13" t="s">
        <v>40</v>
      </c>
      <c r="C38" s="14" t="s">
        <v>5</v>
      </c>
      <c r="D38" s="15">
        <v>1</v>
      </c>
      <c r="E38" s="25">
        <v>1</v>
      </c>
      <c r="F38" s="25">
        <f t="shared" si="0"/>
        <v>0</v>
      </c>
      <c r="G38" s="26">
        <v>0</v>
      </c>
      <c r="H38" s="25">
        <f t="shared" si="1"/>
        <v>-1</v>
      </c>
      <c r="I38" s="27">
        <f t="shared" si="2"/>
        <v>-1</v>
      </c>
      <c r="J38" s="14">
        <v>234</v>
      </c>
      <c r="K38" s="14" t="s">
        <v>5</v>
      </c>
      <c r="L38" s="15">
        <v>1</v>
      </c>
      <c r="M38" s="25">
        <v>1</v>
      </c>
      <c r="N38" s="25">
        <f t="shared" si="3"/>
        <v>0</v>
      </c>
      <c r="O38" s="26">
        <v>0</v>
      </c>
      <c r="P38" s="25">
        <f t="shared" si="4"/>
        <v>-1</v>
      </c>
      <c r="Q38" s="27">
        <f t="shared" si="5"/>
        <v>-1</v>
      </c>
      <c r="R38" s="29"/>
      <c r="S38" s="28">
        <f t="shared" si="6"/>
        <v>0</v>
      </c>
      <c r="T38" s="27">
        <f>S38/100</f>
        <v>0</v>
      </c>
    </row>
    <row r="39" spans="1:20" x14ac:dyDescent="0.2">
      <c r="A39" s="14">
        <v>37</v>
      </c>
      <c r="B39" s="13" t="s">
        <v>41</v>
      </c>
      <c r="C39" s="14" t="s">
        <v>5</v>
      </c>
      <c r="D39" s="15">
        <v>2</v>
      </c>
      <c r="E39" s="25">
        <v>115000</v>
      </c>
      <c r="F39" s="25">
        <f t="shared" si="0"/>
        <v>230000</v>
      </c>
      <c r="G39" s="26">
        <v>2</v>
      </c>
      <c r="H39" s="25">
        <f t="shared" si="1"/>
        <v>0</v>
      </c>
      <c r="I39" s="27">
        <f t="shared" si="2"/>
        <v>0</v>
      </c>
      <c r="J39" s="14">
        <v>235</v>
      </c>
      <c r="K39" s="14" t="s">
        <v>5</v>
      </c>
      <c r="L39" s="15">
        <v>2</v>
      </c>
      <c r="M39" s="25">
        <v>115000</v>
      </c>
      <c r="N39" s="25">
        <f t="shared" si="3"/>
        <v>230000</v>
      </c>
      <c r="O39" s="26">
        <v>2</v>
      </c>
      <c r="P39" s="25">
        <f t="shared" si="4"/>
        <v>0</v>
      </c>
      <c r="Q39" s="27">
        <f t="shared" si="5"/>
        <v>0</v>
      </c>
      <c r="R39" s="29"/>
      <c r="S39" s="28">
        <f t="shared" si="6"/>
        <v>0</v>
      </c>
      <c r="T39" s="27">
        <f t="shared" si="7"/>
        <v>0</v>
      </c>
    </row>
    <row r="40" spans="1:20" x14ac:dyDescent="0.2">
      <c r="A40" s="14">
        <v>38</v>
      </c>
      <c r="B40" s="13" t="s">
        <v>42</v>
      </c>
      <c r="C40" s="14" t="s">
        <v>5</v>
      </c>
      <c r="D40" s="15">
        <v>1</v>
      </c>
      <c r="E40" s="25">
        <v>110000</v>
      </c>
      <c r="F40" s="25">
        <f t="shared" si="0"/>
        <v>0</v>
      </c>
      <c r="G40" s="26">
        <v>0</v>
      </c>
      <c r="H40" s="25">
        <f t="shared" si="1"/>
        <v>-1</v>
      </c>
      <c r="I40" s="27">
        <f t="shared" si="2"/>
        <v>-1</v>
      </c>
      <c r="J40" s="14">
        <v>236</v>
      </c>
      <c r="K40" s="14" t="s">
        <v>5</v>
      </c>
      <c r="L40" s="15">
        <v>1</v>
      </c>
      <c r="M40" s="25">
        <v>110000</v>
      </c>
      <c r="N40" s="25">
        <f t="shared" si="3"/>
        <v>110000</v>
      </c>
      <c r="O40" s="26">
        <v>1</v>
      </c>
      <c r="P40" s="25">
        <f t="shared" si="4"/>
        <v>0</v>
      </c>
      <c r="Q40" s="27">
        <f t="shared" si="5"/>
        <v>0</v>
      </c>
      <c r="R40" s="29"/>
      <c r="S40" s="28">
        <f t="shared" si="6"/>
        <v>1</v>
      </c>
      <c r="T40" s="27">
        <f>S40/1</f>
        <v>1</v>
      </c>
    </row>
    <row r="41" spans="1:20" x14ac:dyDescent="0.2">
      <c r="A41" s="14">
        <v>39</v>
      </c>
      <c r="B41" s="13" t="s">
        <v>43</v>
      </c>
      <c r="C41" s="14" t="s">
        <v>5</v>
      </c>
      <c r="D41" s="15">
        <v>2</v>
      </c>
      <c r="E41" s="25">
        <v>34500</v>
      </c>
      <c r="F41" s="25">
        <f t="shared" si="0"/>
        <v>69000</v>
      </c>
      <c r="G41" s="26">
        <v>2</v>
      </c>
      <c r="H41" s="25">
        <f t="shared" si="1"/>
        <v>0</v>
      </c>
      <c r="I41" s="27">
        <f t="shared" si="2"/>
        <v>0</v>
      </c>
      <c r="J41" s="14">
        <v>237</v>
      </c>
      <c r="K41" s="14" t="s">
        <v>5</v>
      </c>
      <c r="L41" s="15">
        <v>2</v>
      </c>
      <c r="M41" s="25">
        <v>34500</v>
      </c>
      <c r="N41" s="25">
        <f t="shared" si="3"/>
        <v>69000</v>
      </c>
      <c r="O41" s="26">
        <v>2</v>
      </c>
      <c r="P41" s="25">
        <f t="shared" si="4"/>
        <v>0</v>
      </c>
      <c r="Q41" s="27">
        <f t="shared" si="5"/>
        <v>0</v>
      </c>
      <c r="R41" s="29"/>
      <c r="S41" s="28">
        <f t="shared" si="6"/>
        <v>0</v>
      </c>
      <c r="T41" s="27">
        <f t="shared" si="7"/>
        <v>0</v>
      </c>
    </row>
    <row r="42" spans="1:20" x14ac:dyDescent="0.2">
      <c r="A42" s="14">
        <v>40</v>
      </c>
      <c r="B42" s="13" t="s">
        <v>44</v>
      </c>
      <c r="C42" s="14" t="s">
        <v>5</v>
      </c>
      <c r="D42" s="15">
        <v>2</v>
      </c>
      <c r="E42" s="25">
        <v>34500</v>
      </c>
      <c r="F42" s="25">
        <f t="shared" si="0"/>
        <v>69000</v>
      </c>
      <c r="G42" s="26">
        <v>2</v>
      </c>
      <c r="H42" s="25">
        <f t="shared" si="1"/>
        <v>0</v>
      </c>
      <c r="I42" s="27">
        <f t="shared" si="2"/>
        <v>0</v>
      </c>
      <c r="J42" s="14">
        <v>238</v>
      </c>
      <c r="K42" s="14" t="s">
        <v>5</v>
      </c>
      <c r="L42" s="15">
        <v>2</v>
      </c>
      <c r="M42" s="25">
        <v>34500</v>
      </c>
      <c r="N42" s="25">
        <f t="shared" si="3"/>
        <v>69000</v>
      </c>
      <c r="O42" s="26">
        <v>2</v>
      </c>
      <c r="P42" s="25">
        <f t="shared" si="4"/>
        <v>0</v>
      </c>
      <c r="Q42" s="27">
        <f t="shared" si="5"/>
        <v>0</v>
      </c>
      <c r="R42" s="29"/>
      <c r="S42" s="28">
        <f t="shared" si="6"/>
        <v>0</v>
      </c>
      <c r="T42" s="27">
        <f t="shared" si="7"/>
        <v>0</v>
      </c>
    </row>
    <row r="43" spans="1:20" x14ac:dyDescent="0.2">
      <c r="A43" s="14">
        <v>41</v>
      </c>
      <c r="B43" s="13" t="s">
        <v>45</v>
      </c>
      <c r="C43" s="14" t="s">
        <v>5</v>
      </c>
      <c r="D43" s="15">
        <v>3</v>
      </c>
      <c r="E43" s="25">
        <v>38500</v>
      </c>
      <c r="F43" s="25">
        <f t="shared" si="0"/>
        <v>115500</v>
      </c>
      <c r="G43" s="26">
        <v>3</v>
      </c>
      <c r="H43" s="25">
        <f t="shared" si="1"/>
        <v>0</v>
      </c>
      <c r="I43" s="27">
        <f t="shared" si="2"/>
        <v>0</v>
      </c>
      <c r="J43" s="14">
        <v>239</v>
      </c>
      <c r="K43" s="14" t="s">
        <v>5</v>
      </c>
      <c r="L43" s="15">
        <v>3</v>
      </c>
      <c r="M43" s="25">
        <v>38500</v>
      </c>
      <c r="N43" s="25">
        <f t="shared" si="3"/>
        <v>115500</v>
      </c>
      <c r="O43" s="26">
        <v>3</v>
      </c>
      <c r="P43" s="25">
        <f t="shared" si="4"/>
        <v>0</v>
      </c>
      <c r="Q43" s="27">
        <f t="shared" si="5"/>
        <v>0</v>
      </c>
      <c r="R43" s="29"/>
      <c r="S43" s="28">
        <f t="shared" si="6"/>
        <v>0</v>
      </c>
      <c r="T43" s="27">
        <f t="shared" si="7"/>
        <v>0</v>
      </c>
    </row>
    <row r="44" spans="1:20" x14ac:dyDescent="0.2">
      <c r="A44" s="14">
        <v>42</v>
      </c>
      <c r="B44" s="13" t="s">
        <v>46</v>
      </c>
      <c r="C44" s="14" t="s">
        <v>5</v>
      </c>
      <c r="D44" s="15">
        <v>3</v>
      </c>
      <c r="E44" s="25">
        <v>19250</v>
      </c>
      <c r="F44" s="25">
        <f t="shared" si="0"/>
        <v>57750</v>
      </c>
      <c r="G44" s="26">
        <v>3</v>
      </c>
      <c r="H44" s="25">
        <f t="shared" si="1"/>
        <v>0</v>
      </c>
      <c r="I44" s="27">
        <f t="shared" si="2"/>
        <v>0</v>
      </c>
      <c r="J44" s="14">
        <v>240</v>
      </c>
      <c r="K44" s="14" t="s">
        <v>5</v>
      </c>
      <c r="L44" s="15">
        <v>3</v>
      </c>
      <c r="M44" s="25">
        <v>20000</v>
      </c>
      <c r="N44" s="25">
        <f t="shared" si="3"/>
        <v>120000</v>
      </c>
      <c r="O44" s="26">
        <v>6</v>
      </c>
      <c r="P44" s="25">
        <f t="shared" si="4"/>
        <v>3</v>
      </c>
      <c r="Q44" s="27">
        <f t="shared" si="5"/>
        <v>1</v>
      </c>
      <c r="R44" s="29"/>
      <c r="S44" s="28">
        <f t="shared" si="6"/>
        <v>3</v>
      </c>
      <c r="T44" s="27">
        <f t="shared" si="7"/>
        <v>1</v>
      </c>
    </row>
    <row r="45" spans="1:20" x14ac:dyDescent="0.2">
      <c r="A45" s="14">
        <v>43</v>
      </c>
      <c r="B45" s="13" t="s">
        <v>47</v>
      </c>
      <c r="C45" s="14" t="s">
        <v>5</v>
      </c>
      <c r="D45" s="15">
        <v>6</v>
      </c>
      <c r="E45" s="25">
        <v>13750</v>
      </c>
      <c r="F45" s="25">
        <f t="shared" si="0"/>
        <v>82500</v>
      </c>
      <c r="G45" s="26">
        <v>6</v>
      </c>
      <c r="H45" s="25">
        <f t="shared" si="1"/>
        <v>0</v>
      </c>
      <c r="I45" s="27">
        <f t="shared" si="2"/>
        <v>0</v>
      </c>
      <c r="J45" s="14">
        <v>241</v>
      </c>
      <c r="K45" s="14" t="s">
        <v>5</v>
      </c>
      <c r="L45" s="15">
        <v>6</v>
      </c>
      <c r="M45" s="25">
        <v>13750</v>
      </c>
      <c r="N45" s="25">
        <f t="shared" si="3"/>
        <v>165000</v>
      </c>
      <c r="O45" s="26">
        <v>12</v>
      </c>
      <c r="P45" s="25">
        <f t="shared" si="4"/>
        <v>6</v>
      </c>
      <c r="Q45" s="27">
        <f t="shared" si="5"/>
        <v>1</v>
      </c>
      <c r="R45" s="29"/>
      <c r="S45" s="28">
        <f t="shared" si="6"/>
        <v>6</v>
      </c>
      <c r="T45" s="27">
        <f t="shared" si="7"/>
        <v>1</v>
      </c>
    </row>
    <row r="46" spans="1:20" x14ac:dyDescent="0.2">
      <c r="A46" s="14">
        <v>44</v>
      </c>
      <c r="B46" s="13" t="s">
        <v>48</v>
      </c>
      <c r="C46" s="14" t="s">
        <v>5</v>
      </c>
      <c r="D46" s="15">
        <v>3</v>
      </c>
      <c r="E46" s="25">
        <v>39200</v>
      </c>
      <c r="F46" s="25">
        <f t="shared" si="0"/>
        <v>117600</v>
      </c>
      <c r="G46" s="26">
        <v>3</v>
      </c>
      <c r="H46" s="25">
        <f t="shared" si="1"/>
        <v>0</v>
      </c>
      <c r="I46" s="27">
        <f t="shared" si="2"/>
        <v>0</v>
      </c>
      <c r="J46" s="14">
        <v>242</v>
      </c>
      <c r="K46" s="14" t="s">
        <v>5</v>
      </c>
      <c r="L46" s="15">
        <v>3</v>
      </c>
      <c r="M46" s="25">
        <v>39200</v>
      </c>
      <c r="N46" s="25">
        <f t="shared" si="3"/>
        <v>117600</v>
      </c>
      <c r="O46" s="26">
        <v>3</v>
      </c>
      <c r="P46" s="25">
        <f t="shared" si="4"/>
        <v>0</v>
      </c>
      <c r="Q46" s="27">
        <f t="shared" si="5"/>
        <v>0</v>
      </c>
      <c r="R46" s="29"/>
      <c r="S46" s="28">
        <f t="shared" si="6"/>
        <v>0</v>
      </c>
      <c r="T46" s="27">
        <f t="shared" si="7"/>
        <v>0</v>
      </c>
    </row>
    <row r="47" spans="1:20" x14ac:dyDescent="0.2">
      <c r="A47" s="14">
        <v>45</v>
      </c>
      <c r="B47" s="13" t="s">
        <v>49</v>
      </c>
      <c r="C47" s="14" t="s">
        <v>5</v>
      </c>
      <c r="D47" s="15">
        <v>3</v>
      </c>
      <c r="E47" s="25">
        <v>62500</v>
      </c>
      <c r="F47" s="25">
        <f t="shared" si="0"/>
        <v>187500</v>
      </c>
      <c r="G47" s="26">
        <v>3</v>
      </c>
      <c r="H47" s="25">
        <f t="shared" si="1"/>
        <v>0</v>
      </c>
      <c r="I47" s="27">
        <f t="shared" si="2"/>
        <v>0</v>
      </c>
      <c r="J47" s="14">
        <v>243</v>
      </c>
      <c r="K47" s="14" t="s">
        <v>5</v>
      </c>
      <c r="L47" s="15">
        <v>3</v>
      </c>
      <c r="M47" s="25">
        <v>62500</v>
      </c>
      <c r="N47" s="25">
        <f t="shared" si="3"/>
        <v>187500</v>
      </c>
      <c r="O47" s="26">
        <v>3</v>
      </c>
      <c r="P47" s="25">
        <f t="shared" si="4"/>
        <v>0</v>
      </c>
      <c r="Q47" s="27">
        <f t="shared" si="5"/>
        <v>0</v>
      </c>
      <c r="R47" s="29"/>
      <c r="S47" s="28">
        <f t="shared" si="6"/>
        <v>0</v>
      </c>
      <c r="T47" s="27">
        <f t="shared" si="7"/>
        <v>0</v>
      </c>
    </row>
    <row r="48" spans="1:20" x14ac:dyDescent="0.2">
      <c r="A48" s="14">
        <v>46</v>
      </c>
      <c r="B48" s="13" t="s">
        <v>50</v>
      </c>
      <c r="C48" s="14" t="s">
        <v>5</v>
      </c>
      <c r="D48" s="15">
        <v>8</v>
      </c>
      <c r="E48" s="25">
        <v>17500</v>
      </c>
      <c r="F48" s="25">
        <f t="shared" si="0"/>
        <v>140000</v>
      </c>
      <c r="G48" s="26">
        <v>8</v>
      </c>
      <c r="H48" s="25">
        <f t="shared" si="1"/>
        <v>0</v>
      </c>
      <c r="I48" s="27">
        <f t="shared" si="2"/>
        <v>0</v>
      </c>
      <c r="J48" s="14">
        <v>244</v>
      </c>
      <c r="K48" s="14" t="s">
        <v>5</v>
      </c>
      <c r="L48" s="15">
        <v>8</v>
      </c>
      <c r="M48" s="25">
        <v>17500</v>
      </c>
      <c r="N48" s="25">
        <f t="shared" si="3"/>
        <v>140000</v>
      </c>
      <c r="O48" s="26">
        <v>8</v>
      </c>
      <c r="P48" s="25">
        <f t="shared" si="4"/>
        <v>0</v>
      </c>
      <c r="Q48" s="27">
        <f t="shared" si="5"/>
        <v>0</v>
      </c>
      <c r="R48" s="29"/>
      <c r="S48" s="28">
        <f t="shared" si="6"/>
        <v>0</v>
      </c>
      <c r="T48" s="27">
        <f t="shared" si="7"/>
        <v>0</v>
      </c>
    </row>
    <row r="49" spans="1:20" x14ac:dyDescent="0.2">
      <c r="A49" s="14">
        <v>47</v>
      </c>
      <c r="B49" s="13" t="s">
        <v>51</v>
      </c>
      <c r="C49" s="14" t="s">
        <v>5</v>
      </c>
      <c r="D49" s="15">
        <v>3</v>
      </c>
      <c r="E49" s="25">
        <v>20000</v>
      </c>
      <c r="F49" s="25">
        <f t="shared" si="0"/>
        <v>60000</v>
      </c>
      <c r="G49" s="26">
        <v>3</v>
      </c>
      <c r="H49" s="25">
        <f t="shared" si="1"/>
        <v>0</v>
      </c>
      <c r="I49" s="27">
        <f t="shared" si="2"/>
        <v>0</v>
      </c>
      <c r="J49" s="14">
        <v>245</v>
      </c>
      <c r="K49" s="14" t="s">
        <v>5</v>
      </c>
      <c r="L49" s="15">
        <v>3</v>
      </c>
      <c r="M49" s="25">
        <v>20000</v>
      </c>
      <c r="N49" s="25">
        <f t="shared" si="3"/>
        <v>60000</v>
      </c>
      <c r="O49" s="26">
        <v>3</v>
      </c>
      <c r="P49" s="25">
        <f t="shared" si="4"/>
        <v>0</v>
      </c>
      <c r="Q49" s="27">
        <f t="shared" si="5"/>
        <v>0</v>
      </c>
      <c r="R49" s="29"/>
      <c r="S49" s="28">
        <f t="shared" si="6"/>
        <v>0</v>
      </c>
      <c r="T49" s="27">
        <f t="shared" si="7"/>
        <v>0</v>
      </c>
    </row>
    <row r="50" spans="1:20" x14ac:dyDescent="0.2">
      <c r="A50" s="14"/>
      <c r="B50" s="13" t="s">
        <v>197</v>
      </c>
      <c r="C50" s="14" t="s">
        <v>175</v>
      </c>
      <c r="D50" s="15">
        <v>0</v>
      </c>
      <c r="E50" s="25">
        <v>0</v>
      </c>
      <c r="F50" s="25">
        <f t="shared" si="0"/>
        <v>0</v>
      </c>
      <c r="G50" s="26">
        <v>0</v>
      </c>
      <c r="H50" s="25">
        <f t="shared" si="1"/>
        <v>0</v>
      </c>
      <c r="I50" s="27">
        <v>0</v>
      </c>
      <c r="J50" s="14">
        <v>246</v>
      </c>
      <c r="K50" s="14" t="s">
        <v>175</v>
      </c>
      <c r="L50" s="15">
        <v>0</v>
      </c>
      <c r="M50" s="25"/>
      <c r="N50" s="25">
        <f t="shared" si="3"/>
        <v>0</v>
      </c>
      <c r="O50" s="26">
        <v>0</v>
      </c>
      <c r="P50" s="25">
        <f t="shared" si="4"/>
        <v>0</v>
      </c>
      <c r="Q50" s="27">
        <v>0</v>
      </c>
      <c r="R50" s="29"/>
      <c r="S50" s="28">
        <f t="shared" si="6"/>
        <v>0</v>
      </c>
      <c r="T50" s="27">
        <v>0</v>
      </c>
    </row>
    <row r="51" spans="1:20" ht="81.55" x14ac:dyDescent="0.2">
      <c r="A51" s="14">
        <v>49</v>
      </c>
      <c r="B51" s="13" t="s">
        <v>52</v>
      </c>
      <c r="C51" s="14" t="s">
        <v>53</v>
      </c>
      <c r="D51" s="15">
        <v>110</v>
      </c>
      <c r="E51" s="25">
        <v>398</v>
      </c>
      <c r="F51" s="25">
        <f t="shared" si="0"/>
        <v>13006.64</v>
      </c>
      <c r="G51" s="26">
        <v>32.68</v>
      </c>
      <c r="H51" s="25">
        <f t="shared" si="1"/>
        <v>-77.319999999999993</v>
      </c>
      <c r="I51" s="27">
        <f t="shared" si="2"/>
        <v>-0.70290909090909082</v>
      </c>
      <c r="J51" s="14">
        <v>247</v>
      </c>
      <c r="K51" s="14" t="s">
        <v>53</v>
      </c>
      <c r="L51" s="15">
        <v>80</v>
      </c>
      <c r="M51" s="25">
        <v>398</v>
      </c>
      <c r="N51" s="25">
        <f t="shared" si="3"/>
        <v>8186.86</v>
      </c>
      <c r="O51" s="26">
        <v>20.57</v>
      </c>
      <c r="P51" s="25">
        <f t="shared" si="4"/>
        <v>-59.43</v>
      </c>
      <c r="Q51" s="27">
        <f t="shared" si="5"/>
        <v>-0.74287499999999995</v>
      </c>
      <c r="R51" s="29"/>
      <c r="S51" s="28">
        <f t="shared" si="6"/>
        <v>-12.11</v>
      </c>
      <c r="T51" s="27">
        <f t="shared" si="7"/>
        <v>-0.37056303549571601</v>
      </c>
    </row>
    <row r="52" spans="1:20" ht="67.95" x14ac:dyDescent="0.2">
      <c r="A52" s="14"/>
      <c r="B52" s="13" t="s">
        <v>198</v>
      </c>
      <c r="C52" s="14" t="s">
        <v>58</v>
      </c>
      <c r="D52" s="15">
        <v>0</v>
      </c>
      <c r="E52" s="25">
        <v>20</v>
      </c>
      <c r="F52" s="25">
        <f t="shared" si="0"/>
        <v>0</v>
      </c>
      <c r="G52" s="26">
        <v>0</v>
      </c>
      <c r="H52" s="25">
        <f t="shared" si="1"/>
        <v>0</v>
      </c>
      <c r="I52" s="27">
        <v>0</v>
      </c>
      <c r="J52" s="14">
        <v>248</v>
      </c>
      <c r="K52" s="14" t="s">
        <v>58</v>
      </c>
      <c r="L52" s="15">
        <v>400</v>
      </c>
      <c r="M52" s="25">
        <v>20</v>
      </c>
      <c r="N52" s="25">
        <f t="shared" si="3"/>
        <v>14598.599999999999</v>
      </c>
      <c r="O52" s="26">
        <v>729.93</v>
      </c>
      <c r="P52" s="25">
        <f t="shared" si="4"/>
        <v>329.92999999999995</v>
      </c>
      <c r="Q52" s="27">
        <f t="shared" si="5"/>
        <v>0.82482499999999992</v>
      </c>
      <c r="R52" s="29"/>
      <c r="S52" s="28">
        <f t="shared" si="6"/>
        <v>729.93</v>
      </c>
      <c r="T52" s="27">
        <f>S52/100</f>
        <v>7.2992999999999997</v>
      </c>
    </row>
    <row r="53" spans="1:20" ht="81.55" x14ac:dyDescent="0.2">
      <c r="A53" s="14">
        <v>50</v>
      </c>
      <c r="B53" s="13" t="s">
        <v>54</v>
      </c>
      <c r="C53" s="14" t="s">
        <v>5</v>
      </c>
      <c r="D53" s="15">
        <v>16</v>
      </c>
      <c r="E53" s="25">
        <v>350</v>
      </c>
      <c r="F53" s="25">
        <f t="shared" si="0"/>
        <v>0</v>
      </c>
      <c r="G53" s="26">
        <v>0</v>
      </c>
      <c r="H53" s="25">
        <f t="shared" si="1"/>
        <v>-16</v>
      </c>
      <c r="I53" s="27">
        <f t="shared" si="2"/>
        <v>-1</v>
      </c>
      <c r="J53" s="14">
        <v>249</v>
      </c>
      <c r="K53" s="14" t="s">
        <v>5</v>
      </c>
      <c r="L53" s="15">
        <v>16</v>
      </c>
      <c r="M53" s="25">
        <v>350</v>
      </c>
      <c r="N53" s="25">
        <f t="shared" si="3"/>
        <v>11200</v>
      </c>
      <c r="O53" s="26">
        <v>32</v>
      </c>
      <c r="P53" s="25">
        <f t="shared" si="4"/>
        <v>16</v>
      </c>
      <c r="Q53" s="27">
        <f t="shared" si="5"/>
        <v>1</v>
      </c>
      <c r="R53" s="29"/>
      <c r="S53" s="28">
        <f t="shared" si="6"/>
        <v>32</v>
      </c>
      <c r="T53" s="27">
        <f>S53/100</f>
        <v>0.32</v>
      </c>
    </row>
    <row r="54" spans="1:20" ht="81.55" x14ac:dyDescent="0.2">
      <c r="A54" s="14">
        <v>51</v>
      </c>
      <c r="B54" s="13" t="s">
        <v>55</v>
      </c>
      <c r="C54" s="14" t="s">
        <v>5</v>
      </c>
      <c r="D54" s="15">
        <v>5</v>
      </c>
      <c r="E54" s="25">
        <v>468</v>
      </c>
      <c r="F54" s="25">
        <f t="shared" si="0"/>
        <v>3276</v>
      </c>
      <c r="G54" s="26">
        <v>7</v>
      </c>
      <c r="H54" s="25">
        <f t="shared" si="1"/>
        <v>2</v>
      </c>
      <c r="I54" s="27">
        <f t="shared" si="2"/>
        <v>0.4</v>
      </c>
      <c r="J54" s="14">
        <v>250</v>
      </c>
      <c r="K54" s="14" t="s">
        <v>5</v>
      </c>
      <c r="L54" s="15">
        <v>5</v>
      </c>
      <c r="M54" s="25">
        <v>468</v>
      </c>
      <c r="N54" s="25">
        <f t="shared" si="3"/>
        <v>0</v>
      </c>
      <c r="O54" s="26">
        <v>0</v>
      </c>
      <c r="P54" s="25">
        <f t="shared" si="4"/>
        <v>-5</v>
      </c>
      <c r="Q54" s="27">
        <f t="shared" si="5"/>
        <v>-1</v>
      </c>
      <c r="R54" s="29"/>
      <c r="S54" s="28">
        <f t="shared" si="6"/>
        <v>-7</v>
      </c>
      <c r="T54" s="27">
        <f t="shared" si="7"/>
        <v>-1</v>
      </c>
    </row>
    <row r="55" spans="1:20" ht="54.35" x14ac:dyDescent="0.2">
      <c r="A55" s="14">
        <v>52</v>
      </c>
      <c r="B55" s="13" t="s">
        <v>56</v>
      </c>
      <c r="C55" s="14" t="s">
        <v>53</v>
      </c>
      <c r="D55" s="15">
        <v>110</v>
      </c>
      <c r="E55" s="25">
        <v>454</v>
      </c>
      <c r="F55" s="25">
        <f t="shared" si="0"/>
        <v>22109.800000000003</v>
      </c>
      <c r="G55" s="26">
        <v>48.7</v>
      </c>
      <c r="H55" s="25">
        <f t="shared" si="1"/>
        <v>-61.3</v>
      </c>
      <c r="I55" s="27">
        <f t="shared" si="2"/>
        <v>-0.55727272727272725</v>
      </c>
      <c r="J55" s="14">
        <v>251</v>
      </c>
      <c r="K55" s="14" t="s">
        <v>53</v>
      </c>
      <c r="L55" s="15">
        <v>120</v>
      </c>
      <c r="M55" s="25">
        <v>455</v>
      </c>
      <c r="N55" s="25">
        <f t="shared" si="3"/>
        <v>151278.39999999999</v>
      </c>
      <c r="O55" s="26">
        <v>332.48</v>
      </c>
      <c r="P55" s="25">
        <f t="shared" si="4"/>
        <v>212.48000000000002</v>
      </c>
      <c r="Q55" s="27">
        <f t="shared" si="5"/>
        <v>1.7706666666666668</v>
      </c>
      <c r="R55" s="29"/>
      <c r="S55" s="28">
        <f t="shared" si="6"/>
        <v>283.78000000000003</v>
      </c>
      <c r="T55" s="27">
        <f t="shared" si="7"/>
        <v>5.8271047227926083</v>
      </c>
    </row>
    <row r="56" spans="1:20" ht="136.55000000000001" x14ac:dyDescent="0.2">
      <c r="A56" s="14">
        <v>53</v>
      </c>
      <c r="B56" s="13" t="s">
        <v>200</v>
      </c>
      <c r="C56" s="14" t="s">
        <v>53</v>
      </c>
      <c r="D56" s="15">
        <v>12</v>
      </c>
      <c r="E56" s="25">
        <v>16055</v>
      </c>
      <c r="F56" s="25">
        <f t="shared" si="0"/>
        <v>245159.85</v>
      </c>
      <c r="G56" s="26">
        <v>15.27</v>
      </c>
      <c r="H56" s="25">
        <f t="shared" si="1"/>
        <v>3.2699999999999996</v>
      </c>
      <c r="I56" s="27">
        <f t="shared" si="2"/>
        <v>0.27249999999999996</v>
      </c>
      <c r="J56" s="14">
        <v>252</v>
      </c>
      <c r="K56" s="14" t="s">
        <v>53</v>
      </c>
      <c r="L56" s="15">
        <v>10.5</v>
      </c>
      <c r="M56" s="25">
        <v>14558</v>
      </c>
      <c r="N56" s="25">
        <f t="shared" si="3"/>
        <v>292324.63999999996</v>
      </c>
      <c r="O56" s="26">
        <v>20.079999999999998</v>
      </c>
      <c r="P56" s="25">
        <f t="shared" si="4"/>
        <v>9.5799999999999983</v>
      </c>
      <c r="Q56" s="27">
        <f t="shared" si="5"/>
        <v>0.91238095238095218</v>
      </c>
      <c r="R56" s="29"/>
      <c r="S56" s="28">
        <f t="shared" si="6"/>
        <v>4.8099999999999987</v>
      </c>
      <c r="T56" s="27">
        <f t="shared" si="7"/>
        <v>0.31499672560576286</v>
      </c>
    </row>
    <row r="57" spans="1:20" ht="163.05000000000001" x14ac:dyDescent="0.2">
      <c r="A57" s="14">
        <v>54</v>
      </c>
      <c r="B57" s="13" t="s">
        <v>57</v>
      </c>
      <c r="C57" s="14" t="s">
        <v>58</v>
      </c>
      <c r="D57" s="15">
        <v>395</v>
      </c>
      <c r="E57" s="25">
        <v>1952</v>
      </c>
      <c r="F57" s="25">
        <f t="shared" si="0"/>
        <v>372890.56</v>
      </c>
      <c r="G57" s="26">
        <v>191.03</v>
      </c>
      <c r="H57" s="25">
        <f t="shared" si="1"/>
        <v>-203.97</v>
      </c>
      <c r="I57" s="27">
        <f t="shared" si="2"/>
        <v>-0.51637974683544308</v>
      </c>
      <c r="J57" s="14">
        <v>253</v>
      </c>
      <c r="K57" s="14" t="s">
        <v>58</v>
      </c>
      <c r="L57" s="15">
        <v>215</v>
      </c>
      <c r="M57" s="25">
        <v>1716</v>
      </c>
      <c r="N57" s="25">
        <f t="shared" si="3"/>
        <v>389823.72</v>
      </c>
      <c r="O57" s="26">
        <v>227.17</v>
      </c>
      <c r="P57" s="25">
        <f t="shared" si="4"/>
        <v>12.169999999999987</v>
      </c>
      <c r="Q57" s="27">
        <f t="shared" si="5"/>
        <v>5.6604651162790641E-2</v>
      </c>
      <c r="R57" s="29"/>
      <c r="S57" s="28">
        <f t="shared" si="6"/>
        <v>36.139999999999986</v>
      </c>
      <c r="T57" s="27">
        <f t="shared" si="7"/>
        <v>0.18918494477307221</v>
      </c>
    </row>
    <row r="58" spans="1:20" ht="190.2" x14ac:dyDescent="0.2">
      <c r="A58" s="14">
        <v>55</v>
      </c>
      <c r="B58" s="13" t="s">
        <v>59</v>
      </c>
      <c r="C58" s="14" t="s">
        <v>60</v>
      </c>
      <c r="D58" s="15">
        <v>2.15</v>
      </c>
      <c r="E58" s="25">
        <v>116500</v>
      </c>
      <c r="F58" s="25">
        <f t="shared" si="0"/>
        <v>11650</v>
      </c>
      <c r="G58" s="26">
        <v>0.1</v>
      </c>
      <c r="H58" s="25">
        <f t="shared" si="1"/>
        <v>-2.0499999999999998</v>
      </c>
      <c r="I58" s="27">
        <f t="shared" si="2"/>
        <v>-0.95348837209302317</v>
      </c>
      <c r="J58" s="14">
        <v>254</v>
      </c>
      <c r="K58" s="14" t="s">
        <v>60</v>
      </c>
      <c r="L58" s="15">
        <v>0.9</v>
      </c>
      <c r="M58" s="25">
        <v>116500</v>
      </c>
      <c r="N58" s="25">
        <f t="shared" si="3"/>
        <v>0</v>
      </c>
      <c r="O58" s="26">
        <v>0</v>
      </c>
      <c r="P58" s="25">
        <f t="shared" si="4"/>
        <v>-0.9</v>
      </c>
      <c r="Q58" s="27">
        <f t="shared" si="5"/>
        <v>-1</v>
      </c>
      <c r="R58" s="29"/>
      <c r="S58" s="28">
        <f t="shared" si="6"/>
        <v>-0.1</v>
      </c>
      <c r="T58" s="27">
        <f t="shared" si="7"/>
        <v>-1</v>
      </c>
    </row>
    <row r="59" spans="1:20" ht="135.85" x14ac:dyDescent="0.2">
      <c r="A59" s="14">
        <v>56</v>
      </c>
      <c r="B59" s="13" t="s">
        <v>61</v>
      </c>
      <c r="C59" s="14" t="s">
        <v>58</v>
      </c>
      <c r="D59" s="15">
        <v>45</v>
      </c>
      <c r="E59" s="25">
        <v>1077</v>
      </c>
      <c r="F59" s="25">
        <f t="shared" si="0"/>
        <v>11890.08</v>
      </c>
      <c r="G59" s="26">
        <v>11.04</v>
      </c>
      <c r="H59" s="25">
        <f t="shared" si="1"/>
        <v>-33.96</v>
      </c>
      <c r="I59" s="27">
        <f t="shared" si="2"/>
        <v>-0.75466666666666671</v>
      </c>
      <c r="J59" s="14">
        <v>255</v>
      </c>
      <c r="K59" s="14" t="s">
        <v>58</v>
      </c>
      <c r="L59" s="15">
        <v>45</v>
      </c>
      <c r="M59" s="25">
        <v>945</v>
      </c>
      <c r="N59" s="25">
        <f t="shared" si="3"/>
        <v>37384.200000000004</v>
      </c>
      <c r="O59" s="26">
        <v>39.56</v>
      </c>
      <c r="P59" s="25">
        <f t="shared" si="4"/>
        <v>-5.4399999999999977</v>
      </c>
      <c r="Q59" s="27">
        <f t="shared" si="5"/>
        <v>-0.12088888888888884</v>
      </c>
      <c r="R59" s="29"/>
      <c r="S59" s="28">
        <f t="shared" si="6"/>
        <v>28.520000000000003</v>
      </c>
      <c r="T59" s="27">
        <f t="shared" si="7"/>
        <v>2.5833333333333339</v>
      </c>
    </row>
    <row r="60" spans="1:20" ht="135.85" x14ac:dyDescent="0.2">
      <c r="A60" s="14">
        <v>57</v>
      </c>
      <c r="B60" s="13" t="s">
        <v>62</v>
      </c>
      <c r="C60" s="14" t="s">
        <v>58</v>
      </c>
      <c r="D60" s="15">
        <v>905</v>
      </c>
      <c r="E60" s="25">
        <v>1041</v>
      </c>
      <c r="F60" s="25">
        <f t="shared" si="0"/>
        <v>569583.15</v>
      </c>
      <c r="G60" s="26">
        <v>547.15</v>
      </c>
      <c r="H60" s="25">
        <f t="shared" si="1"/>
        <v>-357.85</v>
      </c>
      <c r="I60" s="27">
        <f t="shared" si="2"/>
        <v>-0.39541436464088403</v>
      </c>
      <c r="J60" s="14">
        <v>256</v>
      </c>
      <c r="K60" s="14" t="s">
        <v>58</v>
      </c>
      <c r="L60" s="15">
        <v>430</v>
      </c>
      <c r="M60" s="25">
        <v>906</v>
      </c>
      <c r="N60" s="25">
        <f t="shared" si="3"/>
        <v>820727.28</v>
      </c>
      <c r="O60" s="26">
        <v>905.88</v>
      </c>
      <c r="P60" s="25">
        <f t="shared" si="4"/>
        <v>475.88</v>
      </c>
      <c r="Q60" s="27">
        <f t="shared" si="5"/>
        <v>1.1066976744186046</v>
      </c>
      <c r="R60" s="29"/>
      <c r="S60" s="28">
        <f t="shared" si="6"/>
        <v>358.73</v>
      </c>
      <c r="T60" s="27">
        <f t="shared" si="7"/>
        <v>0.65563373846294437</v>
      </c>
    </row>
    <row r="61" spans="1:20" ht="149.44999999999999" x14ac:dyDescent="0.2">
      <c r="A61" s="14">
        <v>58</v>
      </c>
      <c r="B61" s="13" t="s">
        <v>63</v>
      </c>
      <c r="C61" s="14" t="s">
        <v>58</v>
      </c>
      <c r="D61" s="15">
        <v>19.5</v>
      </c>
      <c r="E61" s="25">
        <v>9055</v>
      </c>
      <c r="F61" s="25">
        <f t="shared" si="0"/>
        <v>152395.65</v>
      </c>
      <c r="G61" s="26">
        <v>16.829999999999998</v>
      </c>
      <c r="H61" s="25">
        <f t="shared" si="1"/>
        <v>-2.6700000000000017</v>
      </c>
      <c r="I61" s="27">
        <f t="shared" si="2"/>
        <v>-0.13692307692307701</v>
      </c>
      <c r="J61" s="24"/>
      <c r="K61" s="24"/>
      <c r="L61" s="24">
        <v>0</v>
      </c>
      <c r="M61" s="24"/>
      <c r="N61" s="25">
        <f t="shared" si="3"/>
        <v>0</v>
      </c>
      <c r="O61" s="28">
        <v>11.3</v>
      </c>
      <c r="P61" s="25">
        <f t="shared" si="4"/>
        <v>11.3</v>
      </c>
      <c r="Q61" s="27">
        <f>P61/1</f>
        <v>11.3</v>
      </c>
      <c r="R61" s="29"/>
      <c r="S61" s="28">
        <f t="shared" si="6"/>
        <v>-5.5299999999999976</v>
      </c>
      <c r="T61" s="27">
        <f t="shared" si="7"/>
        <v>-0.32857991681521082</v>
      </c>
    </row>
    <row r="62" spans="1:20" ht="67.95" x14ac:dyDescent="0.2">
      <c r="A62" s="14">
        <v>59</v>
      </c>
      <c r="B62" s="13" t="s">
        <v>64</v>
      </c>
      <c r="C62" s="14" t="s">
        <v>53</v>
      </c>
      <c r="D62" s="15">
        <v>25</v>
      </c>
      <c r="E62" s="25">
        <v>4700</v>
      </c>
      <c r="F62" s="25">
        <f t="shared" si="0"/>
        <v>0</v>
      </c>
      <c r="G62" s="26">
        <v>0</v>
      </c>
      <c r="H62" s="25">
        <f t="shared" si="1"/>
        <v>-25</v>
      </c>
      <c r="I62" s="27">
        <f t="shared" si="2"/>
        <v>-1</v>
      </c>
      <c r="J62" s="14">
        <v>257</v>
      </c>
      <c r="K62" s="14" t="s">
        <v>58</v>
      </c>
      <c r="L62" s="15">
        <v>20</v>
      </c>
      <c r="M62" s="25">
        <v>4670</v>
      </c>
      <c r="N62" s="25">
        <f t="shared" si="3"/>
        <v>0</v>
      </c>
      <c r="O62" s="26">
        <v>0</v>
      </c>
      <c r="P62" s="25">
        <f t="shared" si="4"/>
        <v>-20</v>
      </c>
      <c r="Q62" s="27">
        <f t="shared" si="5"/>
        <v>-1</v>
      </c>
      <c r="R62" s="29"/>
      <c r="S62" s="28">
        <f t="shared" si="6"/>
        <v>0</v>
      </c>
      <c r="T62" s="27">
        <v>0</v>
      </c>
    </row>
    <row r="63" spans="1:20" ht="312.45" x14ac:dyDescent="0.2">
      <c r="A63" s="14">
        <v>60</v>
      </c>
      <c r="B63" s="13" t="s">
        <v>65</v>
      </c>
      <c r="C63" s="14" t="s">
        <v>58</v>
      </c>
      <c r="D63" s="15">
        <v>5</v>
      </c>
      <c r="E63" s="25">
        <v>13713</v>
      </c>
      <c r="F63" s="25">
        <f t="shared" si="0"/>
        <v>0</v>
      </c>
      <c r="G63" s="26">
        <v>0</v>
      </c>
      <c r="H63" s="25">
        <f t="shared" si="1"/>
        <v>-5</v>
      </c>
      <c r="I63" s="27">
        <f t="shared" si="2"/>
        <v>-1</v>
      </c>
      <c r="J63" s="14">
        <v>258</v>
      </c>
      <c r="K63" s="14" t="s">
        <v>58</v>
      </c>
      <c r="L63" s="15">
        <v>5</v>
      </c>
      <c r="M63" s="25">
        <v>13713</v>
      </c>
      <c r="N63" s="25">
        <f t="shared" si="3"/>
        <v>0</v>
      </c>
      <c r="O63" s="26">
        <v>0</v>
      </c>
      <c r="P63" s="25">
        <f t="shared" si="4"/>
        <v>-5</v>
      </c>
      <c r="Q63" s="27">
        <f t="shared" si="5"/>
        <v>-1</v>
      </c>
      <c r="R63" s="29"/>
      <c r="S63" s="28">
        <f t="shared" si="6"/>
        <v>0</v>
      </c>
      <c r="T63" s="27">
        <v>0</v>
      </c>
    </row>
    <row r="64" spans="1:20" ht="312.45" x14ac:dyDescent="0.2">
      <c r="A64" s="14">
        <v>61</v>
      </c>
      <c r="B64" s="13" t="s">
        <v>66</v>
      </c>
      <c r="C64" s="14" t="s">
        <v>58</v>
      </c>
      <c r="D64" s="15">
        <v>15</v>
      </c>
      <c r="E64" s="25">
        <v>9517</v>
      </c>
      <c r="F64" s="25">
        <f t="shared" si="0"/>
        <v>74993.959999999992</v>
      </c>
      <c r="G64" s="26">
        <v>7.88</v>
      </c>
      <c r="H64" s="25">
        <f t="shared" si="1"/>
        <v>-7.12</v>
      </c>
      <c r="I64" s="27">
        <f t="shared" si="2"/>
        <v>-0.47466666666666668</v>
      </c>
      <c r="J64" s="14">
        <v>259</v>
      </c>
      <c r="K64" s="14" t="s">
        <v>58</v>
      </c>
      <c r="L64" s="15">
        <v>15</v>
      </c>
      <c r="M64" s="25">
        <v>9517</v>
      </c>
      <c r="N64" s="25">
        <f t="shared" si="3"/>
        <v>378776.6</v>
      </c>
      <c r="O64" s="26">
        <v>39.799999999999997</v>
      </c>
      <c r="P64" s="25">
        <f t="shared" si="4"/>
        <v>24.799999999999997</v>
      </c>
      <c r="Q64" s="27">
        <f t="shared" si="5"/>
        <v>1.6533333333333331</v>
      </c>
      <c r="R64" s="29"/>
      <c r="S64" s="28">
        <f t="shared" si="6"/>
        <v>31.919999999999998</v>
      </c>
      <c r="T64" s="27">
        <f t="shared" si="7"/>
        <v>4.0507614213197964</v>
      </c>
    </row>
    <row r="65" spans="1:20" ht="244.55" x14ac:dyDescent="0.2">
      <c r="A65" s="14">
        <v>62</v>
      </c>
      <c r="B65" s="13" t="s">
        <v>67</v>
      </c>
      <c r="C65" s="14" t="s">
        <v>58</v>
      </c>
      <c r="D65" s="15">
        <v>5</v>
      </c>
      <c r="E65" s="25">
        <v>8564</v>
      </c>
      <c r="F65" s="25">
        <f t="shared" si="0"/>
        <v>13102.92</v>
      </c>
      <c r="G65" s="26">
        <v>1.53</v>
      </c>
      <c r="H65" s="25">
        <f t="shared" si="1"/>
        <v>-3.4699999999999998</v>
      </c>
      <c r="I65" s="27">
        <f t="shared" si="2"/>
        <v>-0.69399999999999995</v>
      </c>
      <c r="J65" s="14">
        <v>260</v>
      </c>
      <c r="K65" s="14" t="s">
        <v>58</v>
      </c>
      <c r="L65" s="15">
        <v>5</v>
      </c>
      <c r="M65" s="25">
        <v>8564</v>
      </c>
      <c r="N65" s="25">
        <f t="shared" si="3"/>
        <v>16785.439999999999</v>
      </c>
      <c r="O65" s="26">
        <v>1.96</v>
      </c>
      <c r="P65" s="25">
        <f t="shared" si="4"/>
        <v>-3.04</v>
      </c>
      <c r="Q65" s="27">
        <f t="shared" si="5"/>
        <v>-0.60799999999999998</v>
      </c>
      <c r="R65" s="29"/>
      <c r="S65" s="28">
        <f t="shared" si="6"/>
        <v>0.42999999999999994</v>
      </c>
      <c r="T65" s="27">
        <f t="shared" si="7"/>
        <v>0.28104575163398687</v>
      </c>
    </row>
    <row r="66" spans="1:20" ht="244.55" x14ac:dyDescent="0.2">
      <c r="A66" s="14">
        <v>63</v>
      </c>
      <c r="B66" s="13" t="s">
        <v>68</v>
      </c>
      <c r="C66" s="14" t="s">
        <v>58</v>
      </c>
      <c r="D66" s="15">
        <v>30</v>
      </c>
      <c r="E66" s="25">
        <v>5593</v>
      </c>
      <c r="F66" s="25">
        <f t="shared" si="0"/>
        <v>0</v>
      </c>
      <c r="G66" s="26">
        <v>0</v>
      </c>
      <c r="H66" s="25">
        <f t="shared" si="1"/>
        <v>-30</v>
      </c>
      <c r="I66" s="27">
        <f t="shared" si="2"/>
        <v>-1</v>
      </c>
      <c r="J66" s="14">
        <v>261</v>
      </c>
      <c r="K66" s="14" t="s">
        <v>58</v>
      </c>
      <c r="L66" s="15">
        <v>35</v>
      </c>
      <c r="M66" s="25">
        <v>5593</v>
      </c>
      <c r="N66" s="25">
        <f t="shared" si="3"/>
        <v>0</v>
      </c>
      <c r="O66" s="26">
        <v>0</v>
      </c>
      <c r="P66" s="25">
        <f t="shared" si="4"/>
        <v>-35</v>
      </c>
      <c r="Q66" s="27">
        <f t="shared" si="5"/>
        <v>-1</v>
      </c>
      <c r="R66" s="29"/>
      <c r="S66" s="28">
        <f t="shared" si="6"/>
        <v>0</v>
      </c>
      <c r="T66" s="27">
        <v>0</v>
      </c>
    </row>
    <row r="67" spans="1:20" ht="271.7" x14ac:dyDescent="0.2">
      <c r="A67" s="14">
        <v>64</v>
      </c>
      <c r="B67" s="13" t="s">
        <v>69</v>
      </c>
      <c r="C67" s="14" t="s">
        <v>58</v>
      </c>
      <c r="D67" s="15">
        <v>12</v>
      </c>
      <c r="E67" s="25">
        <v>6510</v>
      </c>
      <c r="F67" s="25">
        <f t="shared" si="0"/>
        <v>0</v>
      </c>
      <c r="G67" s="26">
        <v>0</v>
      </c>
      <c r="H67" s="25">
        <f t="shared" si="1"/>
        <v>-12</v>
      </c>
      <c r="I67" s="27">
        <f t="shared" si="2"/>
        <v>-1</v>
      </c>
      <c r="J67" s="14">
        <v>262</v>
      </c>
      <c r="K67" s="14" t="s">
        <v>58</v>
      </c>
      <c r="L67" s="15">
        <v>10</v>
      </c>
      <c r="M67" s="25">
        <v>6502</v>
      </c>
      <c r="N67" s="25">
        <f t="shared" si="3"/>
        <v>0</v>
      </c>
      <c r="O67" s="26">
        <v>0</v>
      </c>
      <c r="P67" s="25">
        <f t="shared" si="4"/>
        <v>-10</v>
      </c>
      <c r="Q67" s="27">
        <f t="shared" si="5"/>
        <v>-1</v>
      </c>
      <c r="R67" s="29"/>
      <c r="S67" s="28">
        <f t="shared" si="6"/>
        <v>0</v>
      </c>
      <c r="T67" s="27">
        <v>0</v>
      </c>
    </row>
    <row r="68" spans="1:20" ht="244.55" x14ac:dyDescent="0.2">
      <c r="A68" s="14">
        <v>65</v>
      </c>
      <c r="B68" s="13" t="s">
        <v>70</v>
      </c>
      <c r="C68" s="14" t="s">
        <v>58</v>
      </c>
      <c r="D68" s="15">
        <v>225</v>
      </c>
      <c r="E68" s="25">
        <v>1725</v>
      </c>
      <c r="F68" s="25">
        <f t="shared" ref="F68:F131" si="8">G68*E68</f>
        <v>646547.25</v>
      </c>
      <c r="G68" s="26">
        <v>374.81</v>
      </c>
      <c r="H68" s="25">
        <f t="shared" ref="H68:H131" si="9">G68-D68</f>
        <v>149.81</v>
      </c>
      <c r="I68" s="27">
        <f t="shared" ref="I68:I131" si="10">H68/D68</f>
        <v>0.6658222222222222</v>
      </c>
      <c r="J68" s="14">
        <v>263</v>
      </c>
      <c r="K68" s="14" t="s">
        <v>58</v>
      </c>
      <c r="L68" s="15">
        <v>360</v>
      </c>
      <c r="M68" s="25">
        <v>1593</v>
      </c>
      <c r="N68" s="25">
        <f t="shared" ref="N68:N131" si="11">O68*M68</f>
        <v>469393.38000000006</v>
      </c>
      <c r="O68" s="26">
        <v>294.66000000000003</v>
      </c>
      <c r="P68" s="25">
        <f t="shared" ref="P68:P131" si="12">O68-L68</f>
        <v>-65.339999999999975</v>
      </c>
      <c r="Q68" s="27">
        <f t="shared" ref="Q68:Q131" si="13">P68/L68</f>
        <v>-0.18149999999999994</v>
      </c>
      <c r="R68" s="29"/>
      <c r="S68" s="28">
        <f t="shared" ref="S68:S131" si="14">O68-G68</f>
        <v>-80.149999999999977</v>
      </c>
      <c r="T68" s="27">
        <f t="shared" ref="T68:T131" si="15">S68/G68</f>
        <v>-0.21384167978442403</v>
      </c>
    </row>
    <row r="69" spans="1:20" ht="163.05000000000001" x14ac:dyDescent="0.2">
      <c r="A69" s="14">
        <v>66</v>
      </c>
      <c r="B69" s="13" t="s">
        <v>71</v>
      </c>
      <c r="C69" s="14" t="s">
        <v>58</v>
      </c>
      <c r="D69" s="15">
        <v>15</v>
      </c>
      <c r="E69" s="25">
        <v>1525</v>
      </c>
      <c r="F69" s="25">
        <f t="shared" si="8"/>
        <v>22295.5</v>
      </c>
      <c r="G69" s="26">
        <v>14.62</v>
      </c>
      <c r="H69" s="25">
        <f t="shared" si="9"/>
        <v>-0.38000000000000078</v>
      </c>
      <c r="I69" s="27">
        <f t="shared" si="10"/>
        <v>-2.5333333333333385E-2</v>
      </c>
      <c r="J69" s="14">
        <v>264</v>
      </c>
      <c r="K69" s="14" t="s">
        <v>58</v>
      </c>
      <c r="L69" s="15">
        <v>12</v>
      </c>
      <c r="M69" s="25">
        <v>1395</v>
      </c>
      <c r="N69" s="25">
        <f t="shared" si="11"/>
        <v>18037.349999999999</v>
      </c>
      <c r="O69" s="26">
        <v>12.93</v>
      </c>
      <c r="P69" s="25">
        <f t="shared" si="12"/>
        <v>0.92999999999999972</v>
      </c>
      <c r="Q69" s="27">
        <f t="shared" si="13"/>
        <v>7.7499999999999972E-2</v>
      </c>
      <c r="R69" s="29"/>
      <c r="S69" s="28">
        <f t="shared" si="14"/>
        <v>-1.6899999999999995</v>
      </c>
      <c r="T69" s="27">
        <f t="shared" si="15"/>
        <v>-0.11559507523939806</v>
      </c>
    </row>
    <row r="70" spans="1:20" ht="230.95" x14ac:dyDescent="0.2">
      <c r="A70" s="14">
        <v>67</v>
      </c>
      <c r="B70" s="13" t="s">
        <v>72</v>
      </c>
      <c r="C70" s="14" t="s">
        <v>58</v>
      </c>
      <c r="D70" s="15">
        <v>375</v>
      </c>
      <c r="E70" s="25">
        <v>1636</v>
      </c>
      <c r="F70" s="25">
        <f t="shared" si="8"/>
        <v>517106.87999999995</v>
      </c>
      <c r="G70" s="26">
        <v>316.08</v>
      </c>
      <c r="H70" s="25">
        <f t="shared" si="9"/>
        <v>-58.920000000000016</v>
      </c>
      <c r="I70" s="27">
        <f t="shared" si="10"/>
        <v>-0.15712000000000004</v>
      </c>
      <c r="J70" s="14">
        <v>265</v>
      </c>
      <c r="K70" s="14" t="s">
        <v>58</v>
      </c>
      <c r="L70" s="15">
        <v>300</v>
      </c>
      <c r="M70" s="25">
        <v>1636</v>
      </c>
      <c r="N70" s="25">
        <f t="shared" si="11"/>
        <v>717958.60000000009</v>
      </c>
      <c r="O70" s="26">
        <v>438.85</v>
      </c>
      <c r="P70" s="25">
        <f t="shared" si="12"/>
        <v>138.85000000000002</v>
      </c>
      <c r="Q70" s="27">
        <f t="shared" si="13"/>
        <v>0.46283333333333343</v>
      </c>
      <c r="R70" s="29"/>
      <c r="S70" s="28">
        <f t="shared" si="14"/>
        <v>122.77000000000004</v>
      </c>
      <c r="T70" s="27">
        <f t="shared" si="15"/>
        <v>0.38841432548721855</v>
      </c>
    </row>
    <row r="71" spans="1:20" ht="176.6" x14ac:dyDescent="0.2">
      <c r="A71" s="14">
        <v>68</v>
      </c>
      <c r="B71" s="13" t="s">
        <v>73</v>
      </c>
      <c r="C71" s="14" t="s">
        <v>58</v>
      </c>
      <c r="D71" s="15">
        <v>40</v>
      </c>
      <c r="E71" s="25">
        <v>1423</v>
      </c>
      <c r="F71" s="25">
        <f t="shared" si="8"/>
        <v>1471054.71</v>
      </c>
      <c r="G71" s="26">
        <v>1033.77</v>
      </c>
      <c r="H71" s="25">
        <f t="shared" si="9"/>
        <v>993.77</v>
      </c>
      <c r="I71" s="27">
        <f t="shared" si="10"/>
        <v>24.844249999999999</v>
      </c>
      <c r="J71" s="14">
        <v>266</v>
      </c>
      <c r="K71" s="14" t="s">
        <v>58</v>
      </c>
      <c r="L71" s="15">
        <v>30</v>
      </c>
      <c r="M71" s="25">
        <v>1391</v>
      </c>
      <c r="N71" s="25">
        <f t="shared" si="11"/>
        <v>359629.14</v>
      </c>
      <c r="O71" s="26">
        <v>258.54000000000002</v>
      </c>
      <c r="P71" s="25">
        <f t="shared" si="12"/>
        <v>228.54000000000002</v>
      </c>
      <c r="Q71" s="27">
        <f t="shared" si="13"/>
        <v>7.6180000000000003</v>
      </c>
      <c r="R71" s="29"/>
      <c r="S71" s="28">
        <f t="shared" si="14"/>
        <v>-775.23</v>
      </c>
      <c r="T71" s="27">
        <f t="shared" si="15"/>
        <v>-0.74990568501697674</v>
      </c>
    </row>
    <row r="72" spans="1:20" ht="163.05000000000001" x14ac:dyDescent="0.2">
      <c r="A72" s="14">
        <v>69</v>
      </c>
      <c r="B72" s="13" t="s">
        <v>74</v>
      </c>
      <c r="C72" s="14" t="s">
        <v>58</v>
      </c>
      <c r="D72" s="15">
        <v>1050</v>
      </c>
      <c r="E72" s="25">
        <v>315</v>
      </c>
      <c r="F72" s="25">
        <f t="shared" si="8"/>
        <v>317331</v>
      </c>
      <c r="G72" s="26">
        <v>1007.4</v>
      </c>
      <c r="H72" s="25">
        <f t="shared" si="9"/>
        <v>-42.600000000000023</v>
      </c>
      <c r="I72" s="27">
        <f t="shared" si="10"/>
        <v>-4.0571428571428592E-2</v>
      </c>
      <c r="J72" s="14">
        <v>267</v>
      </c>
      <c r="K72" s="14" t="s">
        <v>58</v>
      </c>
      <c r="L72" s="15">
        <v>975</v>
      </c>
      <c r="M72" s="25">
        <v>315</v>
      </c>
      <c r="N72" s="25">
        <f t="shared" si="11"/>
        <v>456419.25</v>
      </c>
      <c r="O72" s="26">
        <v>1448.95</v>
      </c>
      <c r="P72" s="25">
        <f t="shared" si="12"/>
        <v>473.95000000000005</v>
      </c>
      <c r="Q72" s="27">
        <f t="shared" si="13"/>
        <v>0.48610256410256414</v>
      </c>
      <c r="R72" s="29"/>
      <c r="S72" s="28">
        <f t="shared" si="14"/>
        <v>441.55000000000007</v>
      </c>
      <c r="T72" s="27">
        <f t="shared" si="15"/>
        <v>0.43830653166567407</v>
      </c>
    </row>
    <row r="73" spans="1:20" ht="122.3" x14ac:dyDescent="0.2">
      <c r="A73" s="14">
        <v>70</v>
      </c>
      <c r="B73" s="13" t="s">
        <v>75</v>
      </c>
      <c r="C73" s="14" t="s">
        <v>58</v>
      </c>
      <c r="D73" s="15">
        <v>80</v>
      </c>
      <c r="E73" s="25">
        <v>281</v>
      </c>
      <c r="F73" s="25">
        <f t="shared" si="8"/>
        <v>0</v>
      </c>
      <c r="G73" s="26">
        <v>0</v>
      </c>
      <c r="H73" s="25">
        <f t="shared" si="9"/>
        <v>-80</v>
      </c>
      <c r="I73" s="27">
        <f t="shared" si="10"/>
        <v>-1</v>
      </c>
      <c r="J73" s="14">
        <v>268</v>
      </c>
      <c r="K73" s="14" t="s">
        <v>58</v>
      </c>
      <c r="L73" s="15">
        <v>80</v>
      </c>
      <c r="M73" s="25">
        <v>281</v>
      </c>
      <c r="N73" s="25">
        <f t="shared" si="11"/>
        <v>0</v>
      </c>
      <c r="O73" s="26">
        <v>0</v>
      </c>
      <c r="P73" s="25">
        <f t="shared" si="12"/>
        <v>-80</v>
      </c>
      <c r="Q73" s="27">
        <f t="shared" si="13"/>
        <v>-1</v>
      </c>
      <c r="R73" s="29"/>
      <c r="S73" s="28">
        <f t="shared" si="14"/>
        <v>0</v>
      </c>
      <c r="T73" s="27">
        <v>0</v>
      </c>
    </row>
    <row r="74" spans="1:20" ht="95.1" x14ac:dyDescent="0.2">
      <c r="A74" s="14">
        <v>71</v>
      </c>
      <c r="B74" s="13" t="s">
        <v>76</v>
      </c>
      <c r="C74" s="14" t="s">
        <v>58</v>
      </c>
      <c r="D74" s="15">
        <v>1050</v>
      </c>
      <c r="E74" s="25">
        <v>260</v>
      </c>
      <c r="F74" s="25">
        <f t="shared" si="8"/>
        <v>226753.8</v>
      </c>
      <c r="G74" s="26">
        <v>872.13</v>
      </c>
      <c r="H74" s="25">
        <f t="shared" si="9"/>
        <v>-177.87</v>
      </c>
      <c r="I74" s="27">
        <f t="shared" si="10"/>
        <v>-0.1694</v>
      </c>
      <c r="J74" s="14">
        <v>269</v>
      </c>
      <c r="K74" s="14" t="s">
        <v>58</v>
      </c>
      <c r="L74" s="15">
        <v>975</v>
      </c>
      <c r="M74" s="25">
        <v>259</v>
      </c>
      <c r="N74" s="25">
        <f t="shared" si="11"/>
        <v>292133.87</v>
      </c>
      <c r="O74" s="26">
        <v>1127.93</v>
      </c>
      <c r="P74" s="25">
        <f t="shared" si="12"/>
        <v>152.93000000000006</v>
      </c>
      <c r="Q74" s="27">
        <f t="shared" si="13"/>
        <v>0.15685128205128213</v>
      </c>
      <c r="R74" s="29"/>
      <c r="S74" s="28">
        <f t="shared" si="14"/>
        <v>255.80000000000007</v>
      </c>
      <c r="T74" s="27">
        <f t="shared" si="15"/>
        <v>0.29330489720569192</v>
      </c>
    </row>
    <row r="75" spans="1:20" ht="108.7" x14ac:dyDescent="0.2">
      <c r="A75" s="14">
        <v>72</v>
      </c>
      <c r="B75" s="13" t="s">
        <v>77</v>
      </c>
      <c r="C75" s="14" t="s">
        <v>58</v>
      </c>
      <c r="D75" s="15">
        <v>150</v>
      </c>
      <c r="E75" s="25">
        <v>229</v>
      </c>
      <c r="F75" s="25">
        <f t="shared" si="8"/>
        <v>0</v>
      </c>
      <c r="G75" s="26">
        <v>0</v>
      </c>
      <c r="H75" s="25">
        <f t="shared" si="9"/>
        <v>-150</v>
      </c>
      <c r="I75" s="27">
        <f t="shared" si="10"/>
        <v>-1</v>
      </c>
      <c r="J75" s="14">
        <v>270</v>
      </c>
      <c r="K75" s="14" t="s">
        <v>58</v>
      </c>
      <c r="L75" s="15">
        <v>100</v>
      </c>
      <c r="M75" s="25">
        <v>229</v>
      </c>
      <c r="N75" s="25">
        <f t="shared" si="11"/>
        <v>4204.4399999999996</v>
      </c>
      <c r="O75" s="26">
        <v>18.36</v>
      </c>
      <c r="P75" s="25">
        <f t="shared" si="12"/>
        <v>-81.64</v>
      </c>
      <c r="Q75" s="27">
        <f t="shared" si="13"/>
        <v>-0.81640000000000001</v>
      </c>
      <c r="R75" s="29"/>
      <c r="S75" s="28">
        <f t="shared" si="14"/>
        <v>18.36</v>
      </c>
      <c r="T75" s="27">
        <f>S75/100</f>
        <v>0.18359999999999999</v>
      </c>
    </row>
    <row r="76" spans="1:20" ht="95.1" x14ac:dyDescent="0.2">
      <c r="A76" s="14">
        <v>73</v>
      </c>
      <c r="B76" s="13" t="s">
        <v>78</v>
      </c>
      <c r="C76" s="14" t="s">
        <v>5</v>
      </c>
      <c r="D76" s="15">
        <v>5</v>
      </c>
      <c r="E76" s="25">
        <v>881</v>
      </c>
      <c r="F76" s="25">
        <f t="shared" si="8"/>
        <v>881</v>
      </c>
      <c r="G76" s="26">
        <v>1</v>
      </c>
      <c r="H76" s="25">
        <f t="shared" si="9"/>
        <v>-4</v>
      </c>
      <c r="I76" s="27">
        <f t="shared" si="10"/>
        <v>-0.8</v>
      </c>
      <c r="J76" s="14">
        <v>271</v>
      </c>
      <c r="K76" s="14" t="s">
        <v>5</v>
      </c>
      <c r="L76" s="15">
        <v>2</v>
      </c>
      <c r="M76" s="25">
        <v>881</v>
      </c>
      <c r="N76" s="25">
        <f t="shared" si="11"/>
        <v>0</v>
      </c>
      <c r="O76" s="26">
        <v>0</v>
      </c>
      <c r="P76" s="25">
        <f t="shared" si="12"/>
        <v>-2</v>
      </c>
      <c r="Q76" s="27">
        <f t="shared" si="13"/>
        <v>-1</v>
      </c>
      <c r="R76" s="29"/>
      <c r="S76" s="28">
        <f t="shared" si="14"/>
        <v>-1</v>
      </c>
      <c r="T76" s="27">
        <f t="shared" si="15"/>
        <v>-1</v>
      </c>
    </row>
    <row r="77" spans="1:20" ht="95.1" x14ac:dyDescent="0.2">
      <c r="A77" s="14">
        <v>74</v>
      </c>
      <c r="B77" s="13" t="s">
        <v>79</v>
      </c>
      <c r="C77" s="14" t="s">
        <v>80</v>
      </c>
      <c r="D77" s="15">
        <v>75</v>
      </c>
      <c r="E77" s="25">
        <v>199</v>
      </c>
      <c r="F77" s="25">
        <f t="shared" si="8"/>
        <v>7860.5</v>
      </c>
      <c r="G77" s="26">
        <v>39.5</v>
      </c>
      <c r="H77" s="25">
        <f t="shared" si="9"/>
        <v>-35.5</v>
      </c>
      <c r="I77" s="27">
        <f t="shared" si="10"/>
        <v>-0.47333333333333333</v>
      </c>
      <c r="J77" s="14">
        <v>272</v>
      </c>
      <c r="K77" s="14" t="s">
        <v>80</v>
      </c>
      <c r="L77" s="15">
        <v>60</v>
      </c>
      <c r="M77" s="25">
        <v>199</v>
      </c>
      <c r="N77" s="25">
        <f t="shared" si="11"/>
        <v>19026.39</v>
      </c>
      <c r="O77" s="26">
        <v>95.61</v>
      </c>
      <c r="P77" s="25">
        <f t="shared" si="12"/>
        <v>35.61</v>
      </c>
      <c r="Q77" s="27">
        <f t="shared" si="13"/>
        <v>0.59350000000000003</v>
      </c>
      <c r="R77" s="29"/>
      <c r="S77" s="28">
        <f t="shared" si="14"/>
        <v>56.11</v>
      </c>
      <c r="T77" s="27">
        <f t="shared" si="15"/>
        <v>1.4205063291139239</v>
      </c>
    </row>
    <row r="78" spans="1:20" ht="95.1" x14ac:dyDescent="0.2">
      <c r="A78" s="14">
        <v>75</v>
      </c>
      <c r="B78" s="13" t="s">
        <v>81</v>
      </c>
      <c r="C78" s="14" t="s">
        <v>80</v>
      </c>
      <c r="D78" s="15">
        <v>75</v>
      </c>
      <c r="E78" s="25">
        <v>229</v>
      </c>
      <c r="F78" s="25">
        <f t="shared" si="8"/>
        <v>24136.600000000002</v>
      </c>
      <c r="G78" s="26">
        <v>105.4</v>
      </c>
      <c r="H78" s="25">
        <f t="shared" si="9"/>
        <v>30.400000000000006</v>
      </c>
      <c r="I78" s="27">
        <f t="shared" si="10"/>
        <v>0.40533333333333343</v>
      </c>
      <c r="J78" s="14">
        <v>273</v>
      </c>
      <c r="K78" s="14" t="s">
        <v>80</v>
      </c>
      <c r="L78" s="15">
        <v>60</v>
      </c>
      <c r="M78" s="25">
        <v>229</v>
      </c>
      <c r="N78" s="25">
        <f t="shared" si="11"/>
        <v>0</v>
      </c>
      <c r="O78" s="26">
        <v>0</v>
      </c>
      <c r="P78" s="25">
        <f t="shared" si="12"/>
        <v>-60</v>
      </c>
      <c r="Q78" s="27">
        <f t="shared" si="13"/>
        <v>-1</v>
      </c>
      <c r="R78" s="29"/>
      <c r="S78" s="28">
        <f t="shared" si="14"/>
        <v>-105.4</v>
      </c>
      <c r="T78" s="27">
        <f t="shared" si="15"/>
        <v>-1</v>
      </c>
    </row>
    <row r="79" spans="1:20" ht="122.3" x14ac:dyDescent="0.2">
      <c r="A79" s="14">
        <v>76</v>
      </c>
      <c r="B79" s="13" t="s">
        <v>82</v>
      </c>
      <c r="C79" s="14" t="s">
        <v>80</v>
      </c>
      <c r="D79" s="15">
        <v>90</v>
      </c>
      <c r="E79" s="25">
        <v>327</v>
      </c>
      <c r="F79" s="25">
        <f t="shared" si="8"/>
        <v>0</v>
      </c>
      <c r="G79" s="26">
        <v>0</v>
      </c>
      <c r="H79" s="25">
        <f t="shared" si="9"/>
        <v>-90</v>
      </c>
      <c r="I79" s="27">
        <f t="shared" si="10"/>
        <v>-1</v>
      </c>
      <c r="J79" s="14">
        <v>274</v>
      </c>
      <c r="K79" s="14" t="s">
        <v>80</v>
      </c>
      <c r="L79" s="15">
        <v>90</v>
      </c>
      <c r="M79" s="25">
        <v>327</v>
      </c>
      <c r="N79" s="25">
        <f t="shared" si="11"/>
        <v>0</v>
      </c>
      <c r="O79" s="26">
        <v>0</v>
      </c>
      <c r="P79" s="25">
        <f t="shared" si="12"/>
        <v>-90</v>
      </c>
      <c r="Q79" s="27">
        <f t="shared" si="13"/>
        <v>-1</v>
      </c>
      <c r="R79" s="29"/>
      <c r="S79" s="28">
        <f t="shared" si="14"/>
        <v>0</v>
      </c>
      <c r="T79" s="27">
        <v>0</v>
      </c>
    </row>
    <row r="80" spans="1:20" ht="122.3" x14ac:dyDescent="0.2">
      <c r="A80" s="14">
        <v>77</v>
      </c>
      <c r="B80" s="13" t="s">
        <v>83</v>
      </c>
      <c r="C80" s="14" t="s">
        <v>80</v>
      </c>
      <c r="D80" s="15">
        <v>75</v>
      </c>
      <c r="E80" s="25">
        <v>444</v>
      </c>
      <c r="F80" s="25">
        <f t="shared" si="8"/>
        <v>11823.72</v>
      </c>
      <c r="G80" s="26">
        <v>26.63</v>
      </c>
      <c r="H80" s="25">
        <f t="shared" si="9"/>
        <v>-48.370000000000005</v>
      </c>
      <c r="I80" s="27">
        <f t="shared" si="10"/>
        <v>-0.64493333333333336</v>
      </c>
      <c r="J80" s="14">
        <v>275</v>
      </c>
      <c r="K80" s="14" t="s">
        <v>80</v>
      </c>
      <c r="L80" s="15">
        <v>75</v>
      </c>
      <c r="M80" s="25">
        <v>444</v>
      </c>
      <c r="N80" s="25">
        <f t="shared" si="11"/>
        <v>4573.2000000000007</v>
      </c>
      <c r="O80" s="26">
        <v>10.3</v>
      </c>
      <c r="P80" s="25">
        <f t="shared" si="12"/>
        <v>-64.7</v>
      </c>
      <c r="Q80" s="27">
        <f t="shared" si="13"/>
        <v>-0.86266666666666669</v>
      </c>
      <c r="R80" s="29"/>
      <c r="S80" s="28">
        <f t="shared" si="14"/>
        <v>-16.329999999999998</v>
      </c>
      <c r="T80" s="27">
        <f t="shared" si="15"/>
        <v>-0.61321817499061204</v>
      </c>
    </row>
    <row r="81" spans="1:20" ht="67.95" x14ac:dyDescent="0.2">
      <c r="A81" s="14">
        <v>78</v>
      </c>
      <c r="B81" s="13" t="s">
        <v>84</v>
      </c>
      <c r="C81" s="14" t="s">
        <v>5</v>
      </c>
      <c r="D81" s="15">
        <v>5</v>
      </c>
      <c r="E81" s="25">
        <v>1750</v>
      </c>
      <c r="F81" s="25">
        <f t="shared" si="8"/>
        <v>5250</v>
      </c>
      <c r="G81" s="26">
        <v>3</v>
      </c>
      <c r="H81" s="25">
        <f t="shared" si="9"/>
        <v>-2</v>
      </c>
      <c r="I81" s="27">
        <f t="shared" si="10"/>
        <v>-0.4</v>
      </c>
      <c r="J81" s="14">
        <v>276</v>
      </c>
      <c r="K81" s="14" t="s">
        <v>5</v>
      </c>
      <c r="L81" s="15">
        <v>6</v>
      </c>
      <c r="M81" s="25">
        <v>1746</v>
      </c>
      <c r="N81" s="25">
        <f t="shared" si="11"/>
        <v>0</v>
      </c>
      <c r="O81" s="26">
        <v>0</v>
      </c>
      <c r="P81" s="25">
        <f t="shared" si="12"/>
        <v>-6</v>
      </c>
      <c r="Q81" s="27">
        <f t="shared" si="13"/>
        <v>-1</v>
      </c>
      <c r="R81" s="29"/>
      <c r="S81" s="28">
        <f t="shared" si="14"/>
        <v>-3</v>
      </c>
      <c r="T81" s="27">
        <f t="shared" si="15"/>
        <v>-1</v>
      </c>
    </row>
    <row r="82" spans="1:20" ht="67.95" x14ac:dyDescent="0.2">
      <c r="A82" s="14">
        <v>79</v>
      </c>
      <c r="B82" s="13" t="s">
        <v>85</v>
      </c>
      <c r="C82" s="14" t="s">
        <v>5</v>
      </c>
      <c r="D82" s="15">
        <v>10</v>
      </c>
      <c r="E82" s="25">
        <v>220</v>
      </c>
      <c r="F82" s="25">
        <f t="shared" si="8"/>
        <v>1100</v>
      </c>
      <c r="G82" s="26">
        <v>5</v>
      </c>
      <c r="H82" s="25">
        <f t="shared" si="9"/>
        <v>-5</v>
      </c>
      <c r="I82" s="27">
        <f t="shared" si="10"/>
        <v>-0.5</v>
      </c>
      <c r="J82" s="14">
        <v>277</v>
      </c>
      <c r="K82" s="14" t="s">
        <v>5</v>
      </c>
      <c r="L82" s="15">
        <v>6</v>
      </c>
      <c r="M82" s="25">
        <v>220</v>
      </c>
      <c r="N82" s="25">
        <f t="shared" si="11"/>
        <v>220</v>
      </c>
      <c r="O82" s="26">
        <v>1</v>
      </c>
      <c r="P82" s="25">
        <f t="shared" si="12"/>
        <v>-5</v>
      </c>
      <c r="Q82" s="27">
        <f t="shared" si="13"/>
        <v>-0.83333333333333337</v>
      </c>
      <c r="R82" s="29"/>
      <c r="S82" s="28">
        <f t="shared" si="14"/>
        <v>-4</v>
      </c>
      <c r="T82" s="27">
        <f t="shared" si="15"/>
        <v>-0.8</v>
      </c>
    </row>
    <row r="83" spans="1:20" ht="163.05000000000001" x14ac:dyDescent="0.2">
      <c r="A83" s="14">
        <v>80</v>
      </c>
      <c r="B83" s="13" t="s">
        <v>86</v>
      </c>
      <c r="C83" s="14" t="s">
        <v>5</v>
      </c>
      <c r="D83" s="15">
        <v>5</v>
      </c>
      <c r="E83" s="25">
        <v>3800</v>
      </c>
      <c r="F83" s="25">
        <f t="shared" si="8"/>
        <v>15200</v>
      </c>
      <c r="G83" s="26">
        <v>4</v>
      </c>
      <c r="H83" s="25">
        <f t="shared" si="9"/>
        <v>-1</v>
      </c>
      <c r="I83" s="27">
        <f t="shared" si="10"/>
        <v>-0.2</v>
      </c>
      <c r="J83" s="14">
        <v>278</v>
      </c>
      <c r="K83" s="14" t="s">
        <v>5</v>
      </c>
      <c r="L83" s="15">
        <v>6</v>
      </c>
      <c r="M83" s="25">
        <v>3800</v>
      </c>
      <c r="N83" s="25">
        <f t="shared" si="11"/>
        <v>22800</v>
      </c>
      <c r="O83" s="26">
        <v>6</v>
      </c>
      <c r="P83" s="25">
        <f t="shared" si="12"/>
        <v>0</v>
      </c>
      <c r="Q83" s="27">
        <f t="shared" si="13"/>
        <v>0</v>
      </c>
      <c r="R83" s="29"/>
      <c r="S83" s="28">
        <f t="shared" si="14"/>
        <v>2</v>
      </c>
      <c r="T83" s="27">
        <f t="shared" si="15"/>
        <v>0.5</v>
      </c>
    </row>
    <row r="84" spans="1:20" ht="122.3" x14ac:dyDescent="0.2">
      <c r="A84" s="14">
        <v>81</v>
      </c>
      <c r="B84" s="13" t="s">
        <v>87</v>
      </c>
      <c r="C84" s="14" t="s">
        <v>5</v>
      </c>
      <c r="D84" s="15">
        <v>5</v>
      </c>
      <c r="E84" s="25">
        <v>7590</v>
      </c>
      <c r="F84" s="25">
        <f t="shared" si="8"/>
        <v>30360</v>
      </c>
      <c r="G84" s="26">
        <v>4</v>
      </c>
      <c r="H84" s="25">
        <f t="shared" si="9"/>
        <v>-1</v>
      </c>
      <c r="I84" s="27">
        <f t="shared" si="10"/>
        <v>-0.2</v>
      </c>
      <c r="J84" s="14">
        <v>279</v>
      </c>
      <c r="K84" s="14" t="s">
        <v>5</v>
      </c>
      <c r="L84" s="15">
        <v>6</v>
      </c>
      <c r="M84" s="25">
        <v>7590</v>
      </c>
      <c r="N84" s="25">
        <f t="shared" si="11"/>
        <v>45540</v>
      </c>
      <c r="O84" s="26">
        <v>6</v>
      </c>
      <c r="P84" s="25">
        <f t="shared" si="12"/>
        <v>0</v>
      </c>
      <c r="Q84" s="27">
        <f t="shared" si="13"/>
        <v>0</v>
      </c>
      <c r="R84" s="29"/>
      <c r="S84" s="28">
        <f t="shared" si="14"/>
        <v>2</v>
      </c>
      <c r="T84" s="27">
        <f t="shared" si="15"/>
        <v>0.5</v>
      </c>
    </row>
    <row r="85" spans="1:20" ht="67.95" x14ac:dyDescent="0.2">
      <c r="A85" s="14">
        <v>82</v>
      </c>
      <c r="B85" s="13" t="s">
        <v>88</v>
      </c>
      <c r="C85" s="14" t="s">
        <v>5</v>
      </c>
      <c r="D85" s="15">
        <v>5</v>
      </c>
      <c r="E85" s="25">
        <v>4580</v>
      </c>
      <c r="F85" s="25">
        <f t="shared" si="8"/>
        <v>18320</v>
      </c>
      <c r="G85" s="26">
        <v>4</v>
      </c>
      <c r="H85" s="25">
        <f t="shared" si="9"/>
        <v>-1</v>
      </c>
      <c r="I85" s="27">
        <f t="shared" si="10"/>
        <v>-0.2</v>
      </c>
      <c r="J85" s="14">
        <v>280</v>
      </c>
      <c r="K85" s="14" t="s">
        <v>5</v>
      </c>
      <c r="L85" s="15">
        <v>6</v>
      </c>
      <c r="M85" s="25">
        <v>4579</v>
      </c>
      <c r="N85" s="25">
        <f t="shared" si="11"/>
        <v>27474</v>
      </c>
      <c r="O85" s="26">
        <v>6</v>
      </c>
      <c r="P85" s="25">
        <f t="shared" si="12"/>
        <v>0</v>
      </c>
      <c r="Q85" s="27">
        <f t="shared" si="13"/>
        <v>0</v>
      </c>
      <c r="R85" s="29"/>
      <c r="S85" s="28">
        <f t="shared" si="14"/>
        <v>2</v>
      </c>
      <c r="T85" s="27">
        <f t="shared" si="15"/>
        <v>0.5</v>
      </c>
    </row>
    <row r="86" spans="1:20" ht="54.35" x14ac:dyDescent="0.2">
      <c r="A86" s="14">
        <v>83</v>
      </c>
      <c r="B86" s="13" t="s">
        <v>89</v>
      </c>
      <c r="C86" s="14" t="s">
        <v>5</v>
      </c>
      <c r="D86" s="15">
        <v>5</v>
      </c>
      <c r="E86" s="25">
        <v>872</v>
      </c>
      <c r="F86" s="25">
        <f t="shared" si="8"/>
        <v>3488</v>
      </c>
      <c r="G86" s="26">
        <v>4</v>
      </c>
      <c r="H86" s="25">
        <f t="shared" si="9"/>
        <v>-1</v>
      </c>
      <c r="I86" s="27">
        <f t="shared" si="10"/>
        <v>-0.2</v>
      </c>
      <c r="J86" s="14">
        <v>281</v>
      </c>
      <c r="K86" s="14" t="s">
        <v>5</v>
      </c>
      <c r="L86" s="15">
        <v>6</v>
      </c>
      <c r="M86" s="25">
        <v>872</v>
      </c>
      <c r="N86" s="25">
        <f t="shared" si="11"/>
        <v>5232</v>
      </c>
      <c r="O86" s="26">
        <v>6</v>
      </c>
      <c r="P86" s="25">
        <f t="shared" si="12"/>
        <v>0</v>
      </c>
      <c r="Q86" s="27">
        <f t="shared" si="13"/>
        <v>0</v>
      </c>
      <c r="R86" s="29"/>
      <c r="S86" s="28">
        <f t="shared" si="14"/>
        <v>2</v>
      </c>
      <c r="T86" s="27">
        <f t="shared" si="15"/>
        <v>0.5</v>
      </c>
    </row>
    <row r="87" spans="1:20" ht="54.35" x14ac:dyDescent="0.2">
      <c r="A87" s="14">
        <v>84</v>
      </c>
      <c r="B87" s="13" t="s">
        <v>90</v>
      </c>
      <c r="C87" s="14" t="s">
        <v>5</v>
      </c>
      <c r="D87" s="15">
        <v>5</v>
      </c>
      <c r="E87" s="25">
        <v>727</v>
      </c>
      <c r="F87" s="25">
        <f t="shared" si="8"/>
        <v>2908</v>
      </c>
      <c r="G87" s="26">
        <v>4</v>
      </c>
      <c r="H87" s="25">
        <f t="shared" si="9"/>
        <v>-1</v>
      </c>
      <c r="I87" s="27">
        <f t="shared" si="10"/>
        <v>-0.2</v>
      </c>
      <c r="J87" s="14">
        <v>282</v>
      </c>
      <c r="K87" s="14" t="s">
        <v>5</v>
      </c>
      <c r="L87" s="15">
        <v>6</v>
      </c>
      <c r="M87" s="25">
        <v>727</v>
      </c>
      <c r="N87" s="25">
        <f t="shared" si="11"/>
        <v>4362</v>
      </c>
      <c r="O87" s="26">
        <v>6</v>
      </c>
      <c r="P87" s="25">
        <f t="shared" si="12"/>
        <v>0</v>
      </c>
      <c r="Q87" s="27">
        <f t="shared" si="13"/>
        <v>0</v>
      </c>
      <c r="R87" s="29"/>
      <c r="S87" s="28">
        <f t="shared" si="14"/>
        <v>2</v>
      </c>
      <c r="T87" s="27">
        <f t="shared" si="15"/>
        <v>0.5</v>
      </c>
    </row>
    <row r="88" spans="1:20" ht="27.2" x14ac:dyDescent="0.2">
      <c r="A88" s="14">
        <v>85</v>
      </c>
      <c r="B88" s="13" t="s">
        <v>91</v>
      </c>
      <c r="C88" s="14" t="s">
        <v>5</v>
      </c>
      <c r="D88" s="15">
        <v>5</v>
      </c>
      <c r="E88" s="25">
        <v>872</v>
      </c>
      <c r="F88" s="25">
        <f t="shared" si="8"/>
        <v>3488</v>
      </c>
      <c r="G88" s="26">
        <v>4</v>
      </c>
      <c r="H88" s="25">
        <f t="shared" si="9"/>
        <v>-1</v>
      </c>
      <c r="I88" s="27">
        <f t="shared" si="10"/>
        <v>-0.2</v>
      </c>
      <c r="J88" s="14">
        <v>283</v>
      </c>
      <c r="K88" s="14" t="s">
        <v>5</v>
      </c>
      <c r="L88" s="15">
        <v>6</v>
      </c>
      <c r="M88" s="25">
        <v>873</v>
      </c>
      <c r="N88" s="25">
        <f t="shared" si="11"/>
        <v>5238</v>
      </c>
      <c r="O88" s="26">
        <v>6</v>
      </c>
      <c r="P88" s="25">
        <f t="shared" si="12"/>
        <v>0</v>
      </c>
      <c r="Q88" s="27">
        <f t="shared" si="13"/>
        <v>0</v>
      </c>
      <c r="R88" s="29"/>
      <c r="S88" s="28">
        <f t="shared" si="14"/>
        <v>2</v>
      </c>
      <c r="T88" s="27">
        <f t="shared" si="15"/>
        <v>0.5</v>
      </c>
    </row>
    <row r="89" spans="1:20" ht="67.95" x14ac:dyDescent="0.2">
      <c r="A89" s="14">
        <v>86</v>
      </c>
      <c r="B89" s="13" t="s">
        <v>92</v>
      </c>
      <c r="C89" s="14" t="s">
        <v>5</v>
      </c>
      <c r="D89" s="15">
        <v>5</v>
      </c>
      <c r="E89" s="25">
        <v>418</v>
      </c>
      <c r="F89" s="25">
        <f t="shared" si="8"/>
        <v>1672</v>
      </c>
      <c r="G89" s="26">
        <v>4</v>
      </c>
      <c r="H89" s="25">
        <f t="shared" si="9"/>
        <v>-1</v>
      </c>
      <c r="I89" s="27">
        <f t="shared" si="10"/>
        <v>-0.2</v>
      </c>
      <c r="J89" s="14">
        <v>284</v>
      </c>
      <c r="K89" s="14" t="s">
        <v>5</v>
      </c>
      <c r="L89" s="15">
        <v>6</v>
      </c>
      <c r="M89" s="25">
        <v>418</v>
      </c>
      <c r="N89" s="25">
        <f t="shared" si="11"/>
        <v>2508</v>
      </c>
      <c r="O89" s="26">
        <v>6</v>
      </c>
      <c r="P89" s="25">
        <f t="shared" si="12"/>
        <v>0</v>
      </c>
      <c r="Q89" s="27">
        <f t="shared" si="13"/>
        <v>0</v>
      </c>
      <c r="R89" s="29"/>
      <c r="S89" s="28">
        <f t="shared" si="14"/>
        <v>2</v>
      </c>
      <c r="T89" s="27">
        <f t="shared" si="15"/>
        <v>0.5</v>
      </c>
    </row>
    <row r="90" spans="1:20" ht="149.44999999999999" x14ac:dyDescent="0.2">
      <c r="A90" s="14">
        <v>87</v>
      </c>
      <c r="B90" s="13" t="s">
        <v>93</v>
      </c>
      <c r="C90" s="14" t="s">
        <v>94</v>
      </c>
      <c r="D90" s="15">
        <v>125</v>
      </c>
      <c r="E90" s="25">
        <v>5620</v>
      </c>
      <c r="F90" s="25">
        <f t="shared" si="8"/>
        <v>543735</v>
      </c>
      <c r="G90" s="26">
        <v>96.75</v>
      </c>
      <c r="H90" s="25">
        <f t="shared" si="9"/>
        <v>-28.25</v>
      </c>
      <c r="I90" s="27">
        <f t="shared" si="10"/>
        <v>-0.22600000000000001</v>
      </c>
      <c r="J90" s="14">
        <v>285</v>
      </c>
      <c r="K90" s="14" t="s">
        <v>94</v>
      </c>
      <c r="L90" s="15">
        <v>125</v>
      </c>
      <c r="M90" s="25">
        <v>5620</v>
      </c>
      <c r="N90" s="25">
        <f t="shared" si="11"/>
        <v>680244.8</v>
      </c>
      <c r="O90" s="26">
        <v>121.04</v>
      </c>
      <c r="P90" s="25">
        <f t="shared" si="12"/>
        <v>-3.9599999999999937</v>
      </c>
      <c r="Q90" s="27">
        <f t="shared" si="13"/>
        <v>-3.1679999999999951E-2</v>
      </c>
      <c r="R90" s="29"/>
      <c r="S90" s="28">
        <f t="shared" si="14"/>
        <v>24.290000000000006</v>
      </c>
      <c r="T90" s="27">
        <f t="shared" si="15"/>
        <v>0.25105943152454785</v>
      </c>
    </row>
    <row r="91" spans="1:20" ht="149.44999999999999" x14ac:dyDescent="0.2">
      <c r="A91" s="14">
        <v>88</v>
      </c>
      <c r="B91" s="13" t="s">
        <v>95</v>
      </c>
      <c r="C91" s="14" t="s">
        <v>94</v>
      </c>
      <c r="D91" s="15">
        <v>65</v>
      </c>
      <c r="E91" s="25">
        <v>5135</v>
      </c>
      <c r="F91" s="25">
        <f t="shared" si="8"/>
        <v>246582.7</v>
      </c>
      <c r="G91" s="26">
        <v>48.02</v>
      </c>
      <c r="H91" s="25">
        <f t="shared" si="9"/>
        <v>-16.979999999999997</v>
      </c>
      <c r="I91" s="27">
        <f t="shared" si="10"/>
        <v>-0.26123076923076916</v>
      </c>
      <c r="J91" s="14">
        <v>286</v>
      </c>
      <c r="K91" s="14" t="s">
        <v>94</v>
      </c>
      <c r="L91" s="15">
        <v>60</v>
      </c>
      <c r="M91" s="25">
        <v>5135</v>
      </c>
      <c r="N91" s="25">
        <f t="shared" si="11"/>
        <v>321759.09999999998</v>
      </c>
      <c r="O91" s="26">
        <v>62.66</v>
      </c>
      <c r="P91" s="25">
        <f t="shared" si="12"/>
        <v>2.6599999999999966</v>
      </c>
      <c r="Q91" s="27">
        <f t="shared" si="13"/>
        <v>4.4333333333333273E-2</v>
      </c>
      <c r="R91" s="29"/>
      <c r="S91" s="28">
        <f t="shared" si="14"/>
        <v>14.639999999999993</v>
      </c>
      <c r="T91" s="27">
        <f t="shared" si="15"/>
        <v>0.30487296959600152</v>
      </c>
    </row>
    <row r="92" spans="1:20" ht="176.6" x14ac:dyDescent="0.2">
      <c r="A92" s="14">
        <v>89</v>
      </c>
      <c r="B92" s="13" t="s">
        <v>96</v>
      </c>
      <c r="C92" s="14" t="s">
        <v>5</v>
      </c>
      <c r="D92" s="15">
        <v>5</v>
      </c>
      <c r="E92" s="25">
        <v>46000</v>
      </c>
      <c r="F92" s="25">
        <f t="shared" si="8"/>
        <v>230000</v>
      </c>
      <c r="G92" s="26">
        <v>5</v>
      </c>
      <c r="H92" s="25">
        <f t="shared" si="9"/>
        <v>0</v>
      </c>
      <c r="I92" s="27">
        <f t="shared" si="10"/>
        <v>0</v>
      </c>
      <c r="J92" s="14">
        <v>287</v>
      </c>
      <c r="K92" s="14" t="s">
        <v>5</v>
      </c>
      <c r="L92" s="15">
        <v>4</v>
      </c>
      <c r="M92" s="25">
        <v>46000</v>
      </c>
      <c r="N92" s="25">
        <f t="shared" si="11"/>
        <v>230000</v>
      </c>
      <c r="O92" s="26">
        <v>5</v>
      </c>
      <c r="P92" s="25">
        <f t="shared" si="12"/>
        <v>1</v>
      </c>
      <c r="Q92" s="27">
        <f t="shared" si="13"/>
        <v>0.25</v>
      </c>
      <c r="R92" s="29"/>
      <c r="S92" s="28">
        <f t="shared" si="14"/>
        <v>0</v>
      </c>
      <c r="T92" s="27">
        <f t="shared" si="15"/>
        <v>0</v>
      </c>
    </row>
    <row r="93" spans="1:20" ht="176.6" x14ac:dyDescent="0.2">
      <c r="A93" s="14">
        <v>90</v>
      </c>
      <c r="B93" s="13" t="s">
        <v>97</v>
      </c>
      <c r="C93" s="14" t="s">
        <v>5</v>
      </c>
      <c r="D93" s="15">
        <v>1</v>
      </c>
      <c r="E93" s="25">
        <v>28700</v>
      </c>
      <c r="F93" s="25">
        <f t="shared" si="8"/>
        <v>86100</v>
      </c>
      <c r="G93" s="26">
        <v>3</v>
      </c>
      <c r="H93" s="25">
        <f t="shared" si="9"/>
        <v>2</v>
      </c>
      <c r="I93" s="27">
        <f t="shared" si="10"/>
        <v>2</v>
      </c>
      <c r="J93" s="14">
        <v>288</v>
      </c>
      <c r="K93" s="14" t="s">
        <v>5</v>
      </c>
      <c r="L93" s="15">
        <v>2</v>
      </c>
      <c r="M93" s="25">
        <v>28700</v>
      </c>
      <c r="N93" s="25">
        <f t="shared" si="11"/>
        <v>143500</v>
      </c>
      <c r="O93" s="26">
        <v>5</v>
      </c>
      <c r="P93" s="25">
        <f t="shared" si="12"/>
        <v>3</v>
      </c>
      <c r="Q93" s="27">
        <f t="shared" si="13"/>
        <v>1.5</v>
      </c>
      <c r="R93" s="29"/>
      <c r="S93" s="28">
        <f t="shared" si="14"/>
        <v>2</v>
      </c>
      <c r="T93" s="27">
        <f t="shared" si="15"/>
        <v>0.66666666666666663</v>
      </c>
    </row>
    <row r="94" spans="1:20" ht="176.6" x14ac:dyDescent="0.2">
      <c r="A94" s="14">
        <v>91</v>
      </c>
      <c r="B94" s="13" t="s">
        <v>98</v>
      </c>
      <c r="C94" s="14" t="s">
        <v>5</v>
      </c>
      <c r="D94" s="15">
        <v>1</v>
      </c>
      <c r="E94" s="25">
        <v>55000</v>
      </c>
      <c r="F94" s="25">
        <f t="shared" si="8"/>
        <v>55000</v>
      </c>
      <c r="G94" s="26">
        <v>1</v>
      </c>
      <c r="H94" s="25">
        <f t="shared" si="9"/>
        <v>0</v>
      </c>
      <c r="I94" s="27">
        <f t="shared" si="10"/>
        <v>0</v>
      </c>
      <c r="J94" s="24"/>
      <c r="K94" s="24"/>
      <c r="L94" s="24">
        <v>0</v>
      </c>
      <c r="M94" s="24"/>
      <c r="N94" s="25">
        <f t="shared" si="11"/>
        <v>0</v>
      </c>
      <c r="O94" s="28">
        <v>1</v>
      </c>
      <c r="P94" s="25">
        <f t="shared" si="12"/>
        <v>1</v>
      </c>
      <c r="Q94" s="27" t="e">
        <f t="shared" si="13"/>
        <v>#DIV/0!</v>
      </c>
      <c r="R94" s="29"/>
      <c r="S94" s="28">
        <f t="shared" si="14"/>
        <v>0</v>
      </c>
      <c r="T94" s="27">
        <f t="shared" si="15"/>
        <v>0</v>
      </c>
    </row>
    <row r="95" spans="1:20" ht="27.2" x14ac:dyDescent="0.2">
      <c r="A95" s="14">
        <v>92</v>
      </c>
      <c r="B95" s="13" t="s">
        <v>99</v>
      </c>
      <c r="C95" s="14" t="s">
        <v>80</v>
      </c>
      <c r="D95" s="15">
        <v>120</v>
      </c>
      <c r="E95" s="25">
        <v>585</v>
      </c>
      <c r="F95" s="25">
        <f t="shared" si="8"/>
        <v>37211.85</v>
      </c>
      <c r="G95" s="26">
        <v>63.61</v>
      </c>
      <c r="H95" s="25">
        <f t="shared" si="9"/>
        <v>-56.39</v>
      </c>
      <c r="I95" s="27">
        <f t="shared" si="10"/>
        <v>-0.46991666666666665</v>
      </c>
      <c r="J95" s="14">
        <v>289</v>
      </c>
      <c r="K95" s="14" t="s">
        <v>80</v>
      </c>
      <c r="L95" s="15">
        <v>100</v>
      </c>
      <c r="M95" s="25">
        <v>585</v>
      </c>
      <c r="N95" s="25">
        <f t="shared" si="11"/>
        <v>64233</v>
      </c>
      <c r="O95" s="26">
        <v>109.8</v>
      </c>
      <c r="P95" s="25">
        <f t="shared" si="12"/>
        <v>9.7999999999999972</v>
      </c>
      <c r="Q95" s="27">
        <f t="shared" si="13"/>
        <v>9.7999999999999976E-2</v>
      </c>
      <c r="R95" s="29"/>
      <c r="S95" s="28">
        <f t="shared" si="14"/>
        <v>46.19</v>
      </c>
      <c r="T95" s="27">
        <f t="shared" si="15"/>
        <v>0.72614368809935537</v>
      </c>
    </row>
    <row r="96" spans="1:20" ht="95.1" x14ac:dyDescent="0.2">
      <c r="A96" s="14">
        <v>93</v>
      </c>
      <c r="B96" s="13" t="s">
        <v>100</v>
      </c>
      <c r="C96" s="14" t="s">
        <v>58</v>
      </c>
      <c r="D96" s="15">
        <v>155</v>
      </c>
      <c r="E96" s="25">
        <v>4070</v>
      </c>
      <c r="F96" s="25">
        <f t="shared" si="8"/>
        <v>508098.8</v>
      </c>
      <c r="G96" s="26">
        <v>124.84</v>
      </c>
      <c r="H96" s="25">
        <f t="shared" si="9"/>
        <v>-30.159999999999997</v>
      </c>
      <c r="I96" s="27">
        <f t="shared" si="10"/>
        <v>-0.19458064516129031</v>
      </c>
      <c r="J96" s="14">
        <v>290</v>
      </c>
      <c r="K96" s="14" t="s">
        <v>58</v>
      </c>
      <c r="L96" s="15">
        <v>140</v>
      </c>
      <c r="M96" s="25">
        <v>4070</v>
      </c>
      <c r="N96" s="25">
        <f t="shared" si="11"/>
        <v>705371.7</v>
      </c>
      <c r="O96" s="26">
        <v>173.31</v>
      </c>
      <c r="P96" s="25">
        <f t="shared" si="12"/>
        <v>33.31</v>
      </c>
      <c r="Q96" s="27">
        <f t="shared" si="13"/>
        <v>0.23792857142857143</v>
      </c>
      <c r="R96" s="29"/>
      <c r="S96" s="28">
        <f t="shared" si="14"/>
        <v>48.47</v>
      </c>
      <c r="T96" s="27">
        <f t="shared" si="15"/>
        <v>0.38825696892021788</v>
      </c>
    </row>
    <row r="97" spans="1:20" ht="40.75" x14ac:dyDescent="0.2">
      <c r="A97" s="14">
        <v>94</v>
      </c>
      <c r="B97" s="13" t="s">
        <v>101</v>
      </c>
      <c r="C97" s="14" t="s">
        <v>5</v>
      </c>
      <c r="D97" s="15">
        <v>1</v>
      </c>
      <c r="E97" s="25">
        <v>355000</v>
      </c>
      <c r="F97" s="25">
        <f t="shared" si="8"/>
        <v>355000</v>
      </c>
      <c r="G97" s="26">
        <v>1</v>
      </c>
      <c r="H97" s="25">
        <f t="shared" si="9"/>
        <v>0</v>
      </c>
      <c r="I97" s="27">
        <f t="shared" si="10"/>
        <v>0</v>
      </c>
      <c r="J97" s="14">
        <v>291</v>
      </c>
      <c r="K97" s="14" t="s">
        <v>5</v>
      </c>
      <c r="L97" s="15">
        <v>1</v>
      </c>
      <c r="M97" s="25">
        <v>355000</v>
      </c>
      <c r="N97" s="25">
        <f t="shared" si="11"/>
        <v>355000</v>
      </c>
      <c r="O97" s="26">
        <v>1</v>
      </c>
      <c r="P97" s="25">
        <f t="shared" si="12"/>
        <v>0</v>
      </c>
      <c r="Q97" s="27">
        <f t="shared" si="13"/>
        <v>0</v>
      </c>
      <c r="R97" s="29"/>
      <c r="S97" s="28">
        <f t="shared" si="14"/>
        <v>0</v>
      </c>
      <c r="T97" s="27">
        <f t="shared" si="15"/>
        <v>0</v>
      </c>
    </row>
    <row r="98" spans="1:20" ht="67.95" x14ac:dyDescent="0.2">
      <c r="A98" s="14">
        <v>95</v>
      </c>
      <c r="B98" s="13" t="s">
        <v>102</v>
      </c>
      <c r="C98" s="14" t="s">
        <v>5</v>
      </c>
      <c r="D98" s="15">
        <v>3</v>
      </c>
      <c r="E98" s="25">
        <v>61000</v>
      </c>
      <c r="F98" s="25">
        <f t="shared" si="8"/>
        <v>183000</v>
      </c>
      <c r="G98" s="26">
        <v>3</v>
      </c>
      <c r="H98" s="25">
        <f t="shared" si="9"/>
        <v>0</v>
      </c>
      <c r="I98" s="27">
        <f t="shared" si="10"/>
        <v>0</v>
      </c>
      <c r="J98" s="14">
        <v>292</v>
      </c>
      <c r="K98" s="14" t="s">
        <v>5</v>
      </c>
      <c r="L98" s="15">
        <v>3</v>
      </c>
      <c r="M98" s="25">
        <v>61000</v>
      </c>
      <c r="N98" s="25">
        <f t="shared" si="11"/>
        <v>122000</v>
      </c>
      <c r="O98" s="26">
        <v>2</v>
      </c>
      <c r="P98" s="25">
        <f t="shared" si="12"/>
        <v>-1</v>
      </c>
      <c r="Q98" s="27">
        <f t="shared" si="13"/>
        <v>-0.33333333333333331</v>
      </c>
      <c r="R98" s="29"/>
      <c r="S98" s="28">
        <f t="shared" si="14"/>
        <v>-1</v>
      </c>
      <c r="T98" s="27">
        <f t="shared" si="15"/>
        <v>-0.33333333333333331</v>
      </c>
    </row>
    <row r="99" spans="1:20" ht="67.95" x14ac:dyDescent="0.2">
      <c r="A99" s="14">
        <v>96</v>
      </c>
      <c r="B99" s="13" t="s">
        <v>103</v>
      </c>
      <c r="C99" s="14" t="s">
        <v>80</v>
      </c>
      <c r="D99" s="15">
        <v>200</v>
      </c>
      <c r="E99" s="25">
        <v>116</v>
      </c>
      <c r="F99" s="25">
        <f t="shared" si="8"/>
        <v>48198</v>
      </c>
      <c r="G99" s="26">
        <v>415.5</v>
      </c>
      <c r="H99" s="25">
        <f t="shared" si="9"/>
        <v>215.5</v>
      </c>
      <c r="I99" s="27">
        <f t="shared" si="10"/>
        <v>1.0774999999999999</v>
      </c>
      <c r="J99" s="14">
        <v>293</v>
      </c>
      <c r="K99" s="14" t="s">
        <v>80</v>
      </c>
      <c r="L99" s="15">
        <v>200</v>
      </c>
      <c r="M99" s="25">
        <v>116</v>
      </c>
      <c r="N99" s="25">
        <f t="shared" si="11"/>
        <v>53766</v>
      </c>
      <c r="O99" s="26">
        <v>463.5</v>
      </c>
      <c r="P99" s="25">
        <f t="shared" si="12"/>
        <v>263.5</v>
      </c>
      <c r="Q99" s="27">
        <f t="shared" si="13"/>
        <v>1.3174999999999999</v>
      </c>
      <c r="R99" s="29"/>
      <c r="S99" s="28">
        <f t="shared" si="14"/>
        <v>48</v>
      </c>
      <c r="T99" s="27">
        <f t="shared" si="15"/>
        <v>0.11552346570397112</v>
      </c>
    </row>
    <row r="100" spans="1:20" ht="67.95" x14ac:dyDescent="0.2">
      <c r="A100" s="14">
        <v>97</v>
      </c>
      <c r="B100" s="13" t="s">
        <v>104</v>
      </c>
      <c r="C100" s="14" t="s">
        <v>80</v>
      </c>
      <c r="D100" s="15">
        <v>500</v>
      </c>
      <c r="E100" s="25">
        <v>107</v>
      </c>
      <c r="F100" s="25">
        <f t="shared" si="8"/>
        <v>113441.40000000001</v>
      </c>
      <c r="G100" s="26">
        <v>1060.2</v>
      </c>
      <c r="H100" s="25">
        <f t="shared" si="9"/>
        <v>560.20000000000005</v>
      </c>
      <c r="I100" s="27">
        <f t="shared" si="10"/>
        <v>1.1204000000000001</v>
      </c>
      <c r="J100" s="14">
        <v>294</v>
      </c>
      <c r="K100" s="14" t="s">
        <v>80</v>
      </c>
      <c r="L100" s="15">
        <v>450</v>
      </c>
      <c r="M100" s="25">
        <v>107</v>
      </c>
      <c r="N100" s="25">
        <f t="shared" si="11"/>
        <v>144749.6</v>
      </c>
      <c r="O100" s="26">
        <v>1352.8</v>
      </c>
      <c r="P100" s="25">
        <f t="shared" si="12"/>
        <v>902.8</v>
      </c>
      <c r="Q100" s="27">
        <f t="shared" si="13"/>
        <v>2.0062222222222221</v>
      </c>
      <c r="R100" s="29"/>
      <c r="S100" s="28">
        <f t="shared" si="14"/>
        <v>292.59999999999991</v>
      </c>
      <c r="T100" s="27">
        <f t="shared" si="15"/>
        <v>0.27598566308243716</v>
      </c>
    </row>
    <row r="101" spans="1:20" ht="122.3" x14ac:dyDescent="0.2">
      <c r="A101" s="14">
        <v>98</v>
      </c>
      <c r="B101" s="13" t="s">
        <v>105</v>
      </c>
      <c r="C101" s="14" t="s">
        <v>106</v>
      </c>
      <c r="D101" s="15">
        <v>110</v>
      </c>
      <c r="E101" s="25">
        <v>945</v>
      </c>
      <c r="F101" s="25">
        <f t="shared" si="8"/>
        <v>137970</v>
      </c>
      <c r="G101" s="26">
        <v>146</v>
      </c>
      <c r="H101" s="25">
        <f t="shared" si="9"/>
        <v>36</v>
      </c>
      <c r="I101" s="27">
        <f t="shared" si="10"/>
        <v>0.32727272727272727</v>
      </c>
      <c r="J101" s="14">
        <v>295</v>
      </c>
      <c r="K101" s="14" t="s">
        <v>106</v>
      </c>
      <c r="L101" s="15">
        <v>100</v>
      </c>
      <c r="M101" s="25">
        <v>945</v>
      </c>
      <c r="N101" s="25">
        <f t="shared" si="11"/>
        <v>243810</v>
      </c>
      <c r="O101" s="26">
        <v>258</v>
      </c>
      <c r="P101" s="25">
        <f t="shared" si="12"/>
        <v>158</v>
      </c>
      <c r="Q101" s="27">
        <f t="shared" si="13"/>
        <v>1.58</v>
      </c>
      <c r="R101" s="29"/>
      <c r="S101" s="28">
        <f t="shared" si="14"/>
        <v>112</v>
      </c>
      <c r="T101" s="27">
        <f t="shared" si="15"/>
        <v>0.76712328767123283</v>
      </c>
    </row>
    <row r="102" spans="1:20" ht="95.1" x14ac:dyDescent="0.2">
      <c r="A102" s="14">
        <v>99</v>
      </c>
      <c r="B102" s="13" t="s">
        <v>107</v>
      </c>
      <c r="C102" s="14" t="s">
        <v>5</v>
      </c>
      <c r="D102" s="15">
        <v>12</v>
      </c>
      <c r="E102" s="25">
        <v>675</v>
      </c>
      <c r="F102" s="25">
        <f t="shared" si="8"/>
        <v>20250</v>
      </c>
      <c r="G102" s="26">
        <v>30</v>
      </c>
      <c r="H102" s="25">
        <f t="shared" si="9"/>
        <v>18</v>
      </c>
      <c r="I102" s="27">
        <f t="shared" si="10"/>
        <v>1.5</v>
      </c>
      <c r="J102" s="14">
        <v>296</v>
      </c>
      <c r="K102" s="14" t="s">
        <v>5</v>
      </c>
      <c r="L102" s="15">
        <v>12</v>
      </c>
      <c r="M102" s="25">
        <v>675</v>
      </c>
      <c r="N102" s="25">
        <f t="shared" si="11"/>
        <v>22275</v>
      </c>
      <c r="O102" s="26">
        <v>33</v>
      </c>
      <c r="P102" s="25">
        <f t="shared" si="12"/>
        <v>21</v>
      </c>
      <c r="Q102" s="27">
        <f t="shared" si="13"/>
        <v>1.75</v>
      </c>
      <c r="R102" s="29"/>
      <c r="S102" s="28">
        <f t="shared" si="14"/>
        <v>3</v>
      </c>
      <c r="T102" s="27">
        <f t="shared" si="15"/>
        <v>0.1</v>
      </c>
    </row>
    <row r="103" spans="1:20" ht="81.55" x14ac:dyDescent="0.2">
      <c r="A103" s="14">
        <v>100</v>
      </c>
      <c r="B103" s="13" t="s">
        <v>108</v>
      </c>
      <c r="C103" s="14" t="s">
        <v>5</v>
      </c>
      <c r="D103" s="15">
        <v>40</v>
      </c>
      <c r="E103" s="25">
        <v>1040</v>
      </c>
      <c r="F103" s="25">
        <f t="shared" si="8"/>
        <v>14560</v>
      </c>
      <c r="G103" s="26">
        <v>14</v>
      </c>
      <c r="H103" s="25">
        <f t="shared" si="9"/>
        <v>-26</v>
      </c>
      <c r="I103" s="27">
        <f t="shared" si="10"/>
        <v>-0.65</v>
      </c>
      <c r="J103" s="14">
        <v>297</v>
      </c>
      <c r="K103" s="14" t="s">
        <v>5</v>
      </c>
      <c r="L103" s="15">
        <v>40</v>
      </c>
      <c r="M103" s="25">
        <v>1040</v>
      </c>
      <c r="N103" s="25">
        <f t="shared" si="11"/>
        <v>29120</v>
      </c>
      <c r="O103" s="26">
        <v>28</v>
      </c>
      <c r="P103" s="25">
        <f t="shared" si="12"/>
        <v>-12</v>
      </c>
      <c r="Q103" s="27">
        <f t="shared" si="13"/>
        <v>-0.3</v>
      </c>
      <c r="R103" s="29"/>
      <c r="S103" s="28">
        <f t="shared" si="14"/>
        <v>14</v>
      </c>
      <c r="T103" s="27">
        <f t="shared" si="15"/>
        <v>1</v>
      </c>
    </row>
    <row r="104" spans="1:20" ht="81.55" x14ac:dyDescent="0.2">
      <c r="A104" s="14">
        <v>101</v>
      </c>
      <c r="B104" s="13" t="s">
        <v>109</v>
      </c>
      <c r="C104" s="14" t="s">
        <v>5</v>
      </c>
      <c r="D104" s="15">
        <v>60</v>
      </c>
      <c r="E104" s="25">
        <v>1755</v>
      </c>
      <c r="F104" s="25">
        <f t="shared" si="8"/>
        <v>93015</v>
      </c>
      <c r="G104" s="26">
        <v>53</v>
      </c>
      <c r="H104" s="25">
        <f t="shared" si="9"/>
        <v>-7</v>
      </c>
      <c r="I104" s="27">
        <f t="shared" si="10"/>
        <v>-0.11666666666666667</v>
      </c>
      <c r="J104" s="14">
        <v>298</v>
      </c>
      <c r="K104" s="14" t="s">
        <v>5</v>
      </c>
      <c r="L104" s="15">
        <v>60</v>
      </c>
      <c r="M104" s="25">
        <v>1755</v>
      </c>
      <c r="N104" s="25">
        <f t="shared" si="11"/>
        <v>135135</v>
      </c>
      <c r="O104" s="26">
        <v>77</v>
      </c>
      <c r="P104" s="25">
        <f t="shared" si="12"/>
        <v>17</v>
      </c>
      <c r="Q104" s="27">
        <f t="shared" si="13"/>
        <v>0.28333333333333333</v>
      </c>
      <c r="R104" s="29"/>
      <c r="S104" s="28">
        <f t="shared" si="14"/>
        <v>24</v>
      </c>
      <c r="T104" s="27">
        <f t="shared" si="15"/>
        <v>0.45283018867924529</v>
      </c>
    </row>
    <row r="105" spans="1:20" ht="81.55" x14ac:dyDescent="0.2">
      <c r="A105" s="14">
        <v>102</v>
      </c>
      <c r="B105" s="13" t="s">
        <v>110</v>
      </c>
      <c r="C105" s="14" t="s">
        <v>5</v>
      </c>
      <c r="D105" s="15">
        <v>10</v>
      </c>
      <c r="E105" s="25">
        <v>3092</v>
      </c>
      <c r="F105" s="25">
        <f t="shared" si="8"/>
        <v>0</v>
      </c>
      <c r="G105" s="26">
        <v>0</v>
      </c>
      <c r="H105" s="25">
        <f t="shared" si="9"/>
        <v>-10</v>
      </c>
      <c r="I105" s="27">
        <f t="shared" si="10"/>
        <v>-1</v>
      </c>
      <c r="J105" s="14">
        <v>299</v>
      </c>
      <c r="K105" s="14" t="s">
        <v>5</v>
      </c>
      <c r="L105" s="15">
        <v>10</v>
      </c>
      <c r="M105" s="25">
        <v>3092</v>
      </c>
      <c r="N105" s="25">
        <f t="shared" si="11"/>
        <v>0</v>
      </c>
      <c r="O105" s="26">
        <v>0</v>
      </c>
      <c r="P105" s="25">
        <f t="shared" si="12"/>
        <v>-10</v>
      </c>
      <c r="Q105" s="27">
        <f t="shared" si="13"/>
        <v>-1</v>
      </c>
      <c r="R105" s="29"/>
      <c r="S105" s="28">
        <f t="shared" si="14"/>
        <v>0</v>
      </c>
      <c r="T105" s="27">
        <v>0</v>
      </c>
    </row>
    <row r="106" spans="1:20" ht="67.95" x14ac:dyDescent="0.2">
      <c r="A106" s="14">
        <v>103</v>
      </c>
      <c r="B106" s="13" t="s">
        <v>111</v>
      </c>
      <c r="C106" s="14" t="s">
        <v>80</v>
      </c>
      <c r="D106" s="15">
        <v>350</v>
      </c>
      <c r="E106" s="25">
        <v>40</v>
      </c>
      <c r="F106" s="25">
        <f t="shared" si="8"/>
        <v>0</v>
      </c>
      <c r="G106" s="26">
        <v>0</v>
      </c>
      <c r="H106" s="25">
        <f t="shared" si="9"/>
        <v>-350</v>
      </c>
      <c r="I106" s="27">
        <f t="shared" si="10"/>
        <v>-1</v>
      </c>
      <c r="J106" s="14">
        <v>300</v>
      </c>
      <c r="K106" s="14" t="s">
        <v>80</v>
      </c>
      <c r="L106" s="15">
        <v>350</v>
      </c>
      <c r="M106" s="25">
        <v>40</v>
      </c>
      <c r="N106" s="25">
        <f t="shared" si="11"/>
        <v>15184</v>
      </c>
      <c r="O106" s="26">
        <v>379.6</v>
      </c>
      <c r="P106" s="25">
        <f t="shared" si="12"/>
        <v>29.600000000000023</v>
      </c>
      <c r="Q106" s="27">
        <f t="shared" si="13"/>
        <v>8.4571428571428631E-2</v>
      </c>
      <c r="R106" s="29"/>
      <c r="S106" s="28">
        <f t="shared" si="14"/>
        <v>379.6</v>
      </c>
      <c r="T106" s="27">
        <f>S106/100</f>
        <v>3.7960000000000003</v>
      </c>
    </row>
    <row r="107" spans="1:20" ht="81.55" x14ac:dyDescent="0.2">
      <c r="A107" s="14">
        <v>104</v>
      </c>
      <c r="B107" s="13" t="s">
        <v>112</v>
      </c>
      <c r="C107" s="14" t="s">
        <v>80</v>
      </c>
      <c r="D107" s="15">
        <v>600</v>
      </c>
      <c r="E107" s="25">
        <v>177</v>
      </c>
      <c r="F107" s="25">
        <f t="shared" si="8"/>
        <v>112766.7</v>
      </c>
      <c r="G107" s="26">
        <v>637.1</v>
      </c>
      <c r="H107" s="25">
        <f t="shared" si="9"/>
        <v>37.100000000000023</v>
      </c>
      <c r="I107" s="27">
        <f t="shared" si="10"/>
        <v>6.1833333333333372E-2</v>
      </c>
      <c r="J107" s="14">
        <v>301</v>
      </c>
      <c r="K107" s="14" t="s">
        <v>80</v>
      </c>
      <c r="L107" s="15">
        <v>600</v>
      </c>
      <c r="M107" s="25">
        <v>177</v>
      </c>
      <c r="N107" s="25">
        <f t="shared" si="11"/>
        <v>303307.2</v>
      </c>
      <c r="O107" s="26">
        <v>1713.6</v>
      </c>
      <c r="P107" s="25">
        <f t="shared" si="12"/>
        <v>1113.5999999999999</v>
      </c>
      <c r="Q107" s="27">
        <f t="shared" si="13"/>
        <v>1.8559999999999999</v>
      </c>
      <c r="R107" s="29"/>
      <c r="S107" s="28">
        <f t="shared" si="14"/>
        <v>1076.5</v>
      </c>
      <c r="T107" s="27">
        <f t="shared" si="15"/>
        <v>1.6896876471511537</v>
      </c>
    </row>
    <row r="108" spans="1:20" ht="67.95" x14ac:dyDescent="0.2">
      <c r="A108" s="14">
        <v>105</v>
      </c>
      <c r="B108" s="13" t="s">
        <v>113</v>
      </c>
      <c r="C108" s="14" t="s">
        <v>80</v>
      </c>
      <c r="D108" s="15">
        <v>1200</v>
      </c>
      <c r="E108" s="25">
        <v>255</v>
      </c>
      <c r="F108" s="25">
        <f t="shared" si="8"/>
        <v>344020.5</v>
      </c>
      <c r="G108" s="26">
        <v>1349.1</v>
      </c>
      <c r="H108" s="25">
        <f t="shared" si="9"/>
        <v>149.09999999999991</v>
      </c>
      <c r="I108" s="27">
        <f t="shared" si="10"/>
        <v>0.12424999999999993</v>
      </c>
      <c r="J108" s="14">
        <v>302</v>
      </c>
      <c r="K108" s="14" t="s">
        <v>80</v>
      </c>
      <c r="L108" s="15">
        <v>1200</v>
      </c>
      <c r="M108" s="25">
        <v>255</v>
      </c>
      <c r="N108" s="25">
        <f t="shared" si="11"/>
        <v>617355</v>
      </c>
      <c r="O108" s="26">
        <v>2421</v>
      </c>
      <c r="P108" s="25">
        <f t="shared" si="12"/>
        <v>1221</v>
      </c>
      <c r="Q108" s="27">
        <f t="shared" si="13"/>
        <v>1.0175000000000001</v>
      </c>
      <c r="R108" s="29"/>
      <c r="S108" s="28">
        <f t="shared" si="14"/>
        <v>1071.9000000000001</v>
      </c>
      <c r="T108" s="27">
        <f t="shared" si="15"/>
        <v>0.79452968645763855</v>
      </c>
    </row>
    <row r="109" spans="1:20" ht="81.55" x14ac:dyDescent="0.2">
      <c r="A109" s="14">
        <v>106</v>
      </c>
      <c r="B109" s="13" t="s">
        <v>114</v>
      </c>
      <c r="C109" s="14" t="s">
        <v>80</v>
      </c>
      <c r="D109" s="15">
        <v>60</v>
      </c>
      <c r="E109" s="25">
        <v>606</v>
      </c>
      <c r="F109" s="25">
        <f t="shared" si="8"/>
        <v>201979.80000000002</v>
      </c>
      <c r="G109" s="26">
        <v>333.3</v>
      </c>
      <c r="H109" s="25">
        <f t="shared" si="9"/>
        <v>273.3</v>
      </c>
      <c r="I109" s="27">
        <f t="shared" si="10"/>
        <v>4.5550000000000006</v>
      </c>
      <c r="J109" s="14">
        <v>303</v>
      </c>
      <c r="K109" s="14" t="s">
        <v>80</v>
      </c>
      <c r="L109" s="15">
        <v>60</v>
      </c>
      <c r="M109" s="25">
        <v>606</v>
      </c>
      <c r="N109" s="25">
        <f t="shared" si="11"/>
        <v>145500.6</v>
      </c>
      <c r="O109" s="26">
        <v>240.1</v>
      </c>
      <c r="P109" s="25">
        <f t="shared" si="12"/>
        <v>180.1</v>
      </c>
      <c r="Q109" s="27">
        <f t="shared" si="13"/>
        <v>3.0016666666666665</v>
      </c>
      <c r="R109" s="29"/>
      <c r="S109" s="28">
        <f t="shared" si="14"/>
        <v>-93.200000000000017</v>
      </c>
      <c r="T109" s="27">
        <f t="shared" si="15"/>
        <v>-0.27962796279627966</v>
      </c>
    </row>
    <row r="110" spans="1:20" ht="81.55" x14ac:dyDescent="0.2">
      <c r="A110" s="14">
        <v>107</v>
      </c>
      <c r="B110" s="13" t="s">
        <v>115</v>
      </c>
      <c r="C110" s="14" t="s">
        <v>80</v>
      </c>
      <c r="D110" s="15">
        <v>40</v>
      </c>
      <c r="E110" s="25">
        <v>967</v>
      </c>
      <c r="F110" s="25">
        <f t="shared" si="8"/>
        <v>140311.69999999998</v>
      </c>
      <c r="G110" s="26">
        <v>145.1</v>
      </c>
      <c r="H110" s="25">
        <f t="shared" si="9"/>
        <v>105.1</v>
      </c>
      <c r="I110" s="27">
        <f t="shared" si="10"/>
        <v>2.6274999999999999</v>
      </c>
      <c r="J110" s="14">
        <v>304</v>
      </c>
      <c r="K110" s="14" t="s">
        <v>80</v>
      </c>
      <c r="L110" s="15">
        <v>40</v>
      </c>
      <c r="M110" s="25">
        <v>967</v>
      </c>
      <c r="N110" s="25">
        <f t="shared" si="11"/>
        <v>274628</v>
      </c>
      <c r="O110" s="26">
        <v>284</v>
      </c>
      <c r="P110" s="25">
        <f t="shared" si="12"/>
        <v>244</v>
      </c>
      <c r="Q110" s="27">
        <f t="shared" si="13"/>
        <v>6.1</v>
      </c>
      <c r="R110" s="29"/>
      <c r="S110" s="28">
        <f t="shared" si="14"/>
        <v>138.9</v>
      </c>
      <c r="T110" s="27">
        <f t="shared" si="15"/>
        <v>0.95727084769124748</v>
      </c>
    </row>
    <row r="111" spans="1:20" ht="67.95" x14ac:dyDescent="0.2">
      <c r="A111" s="14">
        <v>108</v>
      </c>
      <c r="B111" s="13" t="s">
        <v>116</v>
      </c>
      <c r="C111" s="14" t="s">
        <v>5</v>
      </c>
      <c r="D111" s="15">
        <v>5</v>
      </c>
      <c r="E111" s="25">
        <v>2562</v>
      </c>
      <c r="F111" s="25">
        <f t="shared" si="8"/>
        <v>2562</v>
      </c>
      <c r="G111" s="26">
        <v>1</v>
      </c>
      <c r="H111" s="25">
        <f t="shared" si="9"/>
        <v>-4</v>
      </c>
      <c r="I111" s="27">
        <f t="shared" si="10"/>
        <v>-0.8</v>
      </c>
      <c r="J111" s="14">
        <v>305</v>
      </c>
      <c r="K111" s="14" t="s">
        <v>5</v>
      </c>
      <c r="L111" s="15">
        <v>5</v>
      </c>
      <c r="M111" s="25">
        <v>2562</v>
      </c>
      <c r="N111" s="25">
        <f t="shared" si="11"/>
        <v>0</v>
      </c>
      <c r="O111" s="26">
        <v>0</v>
      </c>
      <c r="P111" s="25">
        <f t="shared" si="12"/>
        <v>-5</v>
      </c>
      <c r="Q111" s="27">
        <f t="shared" si="13"/>
        <v>-1</v>
      </c>
      <c r="R111" s="29"/>
      <c r="S111" s="28">
        <f t="shared" si="14"/>
        <v>-1</v>
      </c>
      <c r="T111" s="27">
        <f t="shared" si="15"/>
        <v>-1</v>
      </c>
    </row>
    <row r="112" spans="1:20" ht="95.1" x14ac:dyDescent="0.2">
      <c r="A112" s="14">
        <v>109</v>
      </c>
      <c r="B112" s="13" t="s">
        <v>117</v>
      </c>
      <c r="C112" s="14" t="s">
        <v>5</v>
      </c>
      <c r="D112" s="15">
        <v>3</v>
      </c>
      <c r="E112" s="25">
        <v>18325</v>
      </c>
      <c r="F112" s="25">
        <f t="shared" si="8"/>
        <v>146600</v>
      </c>
      <c r="G112" s="26">
        <v>8</v>
      </c>
      <c r="H112" s="25">
        <f t="shared" si="9"/>
        <v>5</v>
      </c>
      <c r="I112" s="27">
        <f t="shared" si="10"/>
        <v>1.6666666666666667</v>
      </c>
      <c r="J112" s="14">
        <v>306</v>
      </c>
      <c r="K112" s="14" t="s">
        <v>5</v>
      </c>
      <c r="L112" s="15">
        <v>3</v>
      </c>
      <c r="M112" s="25">
        <v>18325</v>
      </c>
      <c r="N112" s="25">
        <f t="shared" si="11"/>
        <v>183250</v>
      </c>
      <c r="O112" s="26">
        <v>10</v>
      </c>
      <c r="P112" s="25">
        <f t="shared" si="12"/>
        <v>7</v>
      </c>
      <c r="Q112" s="27">
        <f t="shared" si="13"/>
        <v>2.3333333333333335</v>
      </c>
      <c r="R112" s="29"/>
      <c r="S112" s="28">
        <f t="shared" si="14"/>
        <v>2</v>
      </c>
      <c r="T112" s="27">
        <f t="shared" si="15"/>
        <v>0.25</v>
      </c>
    </row>
    <row r="113" spans="1:20" ht="95.1" x14ac:dyDescent="0.2">
      <c r="A113" s="14">
        <v>110</v>
      </c>
      <c r="B113" s="13" t="s">
        <v>118</v>
      </c>
      <c r="C113" s="14" t="s">
        <v>5</v>
      </c>
      <c r="D113" s="15">
        <v>2</v>
      </c>
      <c r="E113" s="25">
        <v>28460</v>
      </c>
      <c r="F113" s="25">
        <f t="shared" si="8"/>
        <v>0</v>
      </c>
      <c r="G113" s="26">
        <v>0</v>
      </c>
      <c r="H113" s="25">
        <f t="shared" si="9"/>
        <v>-2</v>
      </c>
      <c r="I113" s="27">
        <f t="shared" si="10"/>
        <v>-1</v>
      </c>
      <c r="J113" s="14">
        <v>307</v>
      </c>
      <c r="K113" s="14" t="s">
        <v>5</v>
      </c>
      <c r="L113" s="15">
        <v>2</v>
      </c>
      <c r="M113" s="25">
        <v>28460</v>
      </c>
      <c r="N113" s="25">
        <f t="shared" si="11"/>
        <v>0</v>
      </c>
      <c r="O113" s="26">
        <v>0</v>
      </c>
      <c r="P113" s="25">
        <f t="shared" si="12"/>
        <v>-2</v>
      </c>
      <c r="Q113" s="27">
        <f t="shared" si="13"/>
        <v>-1</v>
      </c>
      <c r="R113" s="29"/>
      <c r="S113" s="28">
        <f t="shared" si="14"/>
        <v>0</v>
      </c>
      <c r="T113" s="27">
        <v>0</v>
      </c>
    </row>
    <row r="114" spans="1:20" ht="108.7" x14ac:dyDescent="0.2">
      <c r="A114" s="14">
        <v>111</v>
      </c>
      <c r="B114" s="13" t="s">
        <v>119</v>
      </c>
      <c r="C114" s="14" t="s">
        <v>5</v>
      </c>
      <c r="D114" s="15">
        <v>1</v>
      </c>
      <c r="E114" s="25">
        <v>64067</v>
      </c>
      <c r="F114" s="25">
        <f t="shared" si="8"/>
        <v>64067</v>
      </c>
      <c r="G114" s="26">
        <v>1</v>
      </c>
      <c r="H114" s="25">
        <f t="shared" si="9"/>
        <v>0</v>
      </c>
      <c r="I114" s="27">
        <f t="shared" si="10"/>
        <v>0</v>
      </c>
      <c r="J114" s="14">
        <v>308</v>
      </c>
      <c r="K114" s="14" t="s">
        <v>5</v>
      </c>
      <c r="L114" s="15">
        <v>1</v>
      </c>
      <c r="M114" s="25">
        <v>64067</v>
      </c>
      <c r="N114" s="25">
        <f t="shared" si="11"/>
        <v>64067</v>
      </c>
      <c r="O114" s="26">
        <v>1</v>
      </c>
      <c r="P114" s="25">
        <f t="shared" si="12"/>
        <v>0</v>
      </c>
      <c r="Q114" s="27">
        <f t="shared" si="13"/>
        <v>0</v>
      </c>
      <c r="R114" s="29"/>
      <c r="S114" s="28">
        <f t="shared" si="14"/>
        <v>0</v>
      </c>
      <c r="T114" s="27">
        <f t="shared" si="15"/>
        <v>0</v>
      </c>
    </row>
    <row r="115" spans="1:20" ht="108.7" x14ac:dyDescent="0.2">
      <c r="A115" s="14">
        <v>112</v>
      </c>
      <c r="B115" s="13" t="s">
        <v>120</v>
      </c>
      <c r="C115" s="14" t="s">
        <v>5</v>
      </c>
      <c r="D115" s="15">
        <v>1</v>
      </c>
      <c r="E115" s="25">
        <v>28883</v>
      </c>
      <c r="F115" s="25">
        <f t="shared" si="8"/>
        <v>28883</v>
      </c>
      <c r="G115" s="26">
        <v>1</v>
      </c>
      <c r="H115" s="25">
        <f t="shared" si="9"/>
        <v>0</v>
      </c>
      <c r="I115" s="27">
        <f t="shared" si="10"/>
        <v>0</v>
      </c>
      <c r="J115" s="14">
        <v>309</v>
      </c>
      <c r="K115" s="14" t="s">
        <v>5</v>
      </c>
      <c r="L115" s="15">
        <v>1</v>
      </c>
      <c r="M115" s="25">
        <v>28883</v>
      </c>
      <c r="N115" s="25">
        <f t="shared" si="11"/>
        <v>28883</v>
      </c>
      <c r="O115" s="26">
        <v>1</v>
      </c>
      <c r="P115" s="25">
        <f t="shared" si="12"/>
        <v>0</v>
      </c>
      <c r="Q115" s="27">
        <f t="shared" si="13"/>
        <v>0</v>
      </c>
      <c r="R115" s="29"/>
      <c r="S115" s="28">
        <f t="shared" si="14"/>
        <v>0</v>
      </c>
      <c r="T115" s="27">
        <f t="shared" si="15"/>
        <v>0</v>
      </c>
    </row>
    <row r="116" spans="1:20" ht="54.35" x14ac:dyDescent="0.2">
      <c r="A116" s="14">
        <v>113</v>
      </c>
      <c r="B116" s="13" t="s">
        <v>121</v>
      </c>
      <c r="C116" s="14" t="s">
        <v>5</v>
      </c>
      <c r="D116" s="15">
        <v>2</v>
      </c>
      <c r="E116" s="25">
        <v>3260</v>
      </c>
      <c r="F116" s="25">
        <f t="shared" si="8"/>
        <v>0</v>
      </c>
      <c r="G116" s="26">
        <v>0</v>
      </c>
      <c r="H116" s="25">
        <f t="shared" si="9"/>
        <v>-2</v>
      </c>
      <c r="I116" s="27">
        <f t="shared" si="10"/>
        <v>-1</v>
      </c>
      <c r="J116" s="14">
        <v>310</v>
      </c>
      <c r="K116" s="14" t="s">
        <v>5</v>
      </c>
      <c r="L116" s="15">
        <v>2</v>
      </c>
      <c r="M116" s="25">
        <v>3260</v>
      </c>
      <c r="N116" s="25">
        <f t="shared" si="11"/>
        <v>0</v>
      </c>
      <c r="O116" s="26">
        <v>0</v>
      </c>
      <c r="P116" s="25">
        <f t="shared" si="12"/>
        <v>-2</v>
      </c>
      <c r="Q116" s="27">
        <f t="shared" si="13"/>
        <v>-1</v>
      </c>
      <c r="R116" s="29"/>
      <c r="S116" s="28">
        <f t="shared" si="14"/>
        <v>0</v>
      </c>
      <c r="T116" s="27">
        <v>0</v>
      </c>
    </row>
    <row r="117" spans="1:20" ht="149.44999999999999" x14ac:dyDescent="0.2">
      <c r="A117" s="14">
        <v>114</v>
      </c>
      <c r="B117" s="13" t="s">
        <v>122</v>
      </c>
      <c r="C117" s="14" t="s">
        <v>5</v>
      </c>
      <c r="D117" s="15">
        <v>50</v>
      </c>
      <c r="E117" s="25">
        <v>2652</v>
      </c>
      <c r="F117" s="25">
        <f t="shared" si="8"/>
        <v>116688</v>
      </c>
      <c r="G117" s="26">
        <v>44</v>
      </c>
      <c r="H117" s="25">
        <f t="shared" si="9"/>
        <v>-6</v>
      </c>
      <c r="I117" s="27">
        <f t="shared" si="10"/>
        <v>-0.12</v>
      </c>
      <c r="J117" s="14">
        <v>311</v>
      </c>
      <c r="K117" s="14" t="s">
        <v>5</v>
      </c>
      <c r="L117" s="15">
        <v>50</v>
      </c>
      <c r="M117" s="25">
        <v>2652</v>
      </c>
      <c r="N117" s="25">
        <f t="shared" si="11"/>
        <v>241332</v>
      </c>
      <c r="O117" s="26">
        <v>91</v>
      </c>
      <c r="P117" s="25">
        <f t="shared" si="12"/>
        <v>41</v>
      </c>
      <c r="Q117" s="27">
        <f t="shared" si="13"/>
        <v>0.82</v>
      </c>
      <c r="R117" s="29"/>
      <c r="S117" s="28">
        <f t="shared" si="14"/>
        <v>47</v>
      </c>
      <c r="T117" s="27">
        <f t="shared" si="15"/>
        <v>1.0681818181818181</v>
      </c>
    </row>
    <row r="118" spans="1:20" ht="135.85" x14ac:dyDescent="0.2">
      <c r="A118" s="14">
        <v>115</v>
      </c>
      <c r="B118" s="13" t="s">
        <v>123</v>
      </c>
      <c r="C118" s="14" t="s">
        <v>5</v>
      </c>
      <c r="D118" s="15">
        <v>30</v>
      </c>
      <c r="E118" s="25">
        <v>4350</v>
      </c>
      <c r="F118" s="25">
        <f t="shared" si="8"/>
        <v>174000</v>
      </c>
      <c r="G118" s="26">
        <v>40</v>
      </c>
      <c r="H118" s="25">
        <f t="shared" si="9"/>
        <v>10</v>
      </c>
      <c r="I118" s="27">
        <f t="shared" si="10"/>
        <v>0.33333333333333331</v>
      </c>
      <c r="J118" s="14">
        <v>312</v>
      </c>
      <c r="K118" s="14" t="s">
        <v>5</v>
      </c>
      <c r="L118" s="15">
        <v>30</v>
      </c>
      <c r="M118" s="25">
        <v>4350</v>
      </c>
      <c r="N118" s="25">
        <f t="shared" si="11"/>
        <v>261000</v>
      </c>
      <c r="O118" s="26">
        <v>60</v>
      </c>
      <c r="P118" s="25">
        <f t="shared" si="12"/>
        <v>30</v>
      </c>
      <c r="Q118" s="27">
        <f t="shared" si="13"/>
        <v>1</v>
      </c>
      <c r="R118" s="29"/>
      <c r="S118" s="28">
        <f t="shared" si="14"/>
        <v>20</v>
      </c>
      <c r="T118" s="27">
        <f t="shared" si="15"/>
        <v>0.5</v>
      </c>
    </row>
    <row r="119" spans="1:20" ht="135.85" x14ac:dyDescent="0.2">
      <c r="A119" s="14">
        <v>116</v>
      </c>
      <c r="B119" s="13" t="s">
        <v>124</v>
      </c>
      <c r="C119" s="14" t="s">
        <v>5</v>
      </c>
      <c r="D119" s="15">
        <v>12</v>
      </c>
      <c r="E119" s="25">
        <v>4762</v>
      </c>
      <c r="F119" s="25">
        <f t="shared" si="8"/>
        <v>0</v>
      </c>
      <c r="G119" s="26">
        <v>0</v>
      </c>
      <c r="H119" s="25">
        <f t="shared" si="9"/>
        <v>-12</v>
      </c>
      <c r="I119" s="27">
        <f t="shared" si="10"/>
        <v>-1</v>
      </c>
      <c r="J119" s="14">
        <v>313</v>
      </c>
      <c r="K119" s="14" t="s">
        <v>5</v>
      </c>
      <c r="L119" s="15">
        <v>12</v>
      </c>
      <c r="M119" s="25">
        <v>4762</v>
      </c>
      <c r="N119" s="25">
        <f t="shared" si="11"/>
        <v>0</v>
      </c>
      <c r="O119" s="26">
        <v>0</v>
      </c>
      <c r="P119" s="25">
        <f t="shared" si="12"/>
        <v>-12</v>
      </c>
      <c r="Q119" s="27">
        <f t="shared" si="13"/>
        <v>-1</v>
      </c>
      <c r="R119" s="29"/>
      <c r="S119" s="28">
        <f t="shared" si="14"/>
        <v>0</v>
      </c>
      <c r="T119" s="27">
        <v>0</v>
      </c>
    </row>
    <row r="120" spans="1:20" ht="67.95" x14ac:dyDescent="0.2">
      <c r="A120" s="14">
        <v>117</v>
      </c>
      <c r="B120" s="13" t="s">
        <v>125</v>
      </c>
      <c r="C120" s="14" t="s">
        <v>5</v>
      </c>
      <c r="D120" s="15">
        <v>5</v>
      </c>
      <c r="E120" s="25">
        <v>184</v>
      </c>
      <c r="F120" s="25">
        <f t="shared" si="8"/>
        <v>0</v>
      </c>
      <c r="G120" s="26">
        <v>0</v>
      </c>
      <c r="H120" s="25">
        <f t="shared" si="9"/>
        <v>-5</v>
      </c>
      <c r="I120" s="27">
        <f t="shared" si="10"/>
        <v>-1</v>
      </c>
      <c r="J120" s="14">
        <v>314</v>
      </c>
      <c r="K120" s="14" t="s">
        <v>5</v>
      </c>
      <c r="L120" s="15">
        <v>5</v>
      </c>
      <c r="M120" s="25">
        <v>184</v>
      </c>
      <c r="N120" s="25">
        <f t="shared" si="11"/>
        <v>0</v>
      </c>
      <c r="O120" s="26">
        <v>0</v>
      </c>
      <c r="P120" s="25">
        <f t="shared" si="12"/>
        <v>-5</v>
      </c>
      <c r="Q120" s="27">
        <f t="shared" si="13"/>
        <v>-1</v>
      </c>
      <c r="R120" s="29"/>
      <c r="S120" s="28">
        <f t="shared" si="14"/>
        <v>0</v>
      </c>
      <c r="T120" s="27">
        <v>0</v>
      </c>
    </row>
    <row r="121" spans="1:20" ht="203.8" x14ac:dyDescent="0.2">
      <c r="A121" s="14">
        <v>118</v>
      </c>
      <c r="B121" s="13" t="s">
        <v>126</v>
      </c>
      <c r="C121" s="14" t="s">
        <v>5</v>
      </c>
      <c r="D121" s="15">
        <v>12</v>
      </c>
      <c r="E121" s="25">
        <v>4090</v>
      </c>
      <c r="F121" s="25">
        <f t="shared" si="8"/>
        <v>0</v>
      </c>
      <c r="G121" s="26">
        <v>0</v>
      </c>
      <c r="H121" s="25">
        <f t="shared" si="9"/>
        <v>-12</v>
      </c>
      <c r="I121" s="27">
        <f t="shared" si="10"/>
        <v>-1</v>
      </c>
      <c r="J121" s="14">
        <v>315</v>
      </c>
      <c r="K121" s="14" t="s">
        <v>5</v>
      </c>
      <c r="L121" s="15">
        <v>12</v>
      </c>
      <c r="M121" s="25">
        <v>4090</v>
      </c>
      <c r="N121" s="25">
        <f t="shared" si="11"/>
        <v>0</v>
      </c>
      <c r="O121" s="26">
        <v>0</v>
      </c>
      <c r="P121" s="25">
        <f t="shared" si="12"/>
        <v>-12</v>
      </c>
      <c r="Q121" s="27">
        <f t="shared" si="13"/>
        <v>-1</v>
      </c>
      <c r="R121" s="29"/>
      <c r="S121" s="28">
        <f t="shared" si="14"/>
        <v>0</v>
      </c>
      <c r="T121" s="27">
        <v>0</v>
      </c>
    </row>
    <row r="122" spans="1:20" ht="67.95" x14ac:dyDescent="0.2">
      <c r="A122" s="14">
        <v>119</v>
      </c>
      <c r="B122" s="13" t="s">
        <v>127</v>
      </c>
      <c r="C122" s="14" t="s">
        <v>5</v>
      </c>
      <c r="D122" s="15">
        <v>12</v>
      </c>
      <c r="E122" s="25">
        <v>827</v>
      </c>
      <c r="F122" s="25">
        <f t="shared" si="8"/>
        <v>11578</v>
      </c>
      <c r="G122" s="26">
        <v>14</v>
      </c>
      <c r="H122" s="25">
        <f t="shared" si="9"/>
        <v>2</v>
      </c>
      <c r="I122" s="27">
        <f t="shared" si="10"/>
        <v>0.16666666666666666</v>
      </c>
      <c r="J122" s="14">
        <v>316</v>
      </c>
      <c r="K122" s="14" t="s">
        <v>5</v>
      </c>
      <c r="L122" s="15">
        <v>12</v>
      </c>
      <c r="M122" s="25">
        <v>827</v>
      </c>
      <c r="N122" s="25">
        <f t="shared" si="11"/>
        <v>23156</v>
      </c>
      <c r="O122" s="26">
        <v>28</v>
      </c>
      <c r="P122" s="25">
        <f t="shared" si="12"/>
        <v>16</v>
      </c>
      <c r="Q122" s="27">
        <f t="shared" si="13"/>
        <v>1.3333333333333333</v>
      </c>
      <c r="R122" s="29"/>
      <c r="S122" s="28">
        <f t="shared" si="14"/>
        <v>14</v>
      </c>
      <c r="T122" s="27">
        <f t="shared" si="15"/>
        <v>1</v>
      </c>
    </row>
    <row r="123" spans="1:20" ht="40.75" x14ac:dyDescent="0.2">
      <c r="A123" s="14">
        <v>120</v>
      </c>
      <c r="B123" s="13" t="s">
        <v>128</v>
      </c>
      <c r="C123" s="14" t="s">
        <v>5</v>
      </c>
      <c r="D123" s="15">
        <v>5</v>
      </c>
      <c r="E123" s="25">
        <v>2203</v>
      </c>
      <c r="F123" s="25">
        <f t="shared" si="8"/>
        <v>8812</v>
      </c>
      <c r="G123" s="26">
        <v>4</v>
      </c>
      <c r="H123" s="25">
        <f t="shared" si="9"/>
        <v>-1</v>
      </c>
      <c r="I123" s="27">
        <f t="shared" si="10"/>
        <v>-0.2</v>
      </c>
      <c r="J123" s="14">
        <v>317</v>
      </c>
      <c r="K123" s="14" t="s">
        <v>5</v>
      </c>
      <c r="L123" s="15">
        <v>6</v>
      </c>
      <c r="M123" s="25">
        <v>2203</v>
      </c>
      <c r="N123" s="25">
        <f t="shared" si="11"/>
        <v>17624</v>
      </c>
      <c r="O123" s="26">
        <v>8</v>
      </c>
      <c r="P123" s="25">
        <f t="shared" si="12"/>
        <v>2</v>
      </c>
      <c r="Q123" s="27">
        <f t="shared" si="13"/>
        <v>0.33333333333333331</v>
      </c>
      <c r="R123" s="29"/>
      <c r="S123" s="28">
        <f t="shared" si="14"/>
        <v>4</v>
      </c>
      <c r="T123" s="27">
        <f t="shared" si="15"/>
        <v>1</v>
      </c>
    </row>
    <row r="124" spans="1:20" ht="67.95" x14ac:dyDescent="0.2">
      <c r="A124" s="14">
        <v>121</v>
      </c>
      <c r="B124" s="13" t="s">
        <v>129</v>
      </c>
      <c r="C124" s="14" t="s">
        <v>80</v>
      </c>
      <c r="D124" s="15">
        <v>70</v>
      </c>
      <c r="E124" s="25">
        <v>429</v>
      </c>
      <c r="F124" s="25">
        <f t="shared" si="8"/>
        <v>15529.800000000001</v>
      </c>
      <c r="G124" s="26">
        <v>36.200000000000003</v>
      </c>
      <c r="H124" s="25">
        <f t="shared" si="9"/>
        <v>-33.799999999999997</v>
      </c>
      <c r="I124" s="27">
        <f t="shared" si="10"/>
        <v>-0.48285714285714282</v>
      </c>
      <c r="J124" s="14">
        <v>318</v>
      </c>
      <c r="K124" s="14" t="s">
        <v>80</v>
      </c>
      <c r="L124" s="15">
        <v>70</v>
      </c>
      <c r="M124" s="25">
        <v>429</v>
      </c>
      <c r="N124" s="25">
        <f t="shared" si="11"/>
        <v>33891</v>
      </c>
      <c r="O124" s="26">
        <v>79</v>
      </c>
      <c r="P124" s="25">
        <f t="shared" si="12"/>
        <v>9</v>
      </c>
      <c r="Q124" s="27">
        <f t="shared" si="13"/>
        <v>0.12857142857142856</v>
      </c>
      <c r="R124" s="29"/>
      <c r="S124" s="28">
        <f t="shared" si="14"/>
        <v>42.8</v>
      </c>
      <c r="T124" s="27">
        <f t="shared" si="15"/>
        <v>1.1823204419889501</v>
      </c>
    </row>
    <row r="125" spans="1:20" ht="81.55" x14ac:dyDescent="0.2">
      <c r="A125" s="14">
        <v>122</v>
      </c>
      <c r="B125" s="13" t="s">
        <v>130</v>
      </c>
      <c r="C125" s="14" t="s">
        <v>80</v>
      </c>
      <c r="D125" s="15">
        <v>80</v>
      </c>
      <c r="E125" s="25">
        <v>1310</v>
      </c>
      <c r="F125" s="25">
        <f t="shared" si="8"/>
        <v>111874.00000000001</v>
      </c>
      <c r="G125" s="26">
        <v>85.4</v>
      </c>
      <c r="H125" s="25">
        <f t="shared" si="9"/>
        <v>5.4000000000000057</v>
      </c>
      <c r="I125" s="27">
        <f t="shared" si="10"/>
        <v>6.7500000000000074E-2</v>
      </c>
      <c r="J125" s="14">
        <v>319</v>
      </c>
      <c r="K125" s="14" t="s">
        <v>80</v>
      </c>
      <c r="L125" s="15">
        <v>80</v>
      </c>
      <c r="M125" s="25">
        <v>1310</v>
      </c>
      <c r="N125" s="25">
        <f t="shared" si="11"/>
        <v>134275</v>
      </c>
      <c r="O125" s="26">
        <v>102.5</v>
      </c>
      <c r="P125" s="25">
        <f t="shared" si="12"/>
        <v>22.5</v>
      </c>
      <c r="Q125" s="27">
        <f t="shared" si="13"/>
        <v>0.28125</v>
      </c>
      <c r="R125" s="29"/>
      <c r="S125" s="28">
        <f t="shared" si="14"/>
        <v>17.099999999999994</v>
      </c>
      <c r="T125" s="27">
        <f t="shared" si="15"/>
        <v>0.20023419203747064</v>
      </c>
    </row>
    <row r="126" spans="1:20" ht="122.3" x14ac:dyDescent="0.2">
      <c r="A126" s="14">
        <v>123</v>
      </c>
      <c r="B126" s="13" t="s">
        <v>131</v>
      </c>
      <c r="C126" s="14" t="s">
        <v>5</v>
      </c>
      <c r="D126" s="15">
        <v>1</v>
      </c>
      <c r="E126" s="25">
        <v>305000</v>
      </c>
      <c r="F126" s="25">
        <f t="shared" si="8"/>
        <v>305000</v>
      </c>
      <c r="G126" s="26">
        <v>1</v>
      </c>
      <c r="H126" s="25">
        <f t="shared" si="9"/>
        <v>0</v>
      </c>
      <c r="I126" s="27">
        <f t="shared" si="10"/>
        <v>0</v>
      </c>
      <c r="J126" s="14">
        <v>320</v>
      </c>
      <c r="K126" s="14" t="s">
        <v>5</v>
      </c>
      <c r="L126" s="15">
        <v>1</v>
      </c>
      <c r="M126" s="25">
        <v>305000</v>
      </c>
      <c r="N126" s="25">
        <f t="shared" si="11"/>
        <v>305000</v>
      </c>
      <c r="O126" s="26">
        <v>1</v>
      </c>
      <c r="P126" s="25">
        <f t="shared" si="12"/>
        <v>0</v>
      </c>
      <c r="Q126" s="27">
        <f t="shared" si="13"/>
        <v>0</v>
      </c>
      <c r="R126" s="29"/>
      <c r="S126" s="28">
        <f t="shared" si="14"/>
        <v>0</v>
      </c>
      <c r="T126" s="27">
        <f t="shared" si="15"/>
        <v>0</v>
      </c>
    </row>
    <row r="127" spans="1:20" ht="27.2" x14ac:dyDescent="0.2">
      <c r="A127" s="14">
        <v>124</v>
      </c>
      <c r="B127" s="13" t="s">
        <v>132</v>
      </c>
      <c r="C127" s="14" t="s">
        <v>5</v>
      </c>
      <c r="D127" s="15">
        <v>20</v>
      </c>
      <c r="E127" s="25">
        <v>20584</v>
      </c>
      <c r="F127" s="25">
        <f t="shared" si="8"/>
        <v>658688</v>
      </c>
      <c r="G127" s="26">
        <v>32</v>
      </c>
      <c r="H127" s="25">
        <f t="shared" si="9"/>
        <v>12</v>
      </c>
      <c r="I127" s="27">
        <f t="shared" si="10"/>
        <v>0.6</v>
      </c>
      <c r="J127" s="14">
        <v>321</v>
      </c>
      <c r="K127" s="14" t="s">
        <v>5</v>
      </c>
      <c r="L127" s="15">
        <v>20</v>
      </c>
      <c r="M127" s="25">
        <v>20584</v>
      </c>
      <c r="N127" s="25">
        <f t="shared" si="11"/>
        <v>658688</v>
      </c>
      <c r="O127" s="26">
        <v>32</v>
      </c>
      <c r="P127" s="25">
        <f t="shared" si="12"/>
        <v>12</v>
      </c>
      <c r="Q127" s="27">
        <f t="shared" si="13"/>
        <v>0.6</v>
      </c>
      <c r="R127" s="29"/>
      <c r="S127" s="28">
        <f t="shared" si="14"/>
        <v>0</v>
      </c>
      <c r="T127" s="27">
        <f t="shared" si="15"/>
        <v>0</v>
      </c>
    </row>
    <row r="128" spans="1:20" ht="27.2" x14ac:dyDescent="0.2">
      <c r="A128" s="14">
        <v>125</v>
      </c>
      <c r="B128" s="13" t="s">
        <v>133</v>
      </c>
      <c r="C128" s="14" t="s">
        <v>5</v>
      </c>
      <c r="D128" s="15">
        <v>1</v>
      </c>
      <c r="E128" s="25">
        <v>6764</v>
      </c>
      <c r="F128" s="25">
        <f t="shared" si="8"/>
        <v>6764</v>
      </c>
      <c r="G128" s="26">
        <v>1</v>
      </c>
      <c r="H128" s="25">
        <f t="shared" si="9"/>
        <v>0</v>
      </c>
      <c r="I128" s="27">
        <f t="shared" si="10"/>
        <v>0</v>
      </c>
      <c r="J128" s="14">
        <v>322</v>
      </c>
      <c r="K128" s="14" t="s">
        <v>5</v>
      </c>
      <c r="L128" s="15">
        <v>1</v>
      </c>
      <c r="M128" s="25">
        <v>6764</v>
      </c>
      <c r="N128" s="25">
        <f t="shared" si="11"/>
        <v>6764</v>
      </c>
      <c r="O128" s="26">
        <v>1</v>
      </c>
      <c r="P128" s="25">
        <f t="shared" si="12"/>
        <v>0</v>
      </c>
      <c r="Q128" s="27">
        <f t="shared" si="13"/>
        <v>0</v>
      </c>
      <c r="R128" s="29"/>
      <c r="S128" s="28">
        <f t="shared" si="14"/>
        <v>0</v>
      </c>
      <c r="T128" s="27">
        <f t="shared" si="15"/>
        <v>0</v>
      </c>
    </row>
    <row r="129" spans="1:20" ht="108.7" x14ac:dyDescent="0.2">
      <c r="A129" s="14">
        <v>126</v>
      </c>
      <c r="B129" s="13" t="s">
        <v>134</v>
      </c>
      <c r="C129" s="14" t="s">
        <v>5</v>
      </c>
      <c r="D129" s="15">
        <v>2</v>
      </c>
      <c r="E129" s="25">
        <v>8500</v>
      </c>
      <c r="F129" s="25">
        <f t="shared" si="8"/>
        <v>17000</v>
      </c>
      <c r="G129" s="26">
        <v>2</v>
      </c>
      <c r="H129" s="25">
        <f t="shared" si="9"/>
        <v>0</v>
      </c>
      <c r="I129" s="27">
        <f t="shared" si="10"/>
        <v>0</v>
      </c>
      <c r="J129" s="14">
        <v>323</v>
      </c>
      <c r="K129" s="14" t="s">
        <v>5</v>
      </c>
      <c r="L129" s="15">
        <v>2</v>
      </c>
      <c r="M129" s="25">
        <v>8500</v>
      </c>
      <c r="N129" s="25">
        <f t="shared" si="11"/>
        <v>17000</v>
      </c>
      <c r="O129" s="26">
        <v>2</v>
      </c>
      <c r="P129" s="25">
        <f t="shared" si="12"/>
        <v>0</v>
      </c>
      <c r="Q129" s="27">
        <f t="shared" si="13"/>
        <v>0</v>
      </c>
      <c r="R129" s="29"/>
      <c r="S129" s="28">
        <f t="shared" si="14"/>
        <v>0</v>
      </c>
      <c r="T129" s="27">
        <f t="shared" si="15"/>
        <v>0</v>
      </c>
    </row>
    <row r="130" spans="1:20" ht="108.7" x14ac:dyDescent="0.2">
      <c r="A130" s="14">
        <v>127</v>
      </c>
      <c r="B130" s="13" t="s">
        <v>135</v>
      </c>
      <c r="C130" s="14" t="s">
        <v>5</v>
      </c>
      <c r="D130" s="15">
        <v>2</v>
      </c>
      <c r="E130" s="25">
        <v>22283</v>
      </c>
      <c r="F130" s="25">
        <f t="shared" si="8"/>
        <v>44566</v>
      </c>
      <c r="G130" s="26">
        <v>2</v>
      </c>
      <c r="H130" s="25">
        <f t="shared" si="9"/>
        <v>0</v>
      </c>
      <c r="I130" s="27">
        <f t="shared" si="10"/>
        <v>0</v>
      </c>
      <c r="J130" s="14">
        <v>324</v>
      </c>
      <c r="K130" s="14" t="s">
        <v>5</v>
      </c>
      <c r="L130" s="15">
        <v>2</v>
      </c>
      <c r="M130" s="25">
        <v>22283</v>
      </c>
      <c r="N130" s="25">
        <f t="shared" si="11"/>
        <v>89132</v>
      </c>
      <c r="O130" s="26">
        <v>4</v>
      </c>
      <c r="P130" s="25">
        <f t="shared" si="12"/>
        <v>2</v>
      </c>
      <c r="Q130" s="27">
        <f t="shared" si="13"/>
        <v>1</v>
      </c>
      <c r="R130" s="29"/>
      <c r="S130" s="28">
        <f t="shared" si="14"/>
        <v>2</v>
      </c>
      <c r="T130" s="27">
        <f t="shared" si="15"/>
        <v>1</v>
      </c>
    </row>
    <row r="131" spans="1:20" ht="40.75" x14ac:dyDescent="0.2">
      <c r="A131" s="14">
        <v>128</v>
      </c>
      <c r="B131" s="13" t="s">
        <v>136</v>
      </c>
      <c r="C131" s="14" t="s">
        <v>80</v>
      </c>
      <c r="D131" s="15">
        <v>200</v>
      </c>
      <c r="E131" s="25">
        <v>329</v>
      </c>
      <c r="F131" s="25">
        <f t="shared" si="8"/>
        <v>60832.1</v>
      </c>
      <c r="G131" s="26">
        <v>184.9</v>
      </c>
      <c r="H131" s="25">
        <f t="shared" si="9"/>
        <v>-15.099999999999994</v>
      </c>
      <c r="I131" s="27">
        <f t="shared" si="10"/>
        <v>-7.549999999999997E-2</v>
      </c>
      <c r="J131" s="14">
        <v>325</v>
      </c>
      <c r="K131" s="14" t="s">
        <v>80</v>
      </c>
      <c r="L131" s="15">
        <v>200</v>
      </c>
      <c r="M131" s="25">
        <v>329</v>
      </c>
      <c r="N131" s="25">
        <f t="shared" si="11"/>
        <v>71491.7</v>
      </c>
      <c r="O131" s="26">
        <v>217.3</v>
      </c>
      <c r="P131" s="25">
        <f t="shared" si="12"/>
        <v>17.300000000000011</v>
      </c>
      <c r="Q131" s="27">
        <f t="shared" si="13"/>
        <v>8.6500000000000063E-2</v>
      </c>
      <c r="R131" s="29"/>
      <c r="S131" s="28">
        <f t="shared" si="14"/>
        <v>32.400000000000006</v>
      </c>
      <c r="T131" s="27">
        <f t="shared" si="15"/>
        <v>0.17522985397512172</v>
      </c>
    </row>
    <row r="132" spans="1:20" ht="40.75" x14ac:dyDescent="0.2">
      <c r="A132" s="14">
        <v>129</v>
      </c>
      <c r="B132" s="13" t="s">
        <v>137</v>
      </c>
      <c r="C132" s="14" t="s">
        <v>80</v>
      </c>
      <c r="D132" s="15">
        <v>100</v>
      </c>
      <c r="E132" s="25">
        <v>163</v>
      </c>
      <c r="F132" s="25">
        <f t="shared" ref="F132:F195" si="16">G132*E132</f>
        <v>27498.1</v>
      </c>
      <c r="G132" s="26">
        <v>168.7</v>
      </c>
      <c r="H132" s="25">
        <f t="shared" ref="H132:H195" si="17">G132-D132</f>
        <v>68.699999999999989</v>
      </c>
      <c r="I132" s="27">
        <f t="shared" ref="I132:I195" si="18">H132/D132</f>
        <v>0.68699999999999983</v>
      </c>
      <c r="J132" s="14">
        <v>326</v>
      </c>
      <c r="K132" s="14" t="s">
        <v>80</v>
      </c>
      <c r="L132" s="15">
        <v>100</v>
      </c>
      <c r="M132" s="25">
        <v>163</v>
      </c>
      <c r="N132" s="25">
        <f t="shared" ref="N132:N195" si="19">O132*M132</f>
        <v>0</v>
      </c>
      <c r="O132" s="26">
        <v>0</v>
      </c>
      <c r="P132" s="25">
        <f t="shared" ref="P132:P195" si="20">O132-L132</f>
        <v>-100</v>
      </c>
      <c r="Q132" s="27">
        <f t="shared" ref="Q132:Q195" si="21">P132/L132</f>
        <v>-1</v>
      </c>
      <c r="R132" s="29"/>
      <c r="S132" s="28">
        <f t="shared" ref="S132:S195" si="22">O132-G132</f>
        <v>-168.7</v>
      </c>
      <c r="T132" s="27">
        <f t="shared" ref="T132:T195" si="23">S132/G132</f>
        <v>-1</v>
      </c>
    </row>
    <row r="133" spans="1:20" ht="40.75" x14ac:dyDescent="0.2">
      <c r="A133" s="14">
        <v>130</v>
      </c>
      <c r="B133" s="13" t="s">
        <v>138</v>
      </c>
      <c r="C133" s="14" t="s">
        <v>80</v>
      </c>
      <c r="D133" s="15">
        <v>200</v>
      </c>
      <c r="E133" s="25">
        <v>902</v>
      </c>
      <c r="F133" s="25">
        <f t="shared" si="16"/>
        <v>58900.6</v>
      </c>
      <c r="G133" s="26">
        <v>65.3</v>
      </c>
      <c r="H133" s="25">
        <f t="shared" si="17"/>
        <v>-134.69999999999999</v>
      </c>
      <c r="I133" s="27">
        <f t="shared" si="18"/>
        <v>-0.67349999999999999</v>
      </c>
      <c r="J133" s="14">
        <v>327</v>
      </c>
      <c r="K133" s="14" t="s">
        <v>80</v>
      </c>
      <c r="L133" s="15">
        <v>200</v>
      </c>
      <c r="M133" s="25">
        <v>902</v>
      </c>
      <c r="N133" s="25">
        <f t="shared" si="19"/>
        <v>186984.6</v>
      </c>
      <c r="O133" s="26">
        <v>207.3</v>
      </c>
      <c r="P133" s="25">
        <f t="shared" si="20"/>
        <v>7.3000000000000114</v>
      </c>
      <c r="Q133" s="27">
        <f t="shared" si="21"/>
        <v>3.650000000000006E-2</v>
      </c>
      <c r="R133" s="29"/>
      <c r="S133" s="28">
        <f t="shared" si="22"/>
        <v>142</v>
      </c>
      <c r="T133" s="27">
        <f t="shared" si="23"/>
        <v>2.1745788667687598</v>
      </c>
    </row>
    <row r="134" spans="1:20" ht="27.2" x14ac:dyDescent="0.2">
      <c r="A134" s="14">
        <v>131</v>
      </c>
      <c r="B134" s="13" t="s">
        <v>139</v>
      </c>
      <c r="C134" s="14" t="s">
        <v>80</v>
      </c>
      <c r="D134" s="15">
        <v>80</v>
      </c>
      <c r="E134" s="25">
        <v>83</v>
      </c>
      <c r="F134" s="25">
        <f t="shared" si="16"/>
        <v>23738</v>
      </c>
      <c r="G134" s="26">
        <v>286</v>
      </c>
      <c r="H134" s="25">
        <f t="shared" si="17"/>
        <v>206</v>
      </c>
      <c r="I134" s="27">
        <f t="shared" si="18"/>
        <v>2.5750000000000002</v>
      </c>
      <c r="J134" s="14">
        <v>328</v>
      </c>
      <c r="K134" s="14" t="s">
        <v>80</v>
      </c>
      <c r="L134" s="15">
        <v>80</v>
      </c>
      <c r="M134" s="25">
        <v>83</v>
      </c>
      <c r="N134" s="25">
        <f t="shared" si="19"/>
        <v>37399.800000000003</v>
      </c>
      <c r="O134" s="26">
        <v>450.6</v>
      </c>
      <c r="P134" s="25">
        <f t="shared" si="20"/>
        <v>370.6</v>
      </c>
      <c r="Q134" s="27">
        <f t="shared" si="21"/>
        <v>4.6325000000000003</v>
      </c>
      <c r="R134" s="29"/>
      <c r="S134" s="28">
        <f t="shared" si="22"/>
        <v>164.60000000000002</v>
      </c>
      <c r="T134" s="27">
        <f t="shared" si="23"/>
        <v>0.57552447552447561</v>
      </c>
    </row>
    <row r="135" spans="1:20" ht="149.44999999999999" x14ac:dyDescent="0.2">
      <c r="A135" s="14">
        <v>132</v>
      </c>
      <c r="B135" s="13" t="s">
        <v>140</v>
      </c>
      <c r="C135" s="14" t="s">
        <v>80</v>
      </c>
      <c r="D135" s="15">
        <v>120</v>
      </c>
      <c r="E135" s="25">
        <v>1207</v>
      </c>
      <c r="F135" s="25">
        <f t="shared" si="16"/>
        <v>102595</v>
      </c>
      <c r="G135" s="26">
        <v>85</v>
      </c>
      <c r="H135" s="25">
        <f t="shared" si="17"/>
        <v>-35</v>
      </c>
      <c r="I135" s="27">
        <f t="shared" si="18"/>
        <v>-0.29166666666666669</v>
      </c>
      <c r="J135" s="14">
        <v>329</v>
      </c>
      <c r="K135" s="14" t="s">
        <v>80</v>
      </c>
      <c r="L135" s="15">
        <v>120</v>
      </c>
      <c r="M135" s="25">
        <v>1207</v>
      </c>
      <c r="N135" s="25">
        <f t="shared" si="19"/>
        <v>217260</v>
      </c>
      <c r="O135" s="26">
        <v>180</v>
      </c>
      <c r="P135" s="25">
        <f t="shared" si="20"/>
        <v>60</v>
      </c>
      <c r="Q135" s="27">
        <f t="shared" si="21"/>
        <v>0.5</v>
      </c>
      <c r="R135" s="29"/>
      <c r="S135" s="28">
        <f t="shared" si="22"/>
        <v>95</v>
      </c>
      <c r="T135" s="27">
        <f t="shared" si="23"/>
        <v>1.1176470588235294</v>
      </c>
    </row>
    <row r="136" spans="1:20" ht="149.44999999999999" x14ac:dyDescent="0.2">
      <c r="A136" s="14">
        <v>133</v>
      </c>
      <c r="B136" s="13" t="s">
        <v>141</v>
      </c>
      <c r="C136" s="14" t="s">
        <v>80</v>
      </c>
      <c r="D136" s="15">
        <v>70</v>
      </c>
      <c r="E136" s="25">
        <v>722</v>
      </c>
      <c r="F136" s="25">
        <f t="shared" si="16"/>
        <v>28880</v>
      </c>
      <c r="G136" s="26">
        <v>40</v>
      </c>
      <c r="H136" s="25">
        <f t="shared" si="17"/>
        <v>-30</v>
      </c>
      <c r="I136" s="27">
        <f t="shared" si="18"/>
        <v>-0.42857142857142855</v>
      </c>
      <c r="J136" s="14">
        <v>330</v>
      </c>
      <c r="K136" s="14" t="s">
        <v>80</v>
      </c>
      <c r="L136" s="15">
        <v>70</v>
      </c>
      <c r="M136" s="25">
        <v>722</v>
      </c>
      <c r="N136" s="25">
        <f t="shared" si="19"/>
        <v>129960</v>
      </c>
      <c r="O136" s="26">
        <v>180</v>
      </c>
      <c r="P136" s="25">
        <f t="shared" si="20"/>
        <v>110</v>
      </c>
      <c r="Q136" s="27">
        <f t="shared" si="21"/>
        <v>1.5714285714285714</v>
      </c>
      <c r="R136" s="29"/>
      <c r="S136" s="28">
        <f t="shared" si="22"/>
        <v>140</v>
      </c>
      <c r="T136" s="27">
        <f t="shared" si="23"/>
        <v>3.5</v>
      </c>
    </row>
    <row r="137" spans="1:20" ht="149.44999999999999" x14ac:dyDescent="0.2">
      <c r="A137" s="14">
        <v>134</v>
      </c>
      <c r="B137" s="13" t="s">
        <v>142</v>
      </c>
      <c r="C137" s="14" t="s">
        <v>80</v>
      </c>
      <c r="D137" s="15">
        <v>100</v>
      </c>
      <c r="E137" s="25">
        <v>1483</v>
      </c>
      <c r="F137" s="25">
        <f t="shared" si="16"/>
        <v>88980</v>
      </c>
      <c r="G137" s="26">
        <v>60</v>
      </c>
      <c r="H137" s="25">
        <f t="shared" si="17"/>
        <v>-40</v>
      </c>
      <c r="I137" s="27">
        <f t="shared" si="18"/>
        <v>-0.4</v>
      </c>
      <c r="J137" s="14">
        <v>331</v>
      </c>
      <c r="K137" s="14" t="s">
        <v>80</v>
      </c>
      <c r="L137" s="15">
        <v>100</v>
      </c>
      <c r="M137" s="25">
        <v>1483</v>
      </c>
      <c r="N137" s="25">
        <f t="shared" si="19"/>
        <v>237873.2</v>
      </c>
      <c r="O137" s="26">
        <v>160.4</v>
      </c>
      <c r="P137" s="25">
        <f t="shared" si="20"/>
        <v>60.400000000000006</v>
      </c>
      <c r="Q137" s="27">
        <f t="shared" si="21"/>
        <v>0.60400000000000009</v>
      </c>
      <c r="R137" s="29"/>
      <c r="S137" s="28">
        <f t="shared" si="22"/>
        <v>100.4</v>
      </c>
      <c r="T137" s="27">
        <f t="shared" si="23"/>
        <v>1.6733333333333333</v>
      </c>
    </row>
    <row r="138" spans="1:20" ht="149.44999999999999" x14ac:dyDescent="0.2">
      <c r="A138" s="14">
        <v>135</v>
      </c>
      <c r="B138" s="13" t="s">
        <v>143</v>
      </c>
      <c r="C138" s="14" t="s">
        <v>80</v>
      </c>
      <c r="D138" s="15">
        <v>120</v>
      </c>
      <c r="E138" s="25">
        <v>484</v>
      </c>
      <c r="F138" s="25">
        <f t="shared" si="16"/>
        <v>25652</v>
      </c>
      <c r="G138" s="26">
        <v>53</v>
      </c>
      <c r="H138" s="25">
        <f t="shared" si="17"/>
        <v>-67</v>
      </c>
      <c r="I138" s="27">
        <f t="shared" si="18"/>
        <v>-0.55833333333333335</v>
      </c>
      <c r="J138" s="14">
        <v>332</v>
      </c>
      <c r="K138" s="14" t="s">
        <v>80</v>
      </c>
      <c r="L138" s="15">
        <v>120</v>
      </c>
      <c r="M138" s="25">
        <v>484</v>
      </c>
      <c r="N138" s="25">
        <f t="shared" si="19"/>
        <v>5808</v>
      </c>
      <c r="O138" s="26">
        <v>12</v>
      </c>
      <c r="P138" s="25">
        <f t="shared" si="20"/>
        <v>-108</v>
      </c>
      <c r="Q138" s="27">
        <f t="shared" si="21"/>
        <v>-0.9</v>
      </c>
      <c r="R138" s="29"/>
      <c r="S138" s="28">
        <f t="shared" si="22"/>
        <v>-41</v>
      </c>
      <c r="T138" s="27">
        <f t="shared" si="23"/>
        <v>-0.77358490566037741</v>
      </c>
    </row>
    <row r="139" spans="1:20" ht="135.85" x14ac:dyDescent="0.2">
      <c r="A139" s="14">
        <v>136</v>
      </c>
      <c r="B139" s="13" t="s">
        <v>144</v>
      </c>
      <c r="C139" s="14" t="s">
        <v>80</v>
      </c>
      <c r="D139" s="15">
        <v>80</v>
      </c>
      <c r="E139" s="25">
        <v>356</v>
      </c>
      <c r="F139" s="25">
        <f t="shared" si="16"/>
        <v>44500</v>
      </c>
      <c r="G139" s="26">
        <v>125</v>
      </c>
      <c r="H139" s="25">
        <f t="shared" si="17"/>
        <v>45</v>
      </c>
      <c r="I139" s="27">
        <f t="shared" si="18"/>
        <v>0.5625</v>
      </c>
      <c r="J139" s="14">
        <v>333</v>
      </c>
      <c r="K139" s="14" t="s">
        <v>80</v>
      </c>
      <c r="L139" s="15">
        <v>80</v>
      </c>
      <c r="M139" s="25">
        <v>356</v>
      </c>
      <c r="N139" s="25">
        <f t="shared" si="19"/>
        <v>28480</v>
      </c>
      <c r="O139" s="26">
        <v>80</v>
      </c>
      <c r="P139" s="25">
        <f t="shared" si="20"/>
        <v>0</v>
      </c>
      <c r="Q139" s="27">
        <f t="shared" si="21"/>
        <v>0</v>
      </c>
      <c r="R139" s="29"/>
      <c r="S139" s="28">
        <f t="shared" si="22"/>
        <v>-45</v>
      </c>
      <c r="T139" s="27">
        <f t="shared" si="23"/>
        <v>-0.36</v>
      </c>
    </row>
    <row r="140" spans="1:20" ht="244.55" x14ac:dyDescent="0.2">
      <c r="A140" s="14">
        <v>137</v>
      </c>
      <c r="B140" s="13" t="s">
        <v>145</v>
      </c>
      <c r="C140" s="14" t="s">
        <v>5</v>
      </c>
      <c r="D140" s="15">
        <v>1</v>
      </c>
      <c r="E140" s="25">
        <v>355000</v>
      </c>
      <c r="F140" s="25">
        <f t="shared" si="16"/>
        <v>355000</v>
      </c>
      <c r="G140" s="26">
        <v>1</v>
      </c>
      <c r="H140" s="25">
        <f t="shared" si="17"/>
        <v>0</v>
      </c>
      <c r="I140" s="27">
        <f t="shared" si="18"/>
        <v>0</v>
      </c>
      <c r="J140" s="14">
        <v>334</v>
      </c>
      <c r="K140" s="14" t="s">
        <v>5</v>
      </c>
      <c r="L140" s="15">
        <v>1</v>
      </c>
      <c r="M140" s="25">
        <v>355000</v>
      </c>
      <c r="N140" s="25">
        <f t="shared" si="19"/>
        <v>355000</v>
      </c>
      <c r="O140" s="26">
        <v>1</v>
      </c>
      <c r="P140" s="25">
        <f t="shared" si="20"/>
        <v>0</v>
      </c>
      <c r="Q140" s="27">
        <f t="shared" si="21"/>
        <v>0</v>
      </c>
      <c r="R140" s="29"/>
      <c r="S140" s="28">
        <f t="shared" si="22"/>
        <v>0</v>
      </c>
      <c r="T140" s="27">
        <f t="shared" si="23"/>
        <v>0</v>
      </c>
    </row>
    <row r="141" spans="1:20" ht="244.55" x14ac:dyDescent="0.2">
      <c r="A141" s="14">
        <v>138</v>
      </c>
      <c r="B141" s="13" t="s">
        <v>146</v>
      </c>
      <c r="C141" s="14" t="s">
        <v>5</v>
      </c>
      <c r="D141" s="15">
        <v>1</v>
      </c>
      <c r="E141" s="25">
        <v>270000</v>
      </c>
      <c r="F141" s="25">
        <f t="shared" si="16"/>
        <v>270000</v>
      </c>
      <c r="G141" s="26">
        <v>1</v>
      </c>
      <c r="H141" s="25">
        <f t="shared" si="17"/>
        <v>0</v>
      </c>
      <c r="I141" s="27">
        <f t="shared" si="18"/>
        <v>0</v>
      </c>
      <c r="J141" s="14">
        <v>335</v>
      </c>
      <c r="K141" s="14" t="s">
        <v>5</v>
      </c>
      <c r="L141" s="15">
        <v>1</v>
      </c>
      <c r="M141" s="25">
        <v>270000</v>
      </c>
      <c r="N141" s="25">
        <f t="shared" si="19"/>
        <v>270000</v>
      </c>
      <c r="O141" s="26">
        <v>1</v>
      </c>
      <c r="P141" s="25">
        <f t="shared" si="20"/>
        <v>0</v>
      </c>
      <c r="Q141" s="27">
        <f t="shared" si="21"/>
        <v>0</v>
      </c>
      <c r="R141" s="29"/>
      <c r="S141" s="28">
        <f t="shared" si="22"/>
        <v>0</v>
      </c>
      <c r="T141" s="27">
        <f t="shared" si="23"/>
        <v>0</v>
      </c>
    </row>
    <row r="142" spans="1:20" ht="54.35" x14ac:dyDescent="0.2">
      <c r="A142" s="14">
        <v>139</v>
      </c>
      <c r="B142" s="13" t="s">
        <v>147</v>
      </c>
      <c r="C142" s="14" t="s">
        <v>5</v>
      </c>
      <c r="D142" s="15">
        <v>3</v>
      </c>
      <c r="E142" s="25">
        <v>1540</v>
      </c>
      <c r="F142" s="25">
        <f t="shared" si="16"/>
        <v>4620</v>
      </c>
      <c r="G142" s="26">
        <v>3</v>
      </c>
      <c r="H142" s="25">
        <f t="shared" si="17"/>
        <v>0</v>
      </c>
      <c r="I142" s="27">
        <f t="shared" si="18"/>
        <v>0</v>
      </c>
      <c r="J142" s="14">
        <v>336</v>
      </c>
      <c r="K142" s="14" t="s">
        <v>5</v>
      </c>
      <c r="L142" s="15">
        <v>3</v>
      </c>
      <c r="M142" s="25">
        <v>1540</v>
      </c>
      <c r="N142" s="25">
        <f t="shared" si="19"/>
        <v>3080</v>
      </c>
      <c r="O142" s="26">
        <v>2</v>
      </c>
      <c r="P142" s="25">
        <f t="shared" si="20"/>
        <v>-1</v>
      </c>
      <c r="Q142" s="27">
        <f t="shared" si="21"/>
        <v>-0.33333333333333331</v>
      </c>
      <c r="R142" s="29"/>
      <c r="S142" s="28">
        <f t="shared" si="22"/>
        <v>-1</v>
      </c>
      <c r="T142" s="27">
        <f t="shared" si="23"/>
        <v>-0.33333333333333331</v>
      </c>
    </row>
    <row r="143" spans="1:20" ht="54.35" x14ac:dyDescent="0.2">
      <c r="A143" s="14">
        <v>140</v>
      </c>
      <c r="B143" s="13" t="s">
        <v>148</v>
      </c>
      <c r="C143" s="14" t="s">
        <v>149</v>
      </c>
      <c r="D143" s="15">
        <v>1</v>
      </c>
      <c r="E143" s="25">
        <v>383000</v>
      </c>
      <c r="F143" s="25">
        <f t="shared" si="16"/>
        <v>383000</v>
      </c>
      <c r="G143" s="26">
        <v>1</v>
      </c>
      <c r="H143" s="25">
        <f t="shared" si="17"/>
        <v>0</v>
      </c>
      <c r="I143" s="27">
        <f t="shared" si="18"/>
        <v>0</v>
      </c>
      <c r="J143" s="14">
        <v>337</v>
      </c>
      <c r="K143" s="14" t="s">
        <v>149</v>
      </c>
      <c r="L143" s="15">
        <v>1</v>
      </c>
      <c r="M143" s="25">
        <v>383000</v>
      </c>
      <c r="N143" s="25">
        <f t="shared" si="19"/>
        <v>383000</v>
      </c>
      <c r="O143" s="26">
        <v>1</v>
      </c>
      <c r="P143" s="25">
        <f t="shared" si="20"/>
        <v>0</v>
      </c>
      <c r="Q143" s="27">
        <f t="shared" si="21"/>
        <v>0</v>
      </c>
      <c r="R143" s="29"/>
      <c r="S143" s="28">
        <f t="shared" si="22"/>
        <v>0</v>
      </c>
      <c r="T143" s="27">
        <f t="shared" si="23"/>
        <v>0</v>
      </c>
    </row>
    <row r="144" spans="1:20" ht="54.35" x14ac:dyDescent="0.2">
      <c r="A144" s="14">
        <v>141</v>
      </c>
      <c r="B144" s="13" t="s">
        <v>150</v>
      </c>
      <c r="C144" s="14" t="s">
        <v>149</v>
      </c>
      <c r="D144" s="15">
        <v>1</v>
      </c>
      <c r="E144" s="25">
        <v>124000</v>
      </c>
      <c r="F144" s="25">
        <f t="shared" si="16"/>
        <v>124000</v>
      </c>
      <c r="G144" s="26">
        <v>1</v>
      </c>
      <c r="H144" s="25">
        <f t="shared" si="17"/>
        <v>0</v>
      </c>
      <c r="I144" s="27">
        <f t="shared" si="18"/>
        <v>0</v>
      </c>
      <c r="J144" s="14">
        <v>338</v>
      </c>
      <c r="K144" s="14" t="s">
        <v>149</v>
      </c>
      <c r="L144" s="15">
        <v>1</v>
      </c>
      <c r="M144" s="25">
        <v>124000</v>
      </c>
      <c r="N144" s="25">
        <f t="shared" si="19"/>
        <v>124000</v>
      </c>
      <c r="O144" s="26">
        <v>1</v>
      </c>
      <c r="P144" s="25">
        <f t="shared" si="20"/>
        <v>0</v>
      </c>
      <c r="Q144" s="27">
        <f t="shared" si="21"/>
        <v>0</v>
      </c>
      <c r="R144" s="29"/>
      <c r="S144" s="28">
        <f t="shared" si="22"/>
        <v>0</v>
      </c>
      <c r="T144" s="27">
        <f t="shared" si="23"/>
        <v>0</v>
      </c>
    </row>
    <row r="145" spans="1:20" ht="67.95" x14ac:dyDescent="0.2">
      <c r="A145" s="14">
        <v>142</v>
      </c>
      <c r="B145" s="13" t="s">
        <v>151</v>
      </c>
      <c r="C145" s="14" t="s">
        <v>149</v>
      </c>
      <c r="D145" s="15">
        <v>1</v>
      </c>
      <c r="E145" s="25">
        <v>510000</v>
      </c>
      <c r="F145" s="25">
        <f t="shared" si="16"/>
        <v>510000</v>
      </c>
      <c r="G145" s="26">
        <v>1</v>
      </c>
      <c r="H145" s="25">
        <f t="shared" si="17"/>
        <v>0</v>
      </c>
      <c r="I145" s="27">
        <f t="shared" si="18"/>
        <v>0</v>
      </c>
      <c r="J145" s="14">
        <v>339</v>
      </c>
      <c r="K145" s="14" t="s">
        <v>149</v>
      </c>
      <c r="L145" s="15">
        <v>1</v>
      </c>
      <c r="M145" s="25">
        <v>510000</v>
      </c>
      <c r="N145" s="25">
        <f t="shared" si="19"/>
        <v>510000</v>
      </c>
      <c r="O145" s="26">
        <v>1</v>
      </c>
      <c r="P145" s="25">
        <f t="shared" si="20"/>
        <v>0</v>
      </c>
      <c r="Q145" s="27">
        <f t="shared" si="21"/>
        <v>0</v>
      </c>
      <c r="R145" s="29"/>
      <c r="S145" s="28">
        <f t="shared" si="22"/>
        <v>0</v>
      </c>
      <c r="T145" s="27">
        <f t="shared" si="23"/>
        <v>0</v>
      </c>
    </row>
    <row r="146" spans="1:20" ht="40.75" x14ac:dyDescent="0.2">
      <c r="A146" s="14">
        <v>143</v>
      </c>
      <c r="B146" s="13" t="s">
        <v>152</v>
      </c>
      <c r="C146" s="14" t="s">
        <v>149</v>
      </c>
      <c r="D146" s="15">
        <v>1</v>
      </c>
      <c r="E146" s="25">
        <v>182000</v>
      </c>
      <c r="F146" s="25">
        <f t="shared" si="16"/>
        <v>182000</v>
      </c>
      <c r="G146" s="26">
        <v>1</v>
      </c>
      <c r="H146" s="25">
        <f t="shared" si="17"/>
        <v>0</v>
      </c>
      <c r="I146" s="27">
        <f t="shared" si="18"/>
        <v>0</v>
      </c>
      <c r="J146" s="14">
        <v>340</v>
      </c>
      <c r="K146" s="14" t="s">
        <v>149</v>
      </c>
      <c r="L146" s="15">
        <v>1</v>
      </c>
      <c r="M146" s="25">
        <v>182000</v>
      </c>
      <c r="N146" s="25">
        <f t="shared" si="19"/>
        <v>182000</v>
      </c>
      <c r="O146" s="26">
        <v>1</v>
      </c>
      <c r="P146" s="25">
        <f t="shared" si="20"/>
        <v>0</v>
      </c>
      <c r="Q146" s="27">
        <f t="shared" si="21"/>
        <v>0</v>
      </c>
      <c r="R146" s="29"/>
      <c r="S146" s="28">
        <f t="shared" si="22"/>
        <v>0</v>
      </c>
      <c r="T146" s="27">
        <f t="shared" si="23"/>
        <v>0</v>
      </c>
    </row>
    <row r="147" spans="1:20" ht="27.2" x14ac:dyDescent="0.2">
      <c r="A147" s="14">
        <v>144</v>
      </c>
      <c r="B147" s="13" t="s">
        <v>153</v>
      </c>
      <c r="C147" s="14" t="s">
        <v>149</v>
      </c>
      <c r="D147" s="15">
        <v>1</v>
      </c>
      <c r="E147" s="25">
        <v>138000</v>
      </c>
      <c r="F147" s="25">
        <f t="shared" si="16"/>
        <v>138000</v>
      </c>
      <c r="G147" s="26">
        <v>1</v>
      </c>
      <c r="H147" s="25">
        <f t="shared" si="17"/>
        <v>0</v>
      </c>
      <c r="I147" s="27">
        <f t="shared" si="18"/>
        <v>0</v>
      </c>
      <c r="J147" s="14">
        <v>341</v>
      </c>
      <c r="K147" s="14" t="s">
        <v>149</v>
      </c>
      <c r="L147" s="15">
        <v>1</v>
      </c>
      <c r="M147" s="25">
        <v>138000</v>
      </c>
      <c r="N147" s="25">
        <f t="shared" si="19"/>
        <v>138000</v>
      </c>
      <c r="O147" s="26">
        <v>1</v>
      </c>
      <c r="P147" s="25">
        <f t="shared" si="20"/>
        <v>0</v>
      </c>
      <c r="Q147" s="27">
        <f t="shared" si="21"/>
        <v>0</v>
      </c>
      <c r="R147" s="29"/>
      <c r="S147" s="28">
        <f t="shared" si="22"/>
        <v>0</v>
      </c>
      <c r="T147" s="27">
        <f t="shared" si="23"/>
        <v>0</v>
      </c>
    </row>
    <row r="148" spans="1:20" ht="27.2" x14ac:dyDescent="0.2">
      <c r="A148" s="14">
        <v>145</v>
      </c>
      <c r="B148" s="13" t="s">
        <v>154</v>
      </c>
      <c r="C148" s="14" t="s">
        <v>5</v>
      </c>
      <c r="D148" s="15">
        <v>5</v>
      </c>
      <c r="E148" s="25">
        <v>11225</v>
      </c>
      <c r="F148" s="25">
        <f t="shared" si="16"/>
        <v>56125</v>
      </c>
      <c r="G148" s="26">
        <v>5</v>
      </c>
      <c r="H148" s="25">
        <f t="shared" si="17"/>
        <v>0</v>
      </c>
      <c r="I148" s="27">
        <f t="shared" si="18"/>
        <v>0</v>
      </c>
      <c r="J148" s="14">
        <v>342</v>
      </c>
      <c r="K148" s="14" t="s">
        <v>5</v>
      </c>
      <c r="L148" s="15">
        <v>5</v>
      </c>
      <c r="M148" s="25">
        <v>11225</v>
      </c>
      <c r="N148" s="25">
        <f t="shared" si="19"/>
        <v>56125</v>
      </c>
      <c r="O148" s="26">
        <v>5</v>
      </c>
      <c r="P148" s="25">
        <f t="shared" si="20"/>
        <v>0</v>
      </c>
      <c r="Q148" s="27">
        <f t="shared" si="21"/>
        <v>0</v>
      </c>
      <c r="R148" s="29"/>
      <c r="S148" s="28">
        <f t="shared" si="22"/>
        <v>0</v>
      </c>
      <c r="T148" s="27">
        <f t="shared" si="23"/>
        <v>0</v>
      </c>
    </row>
    <row r="149" spans="1:20" ht="27.2" x14ac:dyDescent="0.2">
      <c r="A149" s="14">
        <v>146</v>
      </c>
      <c r="B149" s="13" t="s">
        <v>155</v>
      </c>
      <c r="C149" s="14" t="s">
        <v>5</v>
      </c>
      <c r="D149" s="15">
        <v>5</v>
      </c>
      <c r="E149" s="25">
        <v>7686</v>
      </c>
      <c r="F149" s="25">
        <f t="shared" si="16"/>
        <v>38430</v>
      </c>
      <c r="G149" s="26">
        <v>5</v>
      </c>
      <c r="H149" s="25">
        <f t="shared" si="17"/>
        <v>0</v>
      </c>
      <c r="I149" s="27">
        <f t="shared" si="18"/>
        <v>0</v>
      </c>
      <c r="J149" s="14">
        <v>343</v>
      </c>
      <c r="K149" s="14" t="s">
        <v>5</v>
      </c>
      <c r="L149" s="15">
        <v>5</v>
      </c>
      <c r="M149" s="25">
        <v>7686</v>
      </c>
      <c r="N149" s="25">
        <f t="shared" si="19"/>
        <v>38430</v>
      </c>
      <c r="O149" s="26">
        <v>5</v>
      </c>
      <c r="P149" s="25">
        <f t="shared" si="20"/>
        <v>0</v>
      </c>
      <c r="Q149" s="27">
        <f t="shared" si="21"/>
        <v>0</v>
      </c>
      <c r="R149" s="29"/>
      <c r="S149" s="28">
        <f t="shared" si="22"/>
        <v>0</v>
      </c>
      <c r="T149" s="27">
        <f t="shared" si="23"/>
        <v>0</v>
      </c>
    </row>
    <row r="150" spans="1:20" ht="27.2" x14ac:dyDescent="0.2">
      <c r="A150" s="14">
        <v>147</v>
      </c>
      <c r="B150" s="13" t="s">
        <v>156</v>
      </c>
      <c r="C150" s="14" t="s">
        <v>5</v>
      </c>
      <c r="D150" s="15">
        <v>5</v>
      </c>
      <c r="E150" s="25">
        <v>15065</v>
      </c>
      <c r="F150" s="25">
        <f t="shared" si="16"/>
        <v>75325</v>
      </c>
      <c r="G150" s="26">
        <v>5</v>
      </c>
      <c r="H150" s="25">
        <f t="shared" si="17"/>
        <v>0</v>
      </c>
      <c r="I150" s="27">
        <f t="shared" si="18"/>
        <v>0</v>
      </c>
      <c r="J150" s="14">
        <v>344</v>
      </c>
      <c r="K150" s="14" t="s">
        <v>5</v>
      </c>
      <c r="L150" s="15">
        <v>5</v>
      </c>
      <c r="M150" s="25">
        <v>15065</v>
      </c>
      <c r="N150" s="25">
        <f t="shared" si="19"/>
        <v>75325</v>
      </c>
      <c r="O150" s="26">
        <v>5</v>
      </c>
      <c r="P150" s="25">
        <f t="shared" si="20"/>
        <v>0</v>
      </c>
      <c r="Q150" s="27">
        <f t="shared" si="21"/>
        <v>0</v>
      </c>
      <c r="R150" s="29"/>
      <c r="S150" s="28">
        <f t="shared" si="22"/>
        <v>0</v>
      </c>
      <c r="T150" s="27">
        <f t="shared" si="23"/>
        <v>0</v>
      </c>
    </row>
    <row r="151" spans="1:20" ht="27.2" x14ac:dyDescent="0.2">
      <c r="A151" s="14">
        <v>148</v>
      </c>
      <c r="B151" s="13" t="s">
        <v>157</v>
      </c>
      <c r="C151" s="14" t="s">
        <v>149</v>
      </c>
      <c r="D151" s="15">
        <v>1</v>
      </c>
      <c r="E151" s="25">
        <v>56000</v>
      </c>
      <c r="F151" s="25">
        <f t="shared" si="16"/>
        <v>56000</v>
      </c>
      <c r="G151" s="26">
        <v>1</v>
      </c>
      <c r="H151" s="25">
        <f t="shared" si="17"/>
        <v>0</v>
      </c>
      <c r="I151" s="27">
        <f t="shared" si="18"/>
        <v>0</v>
      </c>
      <c r="J151" s="14">
        <v>345</v>
      </c>
      <c r="K151" s="14" t="s">
        <v>149</v>
      </c>
      <c r="L151" s="15">
        <v>1</v>
      </c>
      <c r="M151" s="25">
        <v>56000</v>
      </c>
      <c r="N151" s="25">
        <f t="shared" si="19"/>
        <v>56000</v>
      </c>
      <c r="O151" s="26">
        <v>1</v>
      </c>
      <c r="P151" s="25">
        <f t="shared" si="20"/>
        <v>0</v>
      </c>
      <c r="Q151" s="27">
        <f t="shared" si="21"/>
        <v>0</v>
      </c>
      <c r="R151" s="29"/>
      <c r="S151" s="28">
        <f t="shared" si="22"/>
        <v>0</v>
      </c>
      <c r="T151" s="27">
        <f t="shared" si="23"/>
        <v>0</v>
      </c>
    </row>
    <row r="152" spans="1:20" ht="149.44999999999999" x14ac:dyDescent="0.2">
      <c r="A152" s="14">
        <v>149</v>
      </c>
      <c r="B152" s="13" t="s">
        <v>158</v>
      </c>
      <c r="C152" s="14" t="s">
        <v>5</v>
      </c>
      <c r="D152" s="15">
        <v>1</v>
      </c>
      <c r="E152" s="25">
        <v>48000</v>
      </c>
      <c r="F152" s="25">
        <f t="shared" si="16"/>
        <v>96000</v>
      </c>
      <c r="G152" s="26">
        <v>2</v>
      </c>
      <c r="H152" s="25">
        <f t="shared" si="17"/>
        <v>1</v>
      </c>
      <c r="I152" s="27">
        <f t="shared" si="18"/>
        <v>1</v>
      </c>
      <c r="J152" s="14">
        <v>346</v>
      </c>
      <c r="K152" s="14" t="s">
        <v>5</v>
      </c>
      <c r="L152" s="15">
        <v>1</v>
      </c>
      <c r="M152" s="25">
        <v>48000</v>
      </c>
      <c r="N152" s="25">
        <f t="shared" si="19"/>
        <v>144000</v>
      </c>
      <c r="O152" s="26">
        <v>3</v>
      </c>
      <c r="P152" s="25">
        <f t="shared" si="20"/>
        <v>2</v>
      </c>
      <c r="Q152" s="27">
        <f t="shared" si="21"/>
        <v>2</v>
      </c>
      <c r="R152" s="29"/>
      <c r="S152" s="28">
        <f t="shared" si="22"/>
        <v>1</v>
      </c>
      <c r="T152" s="27">
        <f t="shared" si="23"/>
        <v>0.5</v>
      </c>
    </row>
    <row r="153" spans="1:20" ht="149.44999999999999" x14ac:dyDescent="0.2">
      <c r="A153" s="14">
        <v>150</v>
      </c>
      <c r="B153" s="13" t="s">
        <v>159</v>
      </c>
      <c r="C153" s="14" t="s">
        <v>5</v>
      </c>
      <c r="D153" s="15">
        <v>1</v>
      </c>
      <c r="E153" s="25">
        <v>40000</v>
      </c>
      <c r="F153" s="25">
        <f t="shared" si="16"/>
        <v>0</v>
      </c>
      <c r="G153" s="26">
        <v>0</v>
      </c>
      <c r="H153" s="25">
        <f t="shared" si="17"/>
        <v>-1</v>
      </c>
      <c r="I153" s="27">
        <f t="shared" si="18"/>
        <v>-1</v>
      </c>
      <c r="J153" s="14">
        <v>347</v>
      </c>
      <c r="K153" s="14" t="s">
        <v>5</v>
      </c>
      <c r="L153" s="15">
        <v>1</v>
      </c>
      <c r="M153" s="25">
        <v>40000</v>
      </c>
      <c r="N153" s="25">
        <f t="shared" si="19"/>
        <v>0</v>
      </c>
      <c r="O153" s="26">
        <v>0</v>
      </c>
      <c r="P153" s="25">
        <f t="shared" si="20"/>
        <v>-1</v>
      </c>
      <c r="Q153" s="27">
        <f t="shared" si="21"/>
        <v>-1</v>
      </c>
      <c r="R153" s="29"/>
      <c r="S153" s="28">
        <f t="shared" si="22"/>
        <v>0</v>
      </c>
      <c r="T153" s="27">
        <v>0</v>
      </c>
    </row>
    <row r="154" spans="1:20" ht="271.7" x14ac:dyDescent="0.2">
      <c r="A154" s="14">
        <v>151</v>
      </c>
      <c r="B154" s="13" t="s">
        <v>160</v>
      </c>
      <c r="C154" s="14" t="s">
        <v>5</v>
      </c>
      <c r="D154" s="15">
        <v>1</v>
      </c>
      <c r="E154" s="25">
        <v>590000</v>
      </c>
      <c r="F154" s="25">
        <f t="shared" si="16"/>
        <v>590000</v>
      </c>
      <c r="G154" s="26">
        <v>1</v>
      </c>
      <c r="H154" s="25">
        <f t="shared" si="17"/>
        <v>0</v>
      </c>
      <c r="I154" s="27">
        <f t="shared" si="18"/>
        <v>0</v>
      </c>
      <c r="J154" s="14">
        <v>348</v>
      </c>
      <c r="K154" s="14" t="s">
        <v>5</v>
      </c>
      <c r="L154" s="15">
        <v>1</v>
      </c>
      <c r="M154" s="25">
        <v>590000</v>
      </c>
      <c r="N154" s="25">
        <f t="shared" si="19"/>
        <v>0</v>
      </c>
      <c r="O154" s="26">
        <v>0</v>
      </c>
      <c r="P154" s="25">
        <f t="shared" si="20"/>
        <v>-1</v>
      </c>
      <c r="Q154" s="27">
        <f t="shared" si="21"/>
        <v>-1</v>
      </c>
      <c r="R154" s="29"/>
      <c r="S154" s="28">
        <f t="shared" si="22"/>
        <v>-1</v>
      </c>
      <c r="T154" s="27">
        <f t="shared" si="23"/>
        <v>-1</v>
      </c>
    </row>
    <row r="155" spans="1:20" ht="122.3" x14ac:dyDescent="0.2">
      <c r="A155" s="14">
        <v>152</v>
      </c>
      <c r="B155" s="13" t="s">
        <v>161</v>
      </c>
      <c r="C155" s="14" t="s">
        <v>5</v>
      </c>
      <c r="D155" s="15">
        <v>6</v>
      </c>
      <c r="E155" s="25">
        <v>42000</v>
      </c>
      <c r="F155" s="25">
        <f t="shared" si="16"/>
        <v>252000</v>
      </c>
      <c r="G155" s="26">
        <v>6</v>
      </c>
      <c r="H155" s="25">
        <f t="shared" si="17"/>
        <v>0</v>
      </c>
      <c r="I155" s="27">
        <f t="shared" si="18"/>
        <v>0</v>
      </c>
      <c r="J155" s="14">
        <v>349</v>
      </c>
      <c r="K155" s="14" t="s">
        <v>5</v>
      </c>
      <c r="L155" s="15">
        <v>6</v>
      </c>
      <c r="M155" s="25">
        <v>42000</v>
      </c>
      <c r="N155" s="25">
        <f t="shared" si="19"/>
        <v>252000</v>
      </c>
      <c r="O155" s="26">
        <v>6</v>
      </c>
      <c r="P155" s="25">
        <f t="shared" si="20"/>
        <v>0</v>
      </c>
      <c r="Q155" s="27">
        <f t="shared" si="21"/>
        <v>0</v>
      </c>
      <c r="R155" s="29"/>
      <c r="S155" s="28">
        <f t="shared" si="22"/>
        <v>0</v>
      </c>
      <c r="T155" s="27">
        <f t="shared" si="23"/>
        <v>0</v>
      </c>
    </row>
    <row r="156" spans="1:20" ht="177.3" x14ac:dyDescent="0.2">
      <c r="A156" s="14">
        <v>153</v>
      </c>
      <c r="B156" s="13" t="s">
        <v>201</v>
      </c>
      <c r="C156" s="14" t="s">
        <v>5</v>
      </c>
      <c r="D156" s="15">
        <v>1</v>
      </c>
      <c r="E156" s="25">
        <v>182000</v>
      </c>
      <c r="F156" s="25">
        <f t="shared" si="16"/>
        <v>364000</v>
      </c>
      <c r="G156" s="26">
        <v>2</v>
      </c>
      <c r="H156" s="25">
        <f t="shared" si="17"/>
        <v>1</v>
      </c>
      <c r="I156" s="27">
        <f t="shared" si="18"/>
        <v>1</v>
      </c>
      <c r="J156" s="14">
        <v>350</v>
      </c>
      <c r="K156" s="14" t="s">
        <v>5</v>
      </c>
      <c r="L156" s="15">
        <v>1</v>
      </c>
      <c r="M156" s="25">
        <v>182000</v>
      </c>
      <c r="N156" s="25">
        <f t="shared" si="19"/>
        <v>0</v>
      </c>
      <c r="O156" s="26">
        <v>0</v>
      </c>
      <c r="P156" s="25">
        <f t="shared" si="20"/>
        <v>-1</v>
      </c>
      <c r="Q156" s="27">
        <f t="shared" si="21"/>
        <v>-1</v>
      </c>
      <c r="R156" s="29"/>
      <c r="S156" s="28">
        <f t="shared" si="22"/>
        <v>-2</v>
      </c>
      <c r="T156" s="27">
        <f t="shared" si="23"/>
        <v>-1</v>
      </c>
    </row>
    <row r="157" spans="1:20" ht="163.05000000000001" x14ac:dyDescent="0.2">
      <c r="A157" s="14">
        <v>154</v>
      </c>
      <c r="B157" s="13" t="s">
        <v>162</v>
      </c>
      <c r="C157" s="14" t="s">
        <v>5</v>
      </c>
      <c r="D157" s="15">
        <v>1</v>
      </c>
      <c r="E157" s="25">
        <v>205000</v>
      </c>
      <c r="F157" s="25">
        <f t="shared" si="16"/>
        <v>205000</v>
      </c>
      <c r="G157" s="26">
        <v>1</v>
      </c>
      <c r="H157" s="25">
        <f t="shared" si="17"/>
        <v>0</v>
      </c>
      <c r="I157" s="27">
        <f t="shared" si="18"/>
        <v>0</v>
      </c>
      <c r="J157" s="14">
        <v>351</v>
      </c>
      <c r="K157" s="14" t="s">
        <v>5</v>
      </c>
      <c r="L157" s="15">
        <v>1</v>
      </c>
      <c r="M157" s="25">
        <v>205000</v>
      </c>
      <c r="N157" s="25">
        <f t="shared" si="19"/>
        <v>205000</v>
      </c>
      <c r="O157" s="26">
        <v>1</v>
      </c>
      <c r="P157" s="25">
        <f t="shared" si="20"/>
        <v>0</v>
      </c>
      <c r="Q157" s="27">
        <f t="shared" si="21"/>
        <v>0</v>
      </c>
      <c r="R157" s="29"/>
      <c r="S157" s="28">
        <f t="shared" si="22"/>
        <v>0</v>
      </c>
      <c r="T157" s="27">
        <f t="shared" si="23"/>
        <v>0</v>
      </c>
    </row>
    <row r="158" spans="1:20" ht="150.15" x14ac:dyDescent="0.2">
      <c r="A158" s="14">
        <v>155</v>
      </c>
      <c r="B158" s="13" t="s">
        <v>202</v>
      </c>
      <c r="C158" s="14" t="s">
        <v>80</v>
      </c>
      <c r="D158" s="15">
        <v>20</v>
      </c>
      <c r="E158" s="25">
        <v>1020</v>
      </c>
      <c r="F158" s="25">
        <f t="shared" si="16"/>
        <v>10200</v>
      </c>
      <c r="G158" s="26">
        <v>10</v>
      </c>
      <c r="H158" s="25">
        <f t="shared" si="17"/>
        <v>-10</v>
      </c>
      <c r="I158" s="27">
        <f t="shared" si="18"/>
        <v>-0.5</v>
      </c>
      <c r="J158" s="14">
        <v>352</v>
      </c>
      <c r="K158" s="14" t="s">
        <v>80</v>
      </c>
      <c r="L158" s="15">
        <v>20</v>
      </c>
      <c r="M158" s="25">
        <v>1020</v>
      </c>
      <c r="N158" s="25">
        <f t="shared" si="19"/>
        <v>16320</v>
      </c>
      <c r="O158" s="26">
        <v>16</v>
      </c>
      <c r="P158" s="25">
        <f t="shared" si="20"/>
        <v>-4</v>
      </c>
      <c r="Q158" s="27">
        <f t="shared" si="21"/>
        <v>-0.2</v>
      </c>
      <c r="R158" s="29"/>
      <c r="S158" s="28">
        <f t="shared" si="22"/>
        <v>6</v>
      </c>
      <c r="T158" s="27">
        <f t="shared" si="23"/>
        <v>0.6</v>
      </c>
    </row>
    <row r="159" spans="1:20" ht="150.15" x14ac:dyDescent="0.2">
      <c r="A159" s="14">
        <v>156</v>
      </c>
      <c r="B159" s="13" t="s">
        <v>203</v>
      </c>
      <c r="C159" s="14" t="s">
        <v>80</v>
      </c>
      <c r="D159" s="15">
        <v>20</v>
      </c>
      <c r="E159" s="25">
        <v>1190</v>
      </c>
      <c r="F159" s="25">
        <f t="shared" si="16"/>
        <v>14280</v>
      </c>
      <c r="G159" s="26">
        <v>12</v>
      </c>
      <c r="H159" s="25">
        <f t="shared" si="17"/>
        <v>-8</v>
      </c>
      <c r="I159" s="27">
        <f t="shared" si="18"/>
        <v>-0.4</v>
      </c>
      <c r="J159" s="14">
        <v>353</v>
      </c>
      <c r="K159" s="14" t="s">
        <v>80</v>
      </c>
      <c r="L159" s="15">
        <v>20</v>
      </c>
      <c r="M159" s="25">
        <v>1190</v>
      </c>
      <c r="N159" s="25">
        <f t="shared" si="19"/>
        <v>19040</v>
      </c>
      <c r="O159" s="26">
        <v>16</v>
      </c>
      <c r="P159" s="25">
        <f t="shared" si="20"/>
        <v>-4</v>
      </c>
      <c r="Q159" s="27">
        <f t="shared" si="21"/>
        <v>-0.2</v>
      </c>
      <c r="R159" s="29"/>
      <c r="S159" s="28">
        <f t="shared" si="22"/>
        <v>4</v>
      </c>
      <c r="T159" s="27">
        <f t="shared" si="23"/>
        <v>0.33333333333333331</v>
      </c>
    </row>
    <row r="160" spans="1:20" ht="55.05" x14ac:dyDescent="0.2">
      <c r="A160" s="14">
        <v>157</v>
      </c>
      <c r="B160" s="13" t="s">
        <v>204</v>
      </c>
      <c r="C160" s="14" t="s">
        <v>80</v>
      </c>
      <c r="D160" s="15">
        <v>50</v>
      </c>
      <c r="E160" s="25">
        <v>670</v>
      </c>
      <c r="F160" s="25">
        <f t="shared" si="16"/>
        <v>0</v>
      </c>
      <c r="G160" s="26">
        <v>0</v>
      </c>
      <c r="H160" s="25">
        <f t="shared" si="17"/>
        <v>-50</v>
      </c>
      <c r="I160" s="27">
        <f t="shared" si="18"/>
        <v>-1</v>
      </c>
      <c r="J160" s="14">
        <v>354</v>
      </c>
      <c r="K160" s="14" t="s">
        <v>80</v>
      </c>
      <c r="L160" s="15">
        <v>50</v>
      </c>
      <c r="M160" s="25">
        <v>670</v>
      </c>
      <c r="N160" s="25">
        <f t="shared" si="19"/>
        <v>0</v>
      </c>
      <c r="O160" s="26">
        <v>0</v>
      </c>
      <c r="P160" s="25">
        <f t="shared" si="20"/>
        <v>-50</v>
      </c>
      <c r="Q160" s="27">
        <f t="shared" si="21"/>
        <v>-1</v>
      </c>
      <c r="R160" s="29"/>
      <c r="S160" s="28">
        <f t="shared" si="22"/>
        <v>0</v>
      </c>
      <c r="T160" s="27">
        <v>0</v>
      </c>
    </row>
    <row r="161" spans="1:20" ht="55.05" x14ac:dyDescent="0.2">
      <c r="A161" s="14">
        <v>158</v>
      </c>
      <c r="B161" s="13" t="s">
        <v>205</v>
      </c>
      <c r="C161" s="14" t="s">
        <v>80</v>
      </c>
      <c r="D161" s="15">
        <v>50</v>
      </c>
      <c r="E161" s="25">
        <v>515</v>
      </c>
      <c r="F161" s="25">
        <f t="shared" si="16"/>
        <v>6180</v>
      </c>
      <c r="G161" s="26">
        <v>12</v>
      </c>
      <c r="H161" s="25">
        <f t="shared" si="17"/>
        <v>-38</v>
      </c>
      <c r="I161" s="27">
        <f t="shared" si="18"/>
        <v>-0.76</v>
      </c>
      <c r="J161" s="14">
        <v>355</v>
      </c>
      <c r="K161" s="14" t="s">
        <v>80</v>
      </c>
      <c r="L161" s="15">
        <v>50</v>
      </c>
      <c r="M161" s="25">
        <v>515</v>
      </c>
      <c r="N161" s="25">
        <f t="shared" si="19"/>
        <v>4635</v>
      </c>
      <c r="O161" s="26">
        <v>9</v>
      </c>
      <c r="P161" s="25">
        <f t="shared" si="20"/>
        <v>-41</v>
      </c>
      <c r="Q161" s="27">
        <f t="shared" si="21"/>
        <v>-0.82</v>
      </c>
      <c r="R161" s="29"/>
      <c r="S161" s="28">
        <f t="shared" si="22"/>
        <v>-3</v>
      </c>
      <c r="T161" s="27">
        <f t="shared" si="23"/>
        <v>-0.25</v>
      </c>
    </row>
    <row r="162" spans="1:20" ht="122.95" x14ac:dyDescent="0.2">
      <c r="A162" s="14">
        <v>159</v>
      </c>
      <c r="B162" s="13" t="s">
        <v>206</v>
      </c>
      <c r="C162" s="14" t="s">
        <v>58</v>
      </c>
      <c r="D162" s="15">
        <v>30</v>
      </c>
      <c r="E162" s="25">
        <v>2600</v>
      </c>
      <c r="F162" s="25">
        <f t="shared" si="16"/>
        <v>0</v>
      </c>
      <c r="G162" s="26">
        <v>0</v>
      </c>
      <c r="H162" s="25">
        <f t="shared" si="17"/>
        <v>-30</v>
      </c>
      <c r="I162" s="27">
        <f t="shared" si="18"/>
        <v>-1</v>
      </c>
      <c r="J162" s="14">
        <v>356</v>
      </c>
      <c r="K162" s="14" t="s">
        <v>58</v>
      </c>
      <c r="L162" s="15">
        <v>30</v>
      </c>
      <c r="M162" s="25">
        <v>2600</v>
      </c>
      <c r="N162" s="25">
        <f t="shared" si="19"/>
        <v>64948</v>
      </c>
      <c r="O162" s="26">
        <v>24.98</v>
      </c>
      <c r="P162" s="25">
        <f t="shared" si="20"/>
        <v>-5.0199999999999996</v>
      </c>
      <c r="Q162" s="27">
        <f t="shared" si="21"/>
        <v>-0.16733333333333331</v>
      </c>
      <c r="R162" s="29"/>
      <c r="S162" s="28">
        <f t="shared" si="22"/>
        <v>24.98</v>
      </c>
      <c r="T162" s="27">
        <f>S162/100</f>
        <v>0.24979999999999999</v>
      </c>
    </row>
    <row r="163" spans="1:20" ht="122.95" x14ac:dyDescent="0.2">
      <c r="A163" s="14">
        <v>160</v>
      </c>
      <c r="B163" s="13" t="s">
        <v>207</v>
      </c>
      <c r="C163" s="14" t="s">
        <v>58</v>
      </c>
      <c r="D163" s="15">
        <v>250</v>
      </c>
      <c r="E163" s="25">
        <v>2325</v>
      </c>
      <c r="F163" s="25">
        <f t="shared" si="16"/>
        <v>535308</v>
      </c>
      <c r="G163" s="26">
        <v>230.24</v>
      </c>
      <c r="H163" s="25">
        <f t="shared" si="17"/>
        <v>-19.759999999999991</v>
      </c>
      <c r="I163" s="27">
        <f t="shared" si="18"/>
        <v>-7.9039999999999958E-2</v>
      </c>
      <c r="J163" s="14">
        <v>357</v>
      </c>
      <c r="K163" s="14" t="s">
        <v>58</v>
      </c>
      <c r="L163" s="15">
        <v>250</v>
      </c>
      <c r="M163" s="25">
        <v>2325</v>
      </c>
      <c r="N163" s="25">
        <f t="shared" si="19"/>
        <v>540888</v>
      </c>
      <c r="O163" s="26">
        <v>232.64</v>
      </c>
      <c r="P163" s="25">
        <f t="shared" si="20"/>
        <v>-17.360000000000014</v>
      </c>
      <c r="Q163" s="27">
        <f t="shared" si="21"/>
        <v>-6.9440000000000057E-2</v>
      </c>
      <c r="R163" s="29"/>
      <c r="S163" s="28">
        <f t="shared" si="22"/>
        <v>2.3999999999999773</v>
      </c>
      <c r="T163" s="27">
        <f t="shared" si="23"/>
        <v>1.0423905489923458E-2</v>
      </c>
    </row>
    <row r="164" spans="1:20" ht="40.75" x14ac:dyDescent="0.2">
      <c r="A164" s="14">
        <v>161</v>
      </c>
      <c r="B164" s="13" t="s">
        <v>163</v>
      </c>
      <c r="C164" s="14" t="s">
        <v>58</v>
      </c>
      <c r="D164" s="15">
        <v>2</v>
      </c>
      <c r="E164" s="25">
        <v>15800</v>
      </c>
      <c r="F164" s="25">
        <f t="shared" si="16"/>
        <v>19592</v>
      </c>
      <c r="G164" s="26">
        <v>1.24</v>
      </c>
      <c r="H164" s="25">
        <f t="shared" si="17"/>
        <v>-0.76</v>
      </c>
      <c r="I164" s="27">
        <f t="shared" si="18"/>
        <v>-0.38</v>
      </c>
      <c r="J164" s="14">
        <v>358</v>
      </c>
      <c r="K164" s="14" t="s">
        <v>58</v>
      </c>
      <c r="L164" s="15">
        <v>2</v>
      </c>
      <c r="M164" s="25">
        <v>15800</v>
      </c>
      <c r="N164" s="25">
        <f t="shared" si="19"/>
        <v>12640</v>
      </c>
      <c r="O164" s="26">
        <v>0.8</v>
      </c>
      <c r="P164" s="25">
        <f t="shared" si="20"/>
        <v>-1.2</v>
      </c>
      <c r="Q164" s="27">
        <f t="shared" si="21"/>
        <v>-0.6</v>
      </c>
      <c r="R164" s="29"/>
      <c r="S164" s="28">
        <f t="shared" si="22"/>
        <v>-0.43999999999999995</v>
      </c>
      <c r="T164" s="27">
        <f t="shared" si="23"/>
        <v>-0.35483870967741932</v>
      </c>
    </row>
    <row r="165" spans="1:20" ht="27.2" x14ac:dyDescent="0.2">
      <c r="A165" s="14">
        <v>162</v>
      </c>
      <c r="B165" s="13" t="s">
        <v>164</v>
      </c>
      <c r="C165" s="14" t="s">
        <v>58</v>
      </c>
      <c r="D165" s="15">
        <v>2</v>
      </c>
      <c r="E165" s="25">
        <v>25900</v>
      </c>
      <c r="F165" s="25">
        <f t="shared" si="16"/>
        <v>21756</v>
      </c>
      <c r="G165" s="26">
        <v>0.84</v>
      </c>
      <c r="H165" s="25">
        <f t="shared" si="17"/>
        <v>-1.1600000000000001</v>
      </c>
      <c r="I165" s="27">
        <f t="shared" si="18"/>
        <v>-0.58000000000000007</v>
      </c>
      <c r="J165" s="14">
        <v>359</v>
      </c>
      <c r="K165" s="14" t="s">
        <v>58</v>
      </c>
      <c r="L165" s="15">
        <v>2</v>
      </c>
      <c r="M165" s="25">
        <v>25900</v>
      </c>
      <c r="N165" s="25">
        <f t="shared" si="19"/>
        <v>20720</v>
      </c>
      <c r="O165" s="26">
        <v>0.8</v>
      </c>
      <c r="P165" s="25">
        <f t="shared" si="20"/>
        <v>-1.2</v>
      </c>
      <c r="Q165" s="27">
        <f t="shared" si="21"/>
        <v>-0.6</v>
      </c>
      <c r="R165" s="29"/>
      <c r="S165" s="28">
        <f t="shared" si="22"/>
        <v>-3.9999999999999925E-2</v>
      </c>
      <c r="T165" s="27">
        <f t="shared" si="23"/>
        <v>-4.7619047619047533E-2</v>
      </c>
    </row>
    <row r="166" spans="1:20" ht="27.2" x14ac:dyDescent="0.2">
      <c r="A166" s="14">
        <v>163</v>
      </c>
      <c r="B166" s="13" t="s">
        <v>165</v>
      </c>
      <c r="C166" s="14" t="s">
        <v>58</v>
      </c>
      <c r="D166" s="15">
        <v>2</v>
      </c>
      <c r="E166" s="25">
        <v>26300</v>
      </c>
      <c r="F166" s="25">
        <f t="shared" si="16"/>
        <v>86527</v>
      </c>
      <c r="G166" s="26">
        <v>3.29</v>
      </c>
      <c r="H166" s="25">
        <f t="shared" si="17"/>
        <v>1.29</v>
      </c>
      <c r="I166" s="27">
        <f t="shared" si="18"/>
        <v>0.64500000000000002</v>
      </c>
      <c r="J166" s="14">
        <v>360</v>
      </c>
      <c r="K166" s="14" t="s">
        <v>58</v>
      </c>
      <c r="L166" s="15">
        <v>2</v>
      </c>
      <c r="M166" s="25">
        <v>26300</v>
      </c>
      <c r="N166" s="25">
        <f t="shared" si="19"/>
        <v>41817</v>
      </c>
      <c r="O166" s="26">
        <v>1.59</v>
      </c>
      <c r="P166" s="25">
        <f t="shared" si="20"/>
        <v>-0.40999999999999992</v>
      </c>
      <c r="Q166" s="27">
        <f t="shared" si="21"/>
        <v>-0.20499999999999996</v>
      </c>
      <c r="R166" s="29"/>
      <c r="S166" s="28">
        <f t="shared" si="22"/>
        <v>-1.7</v>
      </c>
      <c r="T166" s="27">
        <f t="shared" si="23"/>
        <v>-0.51671732522796354</v>
      </c>
    </row>
    <row r="167" spans="1:20" ht="27.2" x14ac:dyDescent="0.2">
      <c r="A167" s="14">
        <v>164</v>
      </c>
      <c r="B167" s="13" t="s">
        <v>166</v>
      </c>
      <c r="C167" s="14" t="s">
        <v>58</v>
      </c>
      <c r="D167" s="15">
        <v>1</v>
      </c>
      <c r="E167" s="25">
        <v>8125</v>
      </c>
      <c r="F167" s="25">
        <f t="shared" si="16"/>
        <v>10156.25</v>
      </c>
      <c r="G167" s="26">
        <v>1.25</v>
      </c>
      <c r="H167" s="25">
        <f t="shared" si="17"/>
        <v>0.25</v>
      </c>
      <c r="I167" s="27">
        <f t="shared" si="18"/>
        <v>0.25</v>
      </c>
      <c r="J167" s="14">
        <v>361</v>
      </c>
      <c r="K167" s="14" t="s">
        <v>58</v>
      </c>
      <c r="L167" s="15">
        <v>1</v>
      </c>
      <c r="M167" s="25">
        <v>8125</v>
      </c>
      <c r="N167" s="25">
        <f t="shared" si="19"/>
        <v>8125</v>
      </c>
      <c r="O167" s="26">
        <v>1</v>
      </c>
      <c r="P167" s="25">
        <f t="shared" si="20"/>
        <v>0</v>
      </c>
      <c r="Q167" s="27">
        <f t="shared" si="21"/>
        <v>0</v>
      </c>
      <c r="R167" s="29"/>
      <c r="S167" s="28">
        <f t="shared" si="22"/>
        <v>-0.25</v>
      </c>
      <c r="T167" s="27">
        <f t="shared" si="23"/>
        <v>-0.2</v>
      </c>
    </row>
    <row r="168" spans="1:20" ht="27.2" x14ac:dyDescent="0.2">
      <c r="A168" s="14">
        <v>165</v>
      </c>
      <c r="B168" s="13" t="s">
        <v>167</v>
      </c>
      <c r="C168" s="14" t="s">
        <v>58</v>
      </c>
      <c r="D168" s="15">
        <v>1</v>
      </c>
      <c r="E168" s="25">
        <v>7550</v>
      </c>
      <c r="F168" s="25">
        <f t="shared" si="16"/>
        <v>5436</v>
      </c>
      <c r="G168" s="26">
        <v>0.72</v>
      </c>
      <c r="H168" s="25">
        <f t="shared" si="17"/>
        <v>-0.28000000000000003</v>
      </c>
      <c r="I168" s="27">
        <f t="shared" si="18"/>
        <v>-0.28000000000000003</v>
      </c>
      <c r="J168" s="14">
        <v>362</v>
      </c>
      <c r="K168" s="14" t="s">
        <v>58</v>
      </c>
      <c r="L168" s="15">
        <v>1</v>
      </c>
      <c r="M168" s="25">
        <v>7550</v>
      </c>
      <c r="N168" s="25">
        <f t="shared" si="19"/>
        <v>5738</v>
      </c>
      <c r="O168" s="26">
        <v>0.76</v>
      </c>
      <c r="P168" s="25">
        <f t="shared" si="20"/>
        <v>-0.24</v>
      </c>
      <c r="Q168" s="27">
        <f t="shared" si="21"/>
        <v>-0.24</v>
      </c>
      <c r="R168" s="29"/>
      <c r="S168" s="28">
        <f t="shared" si="22"/>
        <v>4.0000000000000036E-2</v>
      </c>
      <c r="T168" s="27">
        <f t="shared" si="23"/>
        <v>5.5555555555555608E-2</v>
      </c>
    </row>
    <row r="169" spans="1:20" ht="40.75" x14ac:dyDescent="0.2">
      <c r="A169" s="14">
        <v>166</v>
      </c>
      <c r="B169" s="13" t="s">
        <v>168</v>
      </c>
      <c r="C169" s="14" t="s">
        <v>5</v>
      </c>
      <c r="D169" s="15">
        <v>2</v>
      </c>
      <c r="E169" s="25">
        <v>10500</v>
      </c>
      <c r="F169" s="25">
        <f t="shared" si="16"/>
        <v>31500</v>
      </c>
      <c r="G169" s="26">
        <v>3</v>
      </c>
      <c r="H169" s="25">
        <f t="shared" si="17"/>
        <v>1</v>
      </c>
      <c r="I169" s="27">
        <f t="shared" si="18"/>
        <v>0.5</v>
      </c>
      <c r="J169" s="14">
        <v>363</v>
      </c>
      <c r="K169" s="14" t="s">
        <v>5</v>
      </c>
      <c r="L169" s="15">
        <v>2</v>
      </c>
      <c r="M169" s="25">
        <v>10500</v>
      </c>
      <c r="N169" s="25">
        <f t="shared" si="19"/>
        <v>31500</v>
      </c>
      <c r="O169" s="26">
        <v>3</v>
      </c>
      <c r="P169" s="25">
        <f t="shared" si="20"/>
        <v>1</v>
      </c>
      <c r="Q169" s="27">
        <f t="shared" si="21"/>
        <v>0.5</v>
      </c>
      <c r="R169" s="29"/>
      <c r="S169" s="28">
        <f t="shared" si="22"/>
        <v>0</v>
      </c>
      <c r="T169" s="27">
        <f t="shared" si="23"/>
        <v>0</v>
      </c>
    </row>
    <row r="170" spans="1:20" ht="40.75" x14ac:dyDescent="0.2">
      <c r="A170" s="14">
        <v>167</v>
      </c>
      <c r="B170" s="13" t="s">
        <v>169</v>
      </c>
      <c r="C170" s="14" t="s">
        <v>5</v>
      </c>
      <c r="D170" s="15">
        <v>2</v>
      </c>
      <c r="E170" s="25">
        <v>12900</v>
      </c>
      <c r="F170" s="25">
        <f t="shared" si="16"/>
        <v>25800</v>
      </c>
      <c r="G170" s="26">
        <v>2</v>
      </c>
      <c r="H170" s="25">
        <f t="shared" si="17"/>
        <v>0</v>
      </c>
      <c r="I170" s="27">
        <f t="shared" si="18"/>
        <v>0</v>
      </c>
      <c r="J170" s="14">
        <v>364</v>
      </c>
      <c r="K170" s="14" t="s">
        <v>5</v>
      </c>
      <c r="L170" s="15">
        <v>2</v>
      </c>
      <c r="M170" s="25">
        <v>12900</v>
      </c>
      <c r="N170" s="25">
        <f t="shared" si="19"/>
        <v>25800</v>
      </c>
      <c r="O170" s="26">
        <v>2</v>
      </c>
      <c r="P170" s="25">
        <f t="shared" si="20"/>
        <v>0</v>
      </c>
      <c r="Q170" s="27">
        <f t="shared" si="21"/>
        <v>0</v>
      </c>
      <c r="R170" s="29"/>
      <c r="S170" s="28">
        <f t="shared" si="22"/>
        <v>0</v>
      </c>
      <c r="T170" s="27">
        <f t="shared" si="23"/>
        <v>0</v>
      </c>
    </row>
    <row r="171" spans="1:20" ht="40.75" x14ac:dyDescent="0.2">
      <c r="A171" s="14">
        <v>168</v>
      </c>
      <c r="B171" s="13" t="s">
        <v>170</v>
      </c>
      <c r="C171" s="14" t="s">
        <v>58</v>
      </c>
      <c r="D171" s="15">
        <v>1</v>
      </c>
      <c r="E171" s="25">
        <v>10300</v>
      </c>
      <c r="F171" s="25">
        <f t="shared" si="16"/>
        <v>1236</v>
      </c>
      <c r="G171" s="26">
        <v>0.12</v>
      </c>
      <c r="H171" s="25">
        <f t="shared" si="17"/>
        <v>-0.88</v>
      </c>
      <c r="I171" s="27">
        <f t="shared" si="18"/>
        <v>-0.88</v>
      </c>
      <c r="J171" s="14">
        <v>365</v>
      </c>
      <c r="K171" s="14" t="s">
        <v>58</v>
      </c>
      <c r="L171" s="15">
        <v>1</v>
      </c>
      <c r="M171" s="25">
        <v>10300</v>
      </c>
      <c r="N171" s="25">
        <f t="shared" si="19"/>
        <v>18540</v>
      </c>
      <c r="O171" s="26">
        <v>1.8</v>
      </c>
      <c r="P171" s="25">
        <f t="shared" si="20"/>
        <v>0.8</v>
      </c>
      <c r="Q171" s="27">
        <f t="shared" si="21"/>
        <v>0.8</v>
      </c>
      <c r="R171" s="29"/>
      <c r="S171" s="28">
        <f t="shared" si="22"/>
        <v>1.6800000000000002</v>
      </c>
      <c r="T171" s="27">
        <f t="shared" si="23"/>
        <v>14.000000000000002</v>
      </c>
    </row>
    <row r="172" spans="1:20" ht="55.05" x14ac:dyDescent="0.2">
      <c r="A172" s="14">
        <v>169</v>
      </c>
      <c r="B172" s="13" t="s">
        <v>208</v>
      </c>
      <c r="C172" s="14" t="s">
        <v>58</v>
      </c>
      <c r="D172" s="15">
        <v>130</v>
      </c>
      <c r="E172" s="25">
        <v>1225</v>
      </c>
      <c r="F172" s="25">
        <f t="shared" si="16"/>
        <v>146804</v>
      </c>
      <c r="G172" s="26">
        <v>119.84</v>
      </c>
      <c r="H172" s="25">
        <f t="shared" si="17"/>
        <v>-10.159999999999997</v>
      </c>
      <c r="I172" s="27">
        <f t="shared" si="18"/>
        <v>-7.8153846153846129E-2</v>
      </c>
      <c r="J172" s="14">
        <v>366</v>
      </c>
      <c r="K172" s="14" t="s">
        <v>58</v>
      </c>
      <c r="L172" s="15">
        <v>130</v>
      </c>
      <c r="M172" s="25">
        <v>1225</v>
      </c>
      <c r="N172" s="25">
        <f t="shared" si="19"/>
        <v>56092.75</v>
      </c>
      <c r="O172" s="26">
        <v>45.79</v>
      </c>
      <c r="P172" s="25">
        <f t="shared" si="20"/>
        <v>-84.210000000000008</v>
      </c>
      <c r="Q172" s="27">
        <f t="shared" si="21"/>
        <v>-0.64776923076923087</v>
      </c>
      <c r="R172" s="29"/>
      <c r="S172" s="28">
        <f t="shared" si="22"/>
        <v>-74.050000000000011</v>
      </c>
      <c r="T172" s="27">
        <f t="shared" si="23"/>
        <v>-0.6179072096128172</v>
      </c>
    </row>
    <row r="173" spans="1:20" ht="55.05" x14ac:dyDescent="0.2">
      <c r="A173" s="14">
        <v>170</v>
      </c>
      <c r="B173" s="13" t="s">
        <v>209</v>
      </c>
      <c r="C173" s="14" t="s">
        <v>58</v>
      </c>
      <c r="D173" s="15">
        <v>130</v>
      </c>
      <c r="E173" s="25">
        <v>1075</v>
      </c>
      <c r="F173" s="25">
        <f t="shared" si="16"/>
        <v>90740.75</v>
      </c>
      <c r="G173" s="26">
        <v>84.41</v>
      </c>
      <c r="H173" s="25">
        <f t="shared" si="17"/>
        <v>-45.59</v>
      </c>
      <c r="I173" s="27">
        <f t="shared" si="18"/>
        <v>-0.35069230769230769</v>
      </c>
      <c r="J173" s="14">
        <v>367</v>
      </c>
      <c r="K173" s="14" t="s">
        <v>58</v>
      </c>
      <c r="L173" s="15">
        <v>130</v>
      </c>
      <c r="M173" s="25">
        <v>1075</v>
      </c>
      <c r="N173" s="25">
        <f t="shared" si="19"/>
        <v>111068.99999999999</v>
      </c>
      <c r="O173" s="26">
        <v>103.32</v>
      </c>
      <c r="P173" s="25">
        <f t="shared" si="20"/>
        <v>-26.680000000000007</v>
      </c>
      <c r="Q173" s="27">
        <f t="shared" si="21"/>
        <v>-0.20523076923076927</v>
      </c>
      <c r="R173" s="29"/>
      <c r="S173" s="28">
        <f t="shared" si="22"/>
        <v>18.909999999999997</v>
      </c>
      <c r="T173" s="27">
        <f t="shared" si="23"/>
        <v>0.22402558938514391</v>
      </c>
    </row>
    <row r="174" spans="1:20" ht="55.05" x14ac:dyDescent="0.2">
      <c r="A174" s="14">
        <v>171</v>
      </c>
      <c r="B174" s="13" t="s">
        <v>210</v>
      </c>
      <c r="C174" s="14" t="s">
        <v>58</v>
      </c>
      <c r="D174" s="15">
        <v>40</v>
      </c>
      <c r="E174" s="25">
        <v>785</v>
      </c>
      <c r="F174" s="25">
        <f t="shared" si="16"/>
        <v>58906.400000000001</v>
      </c>
      <c r="G174" s="26">
        <v>75.040000000000006</v>
      </c>
      <c r="H174" s="25">
        <f t="shared" si="17"/>
        <v>35.040000000000006</v>
      </c>
      <c r="I174" s="27">
        <f t="shared" si="18"/>
        <v>0.87600000000000011</v>
      </c>
      <c r="J174" s="14">
        <v>368</v>
      </c>
      <c r="K174" s="14" t="s">
        <v>58</v>
      </c>
      <c r="L174" s="15">
        <v>40</v>
      </c>
      <c r="M174" s="25">
        <v>785</v>
      </c>
      <c r="N174" s="25">
        <f t="shared" si="19"/>
        <v>60209.5</v>
      </c>
      <c r="O174" s="26">
        <v>76.7</v>
      </c>
      <c r="P174" s="25">
        <f t="shared" si="20"/>
        <v>36.700000000000003</v>
      </c>
      <c r="Q174" s="27">
        <f t="shared" si="21"/>
        <v>0.91750000000000009</v>
      </c>
      <c r="R174" s="29"/>
      <c r="S174" s="28">
        <f t="shared" si="22"/>
        <v>1.6599999999999966</v>
      </c>
      <c r="T174" s="27">
        <f t="shared" si="23"/>
        <v>2.2121535181236628E-2</v>
      </c>
    </row>
    <row r="175" spans="1:20" ht="55.05" x14ac:dyDescent="0.2">
      <c r="A175" s="14">
        <v>172</v>
      </c>
      <c r="B175" s="13" t="s">
        <v>211</v>
      </c>
      <c r="C175" s="14" t="s">
        <v>58</v>
      </c>
      <c r="D175" s="15">
        <v>40</v>
      </c>
      <c r="E175" s="25">
        <v>660</v>
      </c>
      <c r="F175" s="25">
        <f t="shared" si="16"/>
        <v>12698.4</v>
      </c>
      <c r="G175" s="26">
        <v>19.239999999999998</v>
      </c>
      <c r="H175" s="25">
        <f t="shared" si="17"/>
        <v>-20.76</v>
      </c>
      <c r="I175" s="27">
        <f t="shared" si="18"/>
        <v>-0.51900000000000002</v>
      </c>
      <c r="J175" s="14">
        <v>369</v>
      </c>
      <c r="K175" s="14" t="s">
        <v>58</v>
      </c>
      <c r="L175" s="15">
        <v>40</v>
      </c>
      <c r="M175" s="25">
        <v>660</v>
      </c>
      <c r="N175" s="25">
        <f t="shared" si="19"/>
        <v>64343.399999999994</v>
      </c>
      <c r="O175" s="26">
        <v>97.49</v>
      </c>
      <c r="P175" s="25">
        <f t="shared" si="20"/>
        <v>57.489999999999995</v>
      </c>
      <c r="Q175" s="27">
        <f t="shared" si="21"/>
        <v>1.4372499999999999</v>
      </c>
      <c r="R175" s="29"/>
      <c r="S175" s="28">
        <f t="shared" si="22"/>
        <v>78.25</v>
      </c>
      <c r="T175" s="27">
        <f t="shared" si="23"/>
        <v>4.0670478170478175</v>
      </c>
    </row>
    <row r="176" spans="1:20" ht="300.25" x14ac:dyDescent="0.2">
      <c r="A176" s="14">
        <v>173</v>
      </c>
      <c r="B176" s="13" t="s">
        <v>212</v>
      </c>
      <c r="C176" s="14" t="s">
        <v>171</v>
      </c>
      <c r="D176" s="15">
        <v>1</v>
      </c>
      <c r="E176" s="25">
        <v>325000</v>
      </c>
      <c r="F176" s="25">
        <f t="shared" si="16"/>
        <v>325000</v>
      </c>
      <c r="G176" s="26">
        <v>1</v>
      </c>
      <c r="H176" s="25">
        <f t="shared" si="17"/>
        <v>0</v>
      </c>
      <c r="I176" s="27">
        <f t="shared" si="18"/>
        <v>0</v>
      </c>
      <c r="J176" s="14">
        <v>370</v>
      </c>
      <c r="K176" s="14" t="s">
        <v>171</v>
      </c>
      <c r="L176" s="15">
        <v>1</v>
      </c>
      <c r="M176" s="25">
        <v>371875</v>
      </c>
      <c r="N176" s="25">
        <f t="shared" si="19"/>
        <v>0</v>
      </c>
      <c r="O176" s="26">
        <v>0</v>
      </c>
      <c r="P176" s="25">
        <f t="shared" si="20"/>
        <v>-1</v>
      </c>
      <c r="Q176" s="27">
        <f t="shared" si="21"/>
        <v>-1</v>
      </c>
      <c r="R176" s="29"/>
      <c r="S176" s="28">
        <f t="shared" si="22"/>
        <v>-1</v>
      </c>
      <c r="T176" s="27">
        <f t="shared" si="23"/>
        <v>-1</v>
      </c>
    </row>
    <row r="177" spans="1:20" ht="135.85" x14ac:dyDescent="0.2">
      <c r="A177" s="14">
        <v>174</v>
      </c>
      <c r="B177" s="13" t="s">
        <v>172</v>
      </c>
      <c r="C177" s="14" t="s">
        <v>5</v>
      </c>
      <c r="D177" s="15">
        <v>2</v>
      </c>
      <c r="E177" s="25">
        <v>30700</v>
      </c>
      <c r="F177" s="25">
        <f t="shared" si="16"/>
        <v>30700</v>
      </c>
      <c r="G177" s="26">
        <v>1</v>
      </c>
      <c r="H177" s="25">
        <f t="shared" si="17"/>
        <v>-1</v>
      </c>
      <c r="I177" s="27">
        <f t="shared" si="18"/>
        <v>-0.5</v>
      </c>
      <c r="J177" s="14">
        <v>371</v>
      </c>
      <c r="K177" s="14" t="s">
        <v>5</v>
      </c>
      <c r="L177" s="15">
        <v>2</v>
      </c>
      <c r="M177" s="25">
        <v>30700</v>
      </c>
      <c r="N177" s="25">
        <f t="shared" si="19"/>
        <v>61400</v>
      </c>
      <c r="O177" s="26">
        <v>2</v>
      </c>
      <c r="P177" s="25">
        <f t="shared" si="20"/>
        <v>0</v>
      </c>
      <c r="Q177" s="27">
        <f t="shared" si="21"/>
        <v>0</v>
      </c>
      <c r="R177" s="29"/>
      <c r="S177" s="28">
        <f t="shared" si="22"/>
        <v>1</v>
      </c>
      <c r="T177" s="27">
        <f t="shared" si="23"/>
        <v>1</v>
      </c>
    </row>
    <row r="178" spans="1:20" ht="135.85" x14ac:dyDescent="0.2">
      <c r="A178" s="14">
        <v>175</v>
      </c>
      <c r="B178" s="13" t="s">
        <v>173</v>
      </c>
      <c r="C178" s="14" t="s">
        <v>5</v>
      </c>
      <c r="D178" s="15">
        <v>4</v>
      </c>
      <c r="E178" s="25">
        <v>30700</v>
      </c>
      <c r="F178" s="25">
        <f t="shared" si="16"/>
        <v>122800</v>
      </c>
      <c r="G178" s="26">
        <v>4</v>
      </c>
      <c r="H178" s="25">
        <f t="shared" si="17"/>
        <v>0</v>
      </c>
      <c r="I178" s="27">
        <f t="shared" si="18"/>
        <v>0</v>
      </c>
      <c r="J178" s="14">
        <v>372</v>
      </c>
      <c r="K178" s="14" t="s">
        <v>5</v>
      </c>
      <c r="L178" s="15">
        <v>3</v>
      </c>
      <c r="M178" s="25">
        <v>30700</v>
      </c>
      <c r="N178" s="25">
        <f t="shared" si="19"/>
        <v>184200</v>
      </c>
      <c r="O178" s="26">
        <v>6</v>
      </c>
      <c r="P178" s="25">
        <f t="shared" si="20"/>
        <v>3</v>
      </c>
      <c r="Q178" s="27">
        <f t="shared" si="21"/>
        <v>1</v>
      </c>
      <c r="R178" s="29"/>
      <c r="S178" s="28">
        <f t="shared" si="22"/>
        <v>2</v>
      </c>
      <c r="T178" s="27">
        <f t="shared" si="23"/>
        <v>0.5</v>
      </c>
    </row>
    <row r="179" spans="1:20" ht="136.55000000000001" x14ac:dyDescent="0.2">
      <c r="A179" s="14">
        <v>176</v>
      </c>
      <c r="B179" s="13" t="s">
        <v>213</v>
      </c>
      <c r="C179" s="14" t="s">
        <v>5</v>
      </c>
      <c r="D179" s="15">
        <v>4</v>
      </c>
      <c r="E179" s="25">
        <v>35000</v>
      </c>
      <c r="F179" s="25">
        <f t="shared" si="16"/>
        <v>175000</v>
      </c>
      <c r="G179" s="26">
        <v>5</v>
      </c>
      <c r="H179" s="25">
        <f t="shared" si="17"/>
        <v>1</v>
      </c>
      <c r="I179" s="27">
        <f t="shared" si="18"/>
        <v>0.25</v>
      </c>
      <c r="J179" s="14">
        <v>373</v>
      </c>
      <c r="K179" s="14" t="s">
        <v>5</v>
      </c>
      <c r="L179" s="15">
        <v>4</v>
      </c>
      <c r="M179" s="25">
        <v>35000</v>
      </c>
      <c r="N179" s="25">
        <f t="shared" si="19"/>
        <v>210000</v>
      </c>
      <c r="O179" s="26">
        <v>6</v>
      </c>
      <c r="P179" s="25">
        <f t="shared" si="20"/>
        <v>2</v>
      </c>
      <c r="Q179" s="27">
        <f t="shared" si="21"/>
        <v>0.5</v>
      </c>
      <c r="R179" s="29"/>
      <c r="S179" s="28">
        <f t="shared" si="22"/>
        <v>1</v>
      </c>
      <c r="T179" s="27">
        <f t="shared" si="23"/>
        <v>0.2</v>
      </c>
    </row>
    <row r="180" spans="1:20" ht="136.55000000000001" x14ac:dyDescent="0.2">
      <c r="A180" s="14">
        <v>177</v>
      </c>
      <c r="B180" s="13" t="s">
        <v>214</v>
      </c>
      <c r="C180" s="14" t="s">
        <v>5</v>
      </c>
      <c r="D180" s="16">
        <v>1</v>
      </c>
      <c r="E180" s="25">
        <v>50000</v>
      </c>
      <c r="F180" s="25">
        <f t="shared" si="16"/>
        <v>50000</v>
      </c>
      <c r="G180" s="26">
        <v>1</v>
      </c>
      <c r="H180" s="25">
        <f t="shared" si="17"/>
        <v>0</v>
      </c>
      <c r="I180" s="27">
        <f t="shared" si="18"/>
        <v>0</v>
      </c>
      <c r="J180" s="14">
        <v>374</v>
      </c>
      <c r="K180" s="14" t="s">
        <v>5</v>
      </c>
      <c r="L180" s="15">
        <v>2</v>
      </c>
      <c r="M180" s="25">
        <v>50000</v>
      </c>
      <c r="N180" s="25">
        <f t="shared" si="19"/>
        <v>0</v>
      </c>
      <c r="O180" s="26">
        <v>0</v>
      </c>
      <c r="P180" s="25">
        <f t="shared" si="20"/>
        <v>-2</v>
      </c>
      <c r="Q180" s="27">
        <f t="shared" si="21"/>
        <v>-1</v>
      </c>
      <c r="R180" s="29"/>
      <c r="S180" s="28">
        <f t="shared" si="22"/>
        <v>-1</v>
      </c>
      <c r="T180" s="27">
        <f t="shared" si="23"/>
        <v>-1</v>
      </c>
    </row>
    <row r="181" spans="1:20" ht="217.4" x14ac:dyDescent="0.2">
      <c r="A181" s="14">
        <v>178</v>
      </c>
      <c r="B181" s="13" t="s">
        <v>174</v>
      </c>
      <c r="C181" s="14" t="s">
        <v>175</v>
      </c>
      <c r="D181" s="15">
        <v>1</v>
      </c>
      <c r="E181" s="25">
        <v>400000</v>
      </c>
      <c r="F181" s="25">
        <f t="shared" si="16"/>
        <v>400000</v>
      </c>
      <c r="G181" s="26">
        <v>1</v>
      </c>
      <c r="H181" s="25">
        <f t="shared" si="17"/>
        <v>0</v>
      </c>
      <c r="I181" s="27">
        <f t="shared" si="18"/>
        <v>0</v>
      </c>
      <c r="J181" s="14">
        <v>375</v>
      </c>
      <c r="K181" s="14" t="s">
        <v>175</v>
      </c>
      <c r="L181" s="15">
        <v>1</v>
      </c>
      <c r="M181" s="25">
        <v>400000</v>
      </c>
      <c r="N181" s="25">
        <f t="shared" si="19"/>
        <v>400000</v>
      </c>
      <c r="O181" s="26">
        <v>1</v>
      </c>
      <c r="P181" s="25">
        <f t="shared" si="20"/>
        <v>0</v>
      </c>
      <c r="Q181" s="27">
        <f t="shared" si="21"/>
        <v>0</v>
      </c>
      <c r="R181" s="29"/>
      <c r="S181" s="28">
        <f t="shared" si="22"/>
        <v>0</v>
      </c>
      <c r="T181" s="27">
        <f t="shared" si="23"/>
        <v>0</v>
      </c>
    </row>
    <row r="182" spans="1:20" ht="54.35" x14ac:dyDescent="0.2">
      <c r="A182" s="14">
        <v>179</v>
      </c>
      <c r="B182" s="13" t="s">
        <v>176</v>
      </c>
      <c r="C182" s="14" t="s">
        <v>171</v>
      </c>
      <c r="D182" s="15">
        <v>10</v>
      </c>
      <c r="E182" s="25">
        <v>6191</v>
      </c>
      <c r="F182" s="25">
        <f t="shared" si="16"/>
        <v>68101</v>
      </c>
      <c r="G182" s="26">
        <v>11</v>
      </c>
      <c r="H182" s="25">
        <f t="shared" si="17"/>
        <v>1</v>
      </c>
      <c r="I182" s="27">
        <f t="shared" si="18"/>
        <v>0.1</v>
      </c>
      <c r="J182" s="14">
        <v>376</v>
      </c>
      <c r="K182" s="14" t="s">
        <v>171</v>
      </c>
      <c r="L182" s="15">
        <v>10</v>
      </c>
      <c r="M182" s="25">
        <v>6191</v>
      </c>
      <c r="N182" s="25">
        <f t="shared" si="19"/>
        <v>92865</v>
      </c>
      <c r="O182" s="26">
        <v>15</v>
      </c>
      <c r="P182" s="25">
        <f t="shared" si="20"/>
        <v>5</v>
      </c>
      <c r="Q182" s="27">
        <f t="shared" si="21"/>
        <v>0.5</v>
      </c>
      <c r="R182" s="29"/>
      <c r="S182" s="28">
        <f t="shared" si="22"/>
        <v>4</v>
      </c>
      <c r="T182" s="27">
        <f t="shared" si="23"/>
        <v>0.36363636363636365</v>
      </c>
    </row>
    <row r="183" spans="1:20" ht="54.35" x14ac:dyDescent="0.2">
      <c r="A183" s="14">
        <v>180</v>
      </c>
      <c r="B183" s="13" t="s">
        <v>177</v>
      </c>
      <c r="C183" s="14" t="s">
        <v>80</v>
      </c>
      <c r="D183" s="15">
        <v>150</v>
      </c>
      <c r="E183" s="25">
        <v>320</v>
      </c>
      <c r="F183" s="25">
        <f t="shared" si="16"/>
        <v>52800</v>
      </c>
      <c r="G183" s="26">
        <v>165</v>
      </c>
      <c r="H183" s="25">
        <f t="shared" si="17"/>
        <v>15</v>
      </c>
      <c r="I183" s="27">
        <f t="shared" si="18"/>
        <v>0.1</v>
      </c>
      <c r="J183" s="14">
        <v>377</v>
      </c>
      <c r="K183" s="14" t="s">
        <v>80</v>
      </c>
      <c r="L183" s="15">
        <v>150</v>
      </c>
      <c r="M183" s="25">
        <v>320</v>
      </c>
      <c r="N183" s="25">
        <f t="shared" si="19"/>
        <v>48000</v>
      </c>
      <c r="O183" s="26">
        <v>150</v>
      </c>
      <c r="P183" s="25">
        <f t="shared" si="20"/>
        <v>0</v>
      </c>
      <c r="Q183" s="27">
        <f t="shared" si="21"/>
        <v>0</v>
      </c>
      <c r="R183" s="29"/>
      <c r="S183" s="28">
        <f t="shared" si="22"/>
        <v>-15</v>
      </c>
      <c r="T183" s="27">
        <f t="shared" si="23"/>
        <v>-9.0909090909090912E-2</v>
      </c>
    </row>
    <row r="184" spans="1:20" ht="54.35" x14ac:dyDescent="0.2">
      <c r="A184" s="14">
        <v>181</v>
      </c>
      <c r="B184" s="13" t="s">
        <v>178</v>
      </c>
      <c r="C184" s="14" t="s">
        <v>80</v>
      </c>
      <c r="D184" s="15">
        <v>100</v>
      </c>
      <c r="E184" s="25">
        <v>255</v>
      </c>
      <c r="F184" s="25">
        <f t="shared" si="16"/>
        <v>30600</v>
      </c>
      <c r="G184" s="26">
        <v>120</v>
      </c>
      <c r="H184" s="25">
        <f t="shared" si="17"/>
        <v>20</v>
      </c>
      <c r="I184" s="27">
        <f t="shared" si="18"/>
        <v>0.2</v>
      </c>
      <c r="J184" s="14">
        <v>378</v>
      </c>
      <c r="K184" s="14" t="s">
        <v>80</v>
      </c>
      <c r="L184" s="15">
        <v>100</v>
      </c>
      <c r="M184" s="25">
        <v>255</v>
      </c>
      <c r="N184" s="25">
        <f t="shared" si="19"/>
        <v>25500</v>
      </c>
      <c r="O184" s="26">
        <v>100</v>
      </c>
      <c r="P184" s="25">
        <f t="shared" si="20"/>
        <v>0</v>
      </c>
      <c r="Q184" s="27">
        <f t="shared" si="21"/>
        <v>0</v>
      </c>
      <c r="R184" s="29"/>
      <c r="S184" s="28">
        <f t="shared" si="22"/>
        <v>-20</v>
      </c>
      <c r="T184" s="27">
        <f t="shared" si="23"/>
        <v>-0.16666666666666666</v>
      </c>
    </row>
    <row r="185" spans="1:20" ht="27.2" x14ac:dyDescent="0.2">
      <c r="A185" s="14">
        <v>182</v>
      </c>
      <c r="B185" s="13" t="s">
        <v>179</v>
      </c>
      <c r="C185" s="14" t="s">
        <v>171</v>
      </c>
      <c r="D185" s="17">
        <v>1</v>
      </c>
      <c r="E185" s="25">
        <v>20750</v>
      </c>
      <c r="F185" s="25">
        <f t="shared" si="16"/>
        <v>20750</v>
      </c>
      <c r="G185" s="26">
        <v>1</v>
      </c>
      <c r="H185" s="25">
        <f t="shared" si="17"/>
        <v>0</v>
      </c>
      <c r="I185" s="27">
        <f t="shared" si="18"/>
        <v>0</v>
      </c>
      <c r="J185" s="14">
        <v>379</v>
      </c>
      <c r="K185" s="14" t="s">
        <v>171</v>
      </c>
      <c r="L185" s="17">
        <v>1</v>
      </c>
      <c r="M185" s="25">
        <v>20750</v>
      </c>
      <c r="N185" s="25">
        <f t="shared" si="19"/>
        <v>20750</v>
      </c>
      <c r="O185" s="26">
        <v>1</v>
      </c>
      <c r="P185" s="25">
        <f t="shared" si="20"/>
        <v>0</v>
      </c>
      <c r="Q185" s="27">
        <f t="shared" si="21"/>
        <v>0</v>
      </c>
      <c r="R185" s="29"/>
      <c r="S185" s="28">
        <f t="shared" si="22"/>
        <v>0</v>
      </c>
      <c r="T185" s="27">
        <f t="shared" si="23"/>
        <v>0</v>
      </c>
    </row>
    <row r="186" spans="1:20" ht="40.75" x14ac:dyDescent="0.2">
      <c r="A186" s="14">
        <v>183</v>
      </c>
      <c r="B186" s="13" t="s">
        <v>180</v>
      </c>
      <c r="C186" s="18" t="s">
        <v>181</v>
      </c>
      <c r="D186" s="17">
        <v>4</v>
      </c>
      <c r="E186" s="25">
        <v>2506</v>
      </c>
      <c r="F186" s="25">
        <f t="shared" si="16"/>
        <v>15036</v>
      </c>
      <c r="G186" s="26">
        <v>6</v>
      </c>
      <c r="H186" s="25">
        <f t="shared" si="17"/>
        <v>2</v>
      </c>
      <c r="I186" s="27">
        <f t="shared" si="18"/>
        <v>0.5</v>
      </c>
      <c r="J186" s="14">
        <v>380</v>
      </c>
      <c r="K186" s="18" t="s">
        <v>181</v>
      </c>
      <c r="L186" s="17">
        <v>4</v>
      </c>
      <c r="M186" s="25">
        <v>2506</v>
      </c>
      <c r="N186" s="25">
        <f t="shared" si="19"/>
        <v>10024</v>
      </c>
      <c r="O186" s="26">
        <v>4</v>
      </c>
      <c r="P186" s="25">
        <f t="shared" si="20"/>
        <v>0</v>
      </c>
      <c r="Q186" s="27">
        <f t="shared" si="21"/>
        <v>0</v>
      </c>
      <c r="R186" s="29"/>
      <c r="S186" s="28">
        <f t="shared" si="22"/>
        <v>-2</v>
      </c>
      <c r="T186" s="27">
        <f t="shared" si="23"/>
        <v>-0.33333333333333331</v>
      </c>
    </row>
    <row r="187" spans="1:20" ht="40.75" x14ac:dyDescent="0.2">
      <c r="A187" s="14">
        <v>184</v>
      </c>
      <c r="B187" s="13" t="s">
        <v>182</v>
      </c>
      <c r="C187" s="18" t="s">
        <v>181</v>
      </c>
      <c r="D187" s="17">
        <v>4</v>
      </c>
      <c r="E187" s="25">
        <v>1805</v>
      </c>
      <c r="F187" s="25">
        <f t="shared" si="16"/>
        <v>10830</v>
      </c>
      <c r="G187" s="26">
        <v>6</v>
      </c>
      <c r="H187" s="25">
        <f t="shared" si="17"/>
        <v>2</v>
      </c>
      <c r="I187" s="27">
        <f t="shared" si="18"/>
        <v>0.5</v>
      </c>
      <c r="J187" s="14">
        <v>381</v>
      </c>
      <c r="K187" s="18" t="s">
        <v>181</v>
      </c>
      <c r="L187" s="17">
        <v>4</v>
      </c>
      <c r="M187" s="25">
        <v>1805</v>
      </c>
      <c r="N187" s="25">
        <f t="shared" si="19"/>
        <v>7220</v>
      </c>
      <c r="O187" s="26">
        <v>4</v>
      </c>
      <c r="P187" s="25">
        <f t="shared" si="20"/>
        <v>0</v>
      </c>
      <c r="Q187" s="27">
        <f t="shared" si="21"/>
        <v>0</v>
      </c>
      <c r="R187" s="29"/>
      <c r="S187" s="28">
        <f t="shared" si="22"/>
        <v>-2</v>
      </c>
      <c r="T187" s="27">
        <f t="shared" si="23"/>
        <v>-0.33333333333333331</v>
      </c>
    </row>
    <row r="188" spans="1:20" ht="40.75" x14ac:dyDescent="0.2">
      <c r="A188" s="14">
        <v>185</v>
      </c>
      <c r="B188" s="13" t="s">
        <v>183</v>
      </c>
      <c r="C188" s="14" t="s">
        <v>171</v>
      </c>
      <c r="D188" s="17">
        <v>1</v>
      </c>
      <c r="E188" s="25">
        <v>13250</v>
      </c>
      <c r="F188" s="25">
        <f t="shared" si="16"/>
        <v>13250</v>
      </c>
      <c r="G188" s="26">
        <v>1</v>
      </c>
      <c r="H188" s="25">
        <f t="shared" si="17"/>
        <v>0</v>
      </c>
      <c r="I188" s="27">
        <f t="shared" si="18"/>
        <v>0</v>
      </c>
      <c r="J188" s="14">
        <v>382</v>
      </c>
      <c r="K188" s="14" t="s">
        <v>171</v>
      </c>
      <c r="L188" s="17">
        <v>1</v>
      </c>
      <c r="M188" s="25">
        <v>13250</v>
      </c>
      <c r="N188" s="25">
        <f t="shared" si="19"/>
        <v>13250</v>
      </c>
      <c r="O188" s="26">
        <v>1</v>
      </c>
      <c r="P188" s="25">
        <f t="shared" si="20"/>
        <v>0</v>
      </c>
      <c r="Q188" s="27">
        <f t="shared" si="21"/>
        <v>0</v>
      </c>
      <c r="R188" s="29"/>
      <c r="S188" s="28">
        <f t="shared" si="22"/>
        <v>0</v>
      </c>
      <c r="T188" s="27">
        <f t="shared" si="23"/>
        <v>0</v>
      </c>
    </row>
    <row r="189" spans="1:20" ht="40.75" x14ac:dyDescent="0.2">
      <c r="A189" s="14">
        <v>186</v>
      </c>
      <c r="B189" s="13" t="s">
        <v>184</v>
      </c>
      <c r="C189" s="18" t="s">
        <v>181</v>
      </c>
      <c r="D189" s="17">
        <v>4</v>
      </c>
      <c r="E189" s="25">
        <v>2506</v>
      </c>
      <c r="F189" s="25">
        <f t="shared" si="16"/>
        <v>10024</v>
      </c>
      <c r="G189" s="26">
        <v>4</v>
      </c>
      <c r="H189" s="25">
        <f t="shared" si="17"/>
        <v>0</v>
      </c>
      <c r="I189" s="27">
        <f t="shared" si="18"/>
        <v>0</v>
      </c>
      <c r="J189" s="14">
        <v>383</v>
      </c>
      <c r="K189" s="18" t="s">
        <v>181</v>
      </c>
      <c r="L189" s="17">
        <v>4</v>
      </c>
      <c r="M189" s="25">
        <v>2506</v>
      </c>
      <c r="N189" s="25">
        <f t="shared" si="19"/>
        <v>10024</v>
      </c>
      <c r="O189" s="26">
        <v>4</v>
      </c>
      <c r="P189" s="25">
        <f t="shared" si="20"/>
        <v>0</v>
      </c>
      <c r="Q189" s="27">
        <f t="shared" si="21"/>
        <v>0</v>
      </c>
      <c r="R189" s="29"/>
      <c r="S189" s="28">
        <f t="shared" si="22"/>
        <v>0</v>
      </c>
      <c r="T189" s="27">
        <f t="shared" si="23"/>
        <v>0</v>
      </c>
    </row>
    <row r="190" spans="1:20" ht="40.75" x14ac:dyDescent="0.2">
      <c r="A190" s="14">
        <v>187</v>
      </c>
      <c r="B190" s="13" t="s">
        <v>185</v>
      </c>
      <c r="C190" s="14" t="s">
        <v>171</v>
      </c>
      <c r="D190" s="17">
        <v>1</v>
      </c>
      <c r="E190" s="25">
        <v>20750</v>
      </c>
      <c r="F190" s="25">
        <f t="shared" si="16"/>
        <v>41500</v>
      </c>
      <c r="G190" s="26">
        <v>2</v>
      </c>
      <c r="H190" s="25">
        <f t="shared" si="17"/>
        <v>1</v>
      </c>
      <c r="I190" s="27">
        <f t="shared" si="18"/>
        <v>1</v>
      </c>
      <c r="J190" s="14">
        <v>384</v>
      </c>
      <c r="K190" s="14" t="s">
        <v>171</v>
      </c>
      <c r="L190" s="17">
        <v>1</v>
      </c>
      <c r="M190" s="25">
        <v>20750</v>
      </c>
      <c r="N190" s="25">
        <f t="shared" si="19"/>
        <v>41500</v>
      </c>
      <c r="O190" s="26">
        <v>2</v>
      </c>
      <c r="P190" s="25">
        <f t="shared" si="20"/>
        <v>1</v>
      </c>
      <c r="Q190" s="27">
        <f t="shared" si="21"/>
        <v>1</v>
      </c>
      <c r="R190" s="29"/>
      <c r="S190" s="28">
        <f t="shared" si="22"/>
        <v>0</v>
      </c>
      <c r="T190" s="27">
        <f t="shared" si="23"/>
        <v>0</v>
      </c>
    </row>
    <row r="191" spans="1:20" ht="40.75" x14ac:dyDescent="0.2">
      <c r="A191" s="14">
        <v>188</v>
      </c>
      <c r="B191" s="13" t="s">
        <v>186</v>
      </c>
      <c r="C191" s="18" t="s">
        <v>181</v>
      </c>
      <c r="D191" s="17">
        <v>4</v>
      </c>
      <c r="E191" s="25">
        <v>2506</v>
      </c>
      <c r="F191" s="25">
        <f t="shared" si="16"/>
        <v>15036</v>
      </c>
      <c r="G191" s="26">
        <v>6</v>
      </c>
      <c r="H191" s="25">
        <f t="shared" si="17"/>
        <v>2</v>
      </c>
      <c r="I191" s="27">
        <f t="shared" si="18"/>
        <v>0.5</v>
      </c>
      <c r="J191" s="14">
        <v>385</v>
      </c>
      <c r="K191" s="18" t="s">
        <v>181</v>
      </c>
      <c r="L191" s="17">
        <v>4</v>
      </c>
      <c r="M191" s="25">
        <v>2506</v>
      </c>
      <c r="N191" s="25">
        <f t="shared" si="19"/>
        <v>10024</v>
      </c>
      <c r="O191" s="26">
        <v>4</v>
      </c>
      <c r="P191" s="25">
        <f t="shared" si="20"/>
        <v>0</v>
      </c>
      <c r="Q191" s="27">
        <f t="shared" si="21"/>
        <v>0</v>
      </c>
      <c r="R191" s="29"/>
      <c r="S191" s="28">
        <f t="shared" si="22"/>
        <v>-2</v>
      </c>
      <c r="T191" s="27">
        <f t="shared" si="23"/>
        <v>-0.33333333333333331</v>
      </c>
    </row>
    <row r="192" spans="1:20" ht="27.2" x14ac:dyDescent="0.2">
      <c r="A192" s="14">
        <v>189</v>
      </c>
      <c r="B192" s="13" t="s">
        <v>187</v>
      </c>
      <c r="C192" s="14" t="s">
        <v>80</v>
      </c>
      <c r="D192" s="15">
        <v>24</v>
      </c>
      <c r="E192" s="25">
        <v>642</v>
      </c>
      <c r="F192" s="25">
        <f t="shared" si="16"/>
        <v>24588.6</v>
      </c>
      <c r="G192" s="26">
        <v>38.299999999999997</v>
      </c>
      <c r="H192" s="25">
        <f t="shared" si="17"/>
        <v>14.299999999999997</v>
      </c>
      <c r="I192" s="27">
        <f t="shared" si="18"/>
        <v>0.59583333333333321</v>
      </c>
      <c r="J192" s="14">
        <v>386</v>
      </c>
      <c r="K192" s="14" t="s">
        <v>80</v>
      </c>
      <c r="L192" s="15">
        <v>24</v>
      </c>
      <c r="M192" s="25">
        <v>642</v>
      </c>
      <c r="N192" s="25">
        <f t="shared" si="19"/>
        <v>13931.4</v>
      </c>
      <c r="O192" s="26">
        <v>21.7</v>
      </c>
      <c r="P192" s="25">
        <f t="shared" si="20"/>
        <v>-2.3000000000000007</v>
      </c>
      <c r="Q192" s="27">
        <f t="shared" si="21"/>
        <v>-9.5833333333333368E-2</v>
      </c>
      <c r="R192" s="29"/>
      <c r="S192" s="28">
        <f t="shared" si="22"/>
        <v>-16.599999999999998</v>
      </c>
      <c r="T192" s="27">
        <f t="shared" si="23"/>
        <v>-0.43342036553524804</v>
      </c>
    </row>
    <row r="193" spans="1:20" ht="27.2" x14ac:dyDescent="0.2">
      <c r="A193" s="14">
        <v>190</v>
      </c>
      <c r="B193" s="13" t="s">
        <v>188</v>
      </c>
      <c r="C193" s="14" t="s">
        <v>80</v>
      </c>
      <c r="D193" s="15">
        <v>114</v>
      </c>
      <c r="E193" s="25">
        <v>824</v>
      </c>
      <c r="F193" s="25">
        <f t="shared" si="16"/>
        <v>129944.79999999999</v>
      </c>
      <c r="G193" s="26">
        <v>157.69999999999999</v>
      </c>
      <c r="H193" s="25">
        <f t="shared" si="17"/>
        <v>43.699999999999989</v>
      </c>
      <c r="I193" s="27">
        <f t="shared" si="18"/>
        <v>0.38333333333333325</v>
      </c>
      <c r="J193" s="14">
        <v>387</v>
      </c>
      <c r="K193" s="14" t="s">
        <v>80</v>
      </c>
      <c r="L193" s="15">
        <v>114</v>
      </c>
      <c r="M193" s="25">
        <v>824</v>
      </c>
      <c r="N193" s="25">
        <f t="shared" si="19"/>
        <v>165813.51999999999</v>
      </c>
      <c r="O193" s="26">
        <v>201.23</v>
      </c>
      <c r="P193" s="25">
        <f t="shared" si="20"/>
        <v>87.22999999999999</v>
      </c>
      <c r="Q193" s="27">
        <f t="shared" si="21"/>
        <v>0.76517543859649118</v>
      </c>
      <c r="R193" s="29"/>
      <c r="S193" s="28">
        <f t="shared" si="22"/>
        <v>43.53</v>
      </c>
      <c r="T193" s="27">
        <f t="shared" si="23"/>
        <v>0.27603043753963225</v>
      </c>
    </row>
    <row r="194" spans="1:20" ht="27.2" x14ac:dyDescent="0.2">
      <c r="A194" s="14">
        <v>191</v>
      </c>
      <c r="B194" s="13" t="s">
        <v>189</v>
      </c>
      <c r="C194" s="14" t="s">
        <v>80</v>
      </c>
      <c r="D194" s="15">
        <v>36</v>
      </c>
      <c r="E194" s="25">
        <v>1191</v>
      </c>
      <c r="F194" s="25">
        <f t="shared" si="16"/>
        <v>94684.5</v>
      </c>
      <c r="G194" s="26">
        <v>79.5</v>
      </c>
      <c r="H194" s="25">
        <f t="shared" si="17"/>
        <v>43.5</v>
      </c>
      <c r="I194" s="27">
        <f t="shared" si="18"/>
        <v>1.2083333333333333</v>
      </c>
      <c r="J194" s="14">
        <v>388</v>
      </c>
      <c r="K194" s="14" t="s">
        <v>80</v>
      </c>
      <c r="L194" s="15">
        <v>36</v>
      </c>
      <c r="M194" s="25">
        <v>1191</v>
      </c>
      <c r="N194" s="25">
        <f t="shared" si="19"/>
        <v>93672.150000000009</v>
      </c>
      <c r="O194" s="26">
        <v>78.650000000000006</v>
      </c>
      <c r="P194" s="25">
        <f t="shared" si="20"/>
        <v>42.650000000000006</v>
      </c>
      <c r="Q194" s="27">
        <f t="shared" si="21"/>
        <v>1.1847222222222225</v>
      </c>
      <c r="R194" s="29"/>
      <c r="S194" s="28">
        <f t="shared" si="22"/>
        <v>-0.84999999999999432</v>
      </c>
      <c r="T194" s="27">
        <f t="shared" si="23"/>
        <v>-1.0691823899370997E-2</v>
      </c>
    </row>
    <row r="195" spans="1:20" ht="27.2" x14ac:dyDescent="0.2">
      <c r="A195" s="14">
        <v>192</v>
      </c>
      <c r="B195" s="13" t="s">
        <v>190</v>
      </c>
      <c r="C195" s="14" t="s">
        <v>80</v>
      </c>
      <c r="D195" s="15">
        <v>18</v>
      </c>
      <c r="E195" s="25">
        <v>1473</v>
      </c>
      <c r="F195" s="25">
        <f t="shared" si="16"/>
        <v>39771</v>
      </c>
      <c r="G195" s="26">
        <v>27</v>
      </c>
      <c r="H195" s="25">
        <f t="shared" si="17"/>
        <v>9</v>
      </c>
      <c r="I195" s="27">
        <f t="shared" si="18"/>
        <v>0.5</v>
      </c>
      <c r="J195" s="14">
        <v>389</v>
      </c>
      <c r="K195" s="14" t="s">
        <v>80</v>
      </c>
      <c r="L195" s="15">
        <v>18</v>
      </c>
      <c r="M195" s="25">
        <v>1473</v>
      </c>
      <c r="N195" s="25">
        <f t="shared" si="19"/>
        <v>0</v>
      </c>
      <c r="O195" s="26">
        <v>0</v>
      </c>
      <c r="P195" s="25">
        <f t="shared" si="20"/>
        <v>-18</v>
      </c>
      <c r="Q195" s="27">
        <f t="shared" si="21"/>
        <v>-1</v>
      </c>
      <c r="R195" s="29"/>
      <c r="S195" s="28">
        <f t="shared" si="22"/>
        <v>-27</v>
      </c>
      <c r="T195" s="27">
        <f t="shared" si="23"/>
        <v>-1</v>
      </c>
    </row>
    <row r="196" spans="1:20" ht="40.75" x14ac:dyDescent="0.2">
      <c r="A196" s="14">
        <v>193</v>
      </c>
      <c r="B196" s="13" t="s">
        <v>191</v>
      </c>
      <c r="C196" s="18" t="s">
        <v>181</v>
      </c>
      <c r="D196" s="17">
        <v>1</v>
      </c>
      <c r="E196" s="25">
        <v>275000</v>
      </c>
      <c r="F196" s="25">
        <f t="shared" ref="F196:F201" si="24">G196*E196</f>
        <v>275000</v>
      </c>
      <c r="G196" s="26">
        <v>1</v>
      </c>
      <c r="H196" s="25">
        <f t="shared" ref="H196:H201" si="25">G196-D196</f>
        <v>0</v>
      </c>
      <c r="I196" s="27">
        <f t="shared" ref="I196:I201" si="26">H196/D196</f>
        <v>0</v>
      </c>
      <c r="J196" s="14">
        <v>390</v>
      </c>
      <c r="K196" s="19" t="s">
        <v>215</v>
      </c>
      <c r="L196" s="17">
        <v>1</v>
      </c>
      <c r="M196" s="25">
        <v>275000</v>
      </c>
      <c r="N196" s="25">
        <f t="shared" ref="N196:N201" si="27">O196*M196</f>
        <v>275000</v>
      </c>
      <c r="O196" s="26">
        <v>1</v>
      </c>
      <c r="P196" s="25">
        <f t="shared" ref="P196:P201" si="28">O196-L196</f>
        <v>0</v>
      </c>
      <c r="Q196" s="27">
        <f t="shared" ref="Q196:Q201" si="29">P196/L196</f>
        <v>0</v>
      </c>
      <c r="R196" s="29"/>
      <c r="S196" s="28">
        <f t="shared" ref="S196:S201" si="30">O196-G196</f>
        <v>0</v>
      </c>
      <c r="T196" s="27">
        <f t="shared" ref="T196:T201" si="31">S196/G196</f>
        <v>0</v>
      </c>
    </row>
    <row r="197" spans="1:20" ht="54.35" x14ac:dyDescent="0.2">
      <c r="A197" s="14">
        <v>194</v>
      </c>
      <c r="B197" s="13" t="s">
        <v>192</v>
      </c>
      <c r="C197" s="18" t="s">
        <v>181</v>
      </c>
      <c r="D197" s="17">
        <v>1</v>
      </c>
      <c r="E197" s="25">
        <v>375000</v>
      </c>
      <c r="F197" s="25">
        <f t="shared" si="24"/>
        <v>375000</v>
      </c>
      <c r="G197" s="26">
        <v>1</v>
      </c>
      <c r="H197" s="25">
        <f t="shared" si="25"/>
        <v>0</v>
      </c>
      <c r="I197" s="27">
        <f t="shared" si="26"/>
        <v>0</v>
      </c>
      <c r="J197" s="14">
        <v>391</v>
      </c>
      <c r="K197" s="18" t="s">
        <v>181</v>
      </c>
      <c r="L197" s="17">
        <v>1</v>
      </c>
      <c r="M197" s="25">
        <v>375000</v>
      </c>
      <c r="N197" s="25">
        <f t="shared" si="27"/>
        <v>375000</v>
      </c>
      <c r="O197" s="26">
        <v>1</v>
      </c>
      <c r="P197" s="25">
        <f t="shared" si="28"/>
        <v>0</v>
      </c>
      <c r="Q197" s="27">
        <f t="shared" si="29"/>
        <v>0</v>
      </c>
      <c r="R197" s="29"/>
      <c r="S197" s="28">
        <f t="shared" si="30"/>
        <v>0</v>
      </c>
      <c r="T197" s="27">
        <f t="shared" si="31"/>
        <v>0</v>
      </c>
    </row>
    <row r="198" spans="1:20" ht="40.75" x14ac:dyDescent="0.2">
      <c r="A198" s="14">
        <v>195</v>
      </c>
      <c r="B198" s="13" t="s">
        <v>193</v>
      </c>
      <c r="C198" s="18" t="s">
        <v>181</v>
      </c>
      <c r="D198" s="17">
        <v>3</v>
      </c>
      <c r="E198" s="25">
        <v>1938</v>
      </c>
      <c r="F198" s="25">
        <f t="shared" si="24"/>
        <v>15504</v>
      </c>
      <c r="G198" s="26">
        <v>8</v>
      </c>
      <c r="H198" s="25">
        <f t="shared" si="25"/>
        <v>5</v>
      </c>
      <c r="I198" s="27">
        <f t="shared" si="26"/>
        <v>1.6666666666666667</v>
      </c>
      <c r="J198" s="14">
        <v>392</v>
      </c>
      <c r="K198" s="18" t="s">
        <v>181</v>
      </c>
      <c r="L198" s="17">
        <v>3</v>
      </c>
      <c r="M198" s="25">
        <v>1938</v>
      </c>
      <c r="N198" s="25">
        <f t="shared" si="27"/>
        <v>5814</v>
      </c>
      <c r="O198" s="26">
        <v>3</v>
      </c>
      <c r="P198" s="25">
        <f t="shared" si="28"/>
        <v>0</v>
      </c>
      <c r="Q198" s="27">
        <f t="shared" si="29"/>
        <v>0</v>
      </c>
      <c r="R198" s="29"/>
      <c r="S198" s="28">
        <f t="shared" si="30"/>
        <v>-5</v>
      </c>
      <c r="T198" s="27">
        <f t="shared" si="31"/>
        <v>-0.625</v>
      </c>
    </row>
    <row r="199" spans="1:20" ht="40.75" x14ac:dyDescent="0.2">
      <c r="A199" s="14">
        <v>196</v>
      </c>
      <c r="B199" s="13" t="s">
        <v>194</v>
      </c>
      <c r="C199" s="18" t="s">
        <v>181</v>
      </c>
      <c r="D199" s="17">
        <v>3</v>
      </c>
      <c r="E199" s="25">
        <v>2740</v>
      </c>
      <c r="F199" s="25">
        <f t="shared" si="24"/>
        <v>8220</v>
      </c>
      <c r="G199" s="26">
        <v>3</v>
      </c>
      <c r="H199" s="25">
        <f t="shared" si="25"/>
        <v>0</v>
      </c>
      <c r="I199" s="27">
        <f t="shared" si="26"/>
        <v>0</v>
      </c>
      <c r="J199" s="14">
        <v>393</v>
      </c>
      <c r="K199" s="18" t="s">
        <v>181</v>
      </c>
      <c r="L199" s="17">
        <v>3</v>
      </c>
      <c r="M199" s="25">
        <v>2740</v>
      </c>
      <c r="N199" s="25">
        <f t="shared" si="27"/>
        <v>8220</v>
      </c>
      <c r="O199" s="26">
        <v>3</v>
      </c>
      <c r="P199" s="25">
        <f t="shared" si="28"/>
        <v>0</v>
      </c>
      <c r="Q199" s="27">
        <f t="shared" si="29"/>
        <v>0</v>
      </c>
      <c r="R199" s="29"/>
      <c r="S199" s="28">
        <f t="shared" si="30"/>
        <v>0</v>
      </c>
      <c r="T199" s="27">
        <f t="shared" si="31"/>
        <v>0</v>
      </c>
    </row>
    <row r="200" spans="1:20" ht="40.75" x14ac:dyDescent="0.2">
      <c r="A200" s="14">
        <v>197</v>
      </c>
      <c r="B200" s="13" t="s">
        <v>195</v>
      </c>
      <c r="C200" s="18" t="s">
        <v>181</v>
      </c>
      <c r="D200" s="17">
        <v>4</v>
      </c>
      <c r="E200" s="25">
        <v>4378</v>
      </c>
      <c r="F200" s="25">
        <f t="shared" si="24"/>
        <v>17512</v>
      </c>
      <c r="G200" s="26">
        <v>4</v>
      </c>
      <c r="H200" s="25">
        <f t="shared" si="25"/>
        <v>0</v>
      </c>
      <c r="I200" s="27">
        <f t="shared" si="26"/>
        <v>0</v>
      </c>
      <c r="J200" s="14">
        <v>394</v>
      </c>
      <c r="K200" s="18" t="s">
        <v>181</v>
      </c>
      <c r="L200" s="17">
        <v>4</v>
      </c>
      <c r="M200" s="25">
        <v>4378</v>
      </c>
      <c r="N200" s="25">
        <f t="shared" si="27"/>
        <v>17512</v>
      </c>
      <c r="O200" s="26">
        <v>4</v>
      </c>
      <c r="P200" s="25">
        <f t="shared" si="28"/>
        <v>0</v>
      </c>
      <c r="Q200" s="27">
        <f t="shared" si="29"/>
        <v>0</v>
      </c>
      <c r="R200" s="29"/>
      <c r="S200" s="28">
        <f t="shared" si="30"/>
        <v>0</v>
      </c>
      <c r="T200" s="27">
        <f t="shared" si="31"/>
        <v>0</v>
      </c>
    </row>
    <row r="201" spans="1:20" ht="40.75" x14ac:dyDescent="0.2">
      <c r="A201" s="14">
        <v>198</v>
      </c>
      <c r="B201" s="13" t="s">
        <v>196</v>
      </c>
      <c r="C201" s="18" t="s">
        <v>181</v>
      </c>
      <c r="D201" s="15">
        <v>2</v>
      </c>
      <c r="E201" s="25">
        <v>36750</v>
      </c>
      <c r="F201" s="25">
        <f t="shared" si="24"/>
        <v>73500</v>
      </c>
      <c r="G201" s="26">
        <v>2</v>
      </c>
      <c r="H201" s="25">
        <f t="shared" si="25"/>
        <v>0</v>
      </c>
      <c r="I201" s="27">
        <f t="shared" si="26"/>
        <v>0</v>
      </c>
      <c r="J201" s="14">
        <v>395</v>
      </c>
      <c r="K201" s="18" t="s">
        <v>181</v>
      </c>
      <c r="L201" s="15">
        <v>2</v>
      </c>
      <c r="M201" s="25">
        <v>36750</v>
      </c>
      <c r="N201" s="25">
        <f t="shared" si="27"/>
        <v>73500</v>
      </c>
      <c r="O201" s="26">
        <v>2</v>
      </c>
      <c r="P201" s="25">
        <f t="shared" si="28"/>
        <v>0</v>
      </c>
      <c r="Q201" s="27">
        <f t="shared" si="29"/>
        <v>0</v>
      </c>
      <c r="R201" s="29"/>
      <c r="S201" s="28">
        <f t="shared" si="30"/>
        <v>0</v>
      </c>
      <c r="T201" s="27">
        <f t="shared" si="31"/>
        <v>0</v>
      </c>
    </row>
    <row r="202" spans="1:20" ht="14.3" x14ac:dyDescent="0.2">
      <c r="F202" s="38">
        <f>SUM(F3:F201)</f>
        <v>43583062.319999993</v>
      </c>
      <c r="N202" s="38">
        <f>SUM(N3:N201)</f>
        <v>44382674.380000018</v>
      </c>
    </row>
    <row r="203" spans="1:20" ht="14.3" x14ac:dyDescent="0.2">
      <c r="B203" s="21"/>
      <c r="F203" s="38">
        <f>F202*0.18</f>
        <v>7844951.2175999982</v>
      </c>
      <c r="N203" s="38">
        <f>N202*0.18</f>
        <v>7988881.3884000033</v>
      </c>
    </row>
    <row r="204" spans="1:20" ht="14.3" x14ac:dyDescent="0.2">
      <c r="F204" s="38">
        <f>SUM(F202:F203)</f>
        <v>51428013.537599988</v>
      </c>
      <c r="N204" s="38">
        <f>SUM(N202:N203)</f>
        <v>52371555.768400021</v>
      </c>
    </row>
    <row r="205" spans="1:20" ht="14.3" x14ac:dyDescent="0.2">
      <c r="H205" s="35" t="s">
        <v>233</v>
      </c>
      <c r="I205" s="38">
        <f>N204-F204</f>
        <v>943542.23080003262</v>
      </c>
    </row>
    <row r="206" spans="1:20" x14ac:dyDescent="0.2">
      <c r="B206" s="34" t="s">
        <v>329</v>
      </c>
      <c r="E206" s="36"/>
      <c r="F206" s="36"/>
      <c r="G206" s="36"/>
      <c r="H206" s="36"/>
      <c r="I206" s="36"/>
      <c r="Q206" s="36"/>
    </row>
    <row r="207" spans="1:20" ht="108.7" x14ac:dyDescent="0.2">
      <c r="A207" s="24">
        <v>1</v>
      </c>
      <c r="B207" s="20" t="s">
        <v>234</v>
      </c>
      <c r="C207" s="24" t="s">
        <v>330</v>
      </c>
      <c r="D207" s="28">
        <v>5</v>
      </c>
      <c r="E207" s="37">
        <v>39000</v>
      </c>
      <c r="F207" s="39">
        <f>D207*E207</f>
        <v>195000</v>
      </c>
      <c r="L207" s="35">
        <v>0</v>
      </c>
    </row>
    <row r="208" spans="1:20" ht="40.75" x14ac:dyDescent="0.2">
      <c r="A208" s="24">
        <v>2</v>
      </c>
      <c r="B208" s="22" t="s">
        <v>235</v>
      </c>
      <c r="C208" s="24" t="s">
        <v>330</v>
      </c>
      <c r="D208" s="24">
        <v>5</v>
      </c>
      <c r="E208" s="37">
        <v>9000</v>
      </c>
      <c r="F208" s="39">
        <f t="shared" ref="F208:F273" si="32">D208*E208</f>
        <v>45000</v>
      </c>
      <c r="L208" s="35">
        <v>0</v>
      </c>
    </row>
    <row r="209" spans="1:12" ht="54.35" x14ac:dyDescent="0.2">
      <c r="A209" s="24">
        <v>3</v>
      </c>
      <c r="B209" s="20" t="s">
        <v>236</v>
      </c>
      <c r="C209" s="24" t="s">
        <v>330</v>
      </c>
      <c r="D209" s="28">
        <v>1</v>
      </c>
      <c r="E209" s="37">
        <v>8400</v>
      </c>
      <c r="F209" s="39">
        <f t="shared" si="32"/>
        <v>8400</v>
      </c>
      <c r="L209" s="35">
        <v>0</v>
      </c>
    </row>
    <row r="210" spans="1:12" ht="27.2" x14ac:dyDescent="0.2">
      <c r="A210" s="24">
        <v>4</v>
      </c>
      <c r="B210" s="20" t="s">
        <v>237</v>
      </c>
      <c r="C210" s="24" t="s">
        <v>330</v>
      </c>
      <c r="D210" s="28">
        <v>1</v>
      </c>
      <c r="E210" s="37">
        <v>9300</v>
      </c>
      <c r="F210" s="39">
        <f t="shared" si="32"/>
        <v>9300</v>
      </c>
      <c r="L210" s="35">
        <v>0</v>
      </c>
    </row>
    <row r="211" spans="1:12" ht="40.75" x14ac:dyDescent="0.2">
      <c r="A211" s="24">
        <v>5</v>
      </c>
      <c r="B211" s="32" t="s">
        <v>238</v>
      </c>
      <c r="C211" s="24" t="s">
        <v>330</v>
      </c>
      <c r="D211" s="28">
        <v>1</v>
      </c>
      <c r="E211" s="37">
        <v>4200</v>
      </c>
      <c r="F211" s="39">
        <f t="shared" si="32"/>
        <v>4200</v>
      </c>
      <c r="L211" s="35">
        <v>0</v>
      </c>
    </row>
    <row r="212" spans="1:12" x14ac:dyDescent="0.2">
      <c r="A212" s="24">
        <v>6</v>
      </c>
      <c r="B212" s="32" t="s">
        <v>239</v>
      </c>
      <c r="C212" s="24" t="s">
        <v>330</v>
      </c>
      <c r="D212" s="28">
        <v>1</v>
      </c>
      <c r="E212" s="37">
        <v>32000</v>
      </c>
      <c r="F212" s="39">
        <f t="shared" si="32"/>
        <v>32000</v>
      </c>
      <c r="L212" s="35">
        <v>0</v>
      </c>
    </row>
    <row r="213" spans="1:12" ht="176.6" x14ac:dyDescent="0.2">
      <c r="A213" s="24">
        <v>7</v>
      </c>
      <c r="B213" s="32" t="s">
        <v>240</v>
      </c>
      <c r="C213" s="24" t="s">
        <v>330</v>
      </c>
      <c r="D213" s="28">
        <v>1</v>
      </c>
      <c r="E213" s="37">
        <v>97000</v>
      </c>
      <c r="F213" s="39">
        <f t="shared" si="32"/>
        <v>97000</v>
      </c>
      <c r="L213" s="35">
        <v>1</v>
      </c>
    </row>
    <row r="214" spans="1:12" ht="149.44999999999999" x14ac:dyDescent="0.2">
      <c r="A214" s="24">
        <v>8</v>
      </c>
      <c r="B214" s="32" t="s">
        <v>241</v>
      </c>
      <c r="C214" s="24" t="s">
        <v>330</v>
      </c>
      <c r="D214" s="28">
        <v>1</v>
      </c>
      <c r="E214" s="37">
        <v>29000</v>
      </c>
      <c r="F214" s="39">
        <f t="shared" si="32"/>
        <v>29000</v>
      </c>
      <c r="L214" s="35">
        <v>0</v>
      </c>
    </row>
    <row r="215" spans="1:12" ht="95.1" x14ac:dyDescent="0.2">
      <c r="A215" s="24">
        <v>9</v>
      </c>
      <c r="B215" s="32" t="s">
        <v>242</v>
      </c>
      <c r="C215" s="24" t="s">
        <v>330</v>
      </c>
      <c r="D215" s="28">
        <v>1</v>
      </c>
      <c r="E215" s="37">
        <v>16200</v>
      </c>
      <c r="F215" s="39">
        <f t="shared" si="32"/>
        <v>16200</v>
      </c>
      <c r="L215" s="35">
        <v>0</v>
      </c>
    </row>
    <row r="216" spans="1:12" ht="108.7" x14ac:dyDescent="0.2">
      <c r="A216" s="24">
        <v>10</v>
      </c>
      <c r="B216" s="32" t="s">
        <v>243</v>
      </c>
      <c r="C216" s="24" t="s">
        <v>330</v>
      </c>
      <c r="D216" s="28">
        <v>1</v>
      </c>
      <c r="E216" s="37">
        <v>46000</v>
      </c>
      <c r="F216" s="39">
        <f t="shared" si="32"/>
        <v>46000</v>
      </c>
      <c r="L216" s="35">
        <v>1</v>
      </c>
    </row>
    <row r="217" spans="1:12" ht="108.7" x14ac:dyDescent="0.2">
      <c r="A217" s="24">
        <v>11</v>
      </c>
      <c r="B217" s="32" t="s">
        <v>244</v>
      </c>
      <c r="C217" s="24" t="s">
        <v>330</v>
      </c>
      <c r="D217" s="28">
        <v>2</v>
      </c>
      <c r="E217" s="37">
        <v>2100</v>
      </c>
      <c r="F217" s="39">
        <f t="shared" si="32"/>
        <v>4200</v>
      </c>
      <c r="L217" s="35">
        <v>0</v>
      </c>
    </row>
    <row r="218" spans="1:12" ht="54.35" x14ac:dyDescent="0.2">
      <c r="A218" s="24">
        <v>12</v>
      </c>
      <c r="B218" s="32" t="s">
        <v>245</v>
      </c>
      <c r="C218" s="24" t="s">
        <v>330</v>
      </c>
      <c r="D218" s="28">
        <v>2</v>
      </c>
      <c r="E218" s="37">
        <v>14500</v>
      </c>
      <c r="F218" s="39">
        <f t="shared" si="32"/>
        <v>29000</v>
      </c>
      <c r="L218" s="35">
        <v>0</v>
      </c>
    </row>
    <row r="219" spans="1:12" ht="176.6" x14ac:dyDescent="0.2">
      <c r="A219" s="24">
        <v>13</v>
      </c>
      <c r="B219" s="32" t="s">
        <v>246</v>
      </c>
      <c r="C219" s="24" t="s">
        <v>330</v>
      </c>
      <c r="D219" s="28">
        <v>2</v>
      </c>
      <c r="E219" s="37">
        <v>24000</v>
      </c>
      <c r="F219" s="39">
        <f t="shared" si="32"/>
        <v>48000</v>
      </c>
      <c r="L219" s="35">
        <v>0</v>
      </c>
    </row>
    <row r="220" spans="1:12" ht="54.35" x14ac:dyDescent="0.2">
      <c r="A220" s="24">
        <v>14</v>
      </c>
      <c r="B220" s="32" t="s">
        <v>247</v>
      </c>
      <c r="C220" s="24" t="s">
        <v>330</v>
      </c>
      <c r="D220" s="28">
        <v>2</v>
      </c>
      <c r="E220" s="37">
        <v>16300</v>
      </c>
      <c r="F220" s="39">
        <f t="shared" si="32"/>
        <v>32600</v>
      </c>
      <c r="L220" s="35">
        <v>2</v>
      </c>
    </row>
    <row r="221" spans="1:12" ht="54.35" x14ac:dyDescent="0.2">
      <c r="A221" s="24">
        <v>15</v>
      </c>
      <c r="B221" s="32" t="s">
        <v>248</v>
      </c>
      <c r="C221" s="24" t="s">
        <v>330</v>
      </c>
      <c r="D221" s="28">
        <v>1</v>
      </c>
      <c r="E221" s="37">
        <v>14500</v>
      </c>
      <c r="F221" s="39">
        <f t="shared" si="32"/>
        <v>14500</v>
      </c>
      <c r="L221" s="35">
        <v>1</v>
      </c>
    </row>
    <row r="222" spans="1:12" ht="54.35" x14ac:dyDescent="0.2">
      <c r="A222" s="24">
        <v>16</v>
      </c>
      <c r="B222" s="32" t="s">
        <v>249</v>
      </c>
      <c r="C222" s="24" t="s">
        <v>330</v>
      </c>
      <c r="D222" s="28">
        <v>1</v>
      </c>
      <c r="E222" s="37">
        <v>15100</v>
      </c>
      <c r="F222" s="39">
        <f t="shared" si="32"/>
        <v>15100</v>
      </c>
      <c r="L222" s="35">
        <v>1</v>
      </c>
    </row>
    <row r="223" spans="1:12" ht="54.35" x14ac:dyDescent="0.2">
      <c r="A223" s="24">
        <v>17</v>
      </c>
      <c r="B223" s="32" t="s">
        <v>250</v>
      </c>
      <c r="C223" s="24" t="s">
        <v>330</v>
      </c>
      <c r="D223" s="28">
        <v>1</v>
      </c>
      <c r="E223" s="37">
        <v>15800</v>
      </c>
      <c r="F223" s="39">
        <f t="shared" si="32"/>
        <v>15800</v>
      </c>
      <c r="L223" s="35">
        <v>1</v>
      </c>
    </row>
    <row r="224" spans="1:12" ht="81.55" x14ac:dyDescent="0.2">
      <c r="A224" s="24">
        <v>18</v>
      </c>
      <c r="B224" s="32" t="s">
        <v>251</v>
      </c>
      <c r="C224" s="24" t="s">
        <v>330</v>
      </c>
      <c r="D224" s="28">
        <v>1</v>
      </c>
      <c r="E224" s="37">
        <v>80000</v>
      </c>
      <c r="F224" s="39">
        <f t="shared" si="32"/>
        <v>80000</v>
      </c>
      <c r="L224" s="35">
        <v>0</v>
      </c>
    </row>
    <row r="225" spans="1:13" ht="244.55" x14ac:dyDescent="0.2">
      <c r="A225" s="24">
        <v>19</v>
      </c>
      <c r="B225" s="32" t="s">
        <v>252</v>
      </c>
      <c r="C225" s="24" t="s">
        <v>330</v>
      </c>
      <c r="D225" s="28">
        <v>1</v>
      </c>
      <c r="E225" s="37">
        <v>210000</v>
      </c>
      <c r="F225" s="39">
        <f t="shared" si="32"/>
        <v>210000</v>
      </c>
      <c r="L225" s="35">
        <v>0</v>
      </c>
    </row>
    <row r="226" spans="1:13" x14ac:dyDescent="0.2">
      <c r="A226" s="24">
        <v>20</v>
      </c>
      <c r="B226" s="33" t="s">
        <v>288</v>
      </c>
      <c r="E226" s="37"/>
    </row>
    <row r="227" spans="1:13" ht="81.55" x14ac:dyDescent="0.2">
      <c r="A227" s="24">
        <v>21</v>
      </c>
      <c r="B227" s="20" t="s">
        <v>264</v>
      </c>
      <c r="C227" s="24" t="s">
        <v>58</v>
      </c>
      <c r="D227" s="28">
        <v>536.11</v>
      </c>
      <c r="E227" s="37">
        <v>85</v>
      </c>
      <c r="F227" s="39">
        <f t="shared" si="32"/>
        <v>45569.35</v>
      </c>
      <c r="L227" s="35">
        <v>0</v>
      </c>
    </row>
    <row r="228" spans="1:13" ht="81.55" x14ac:dyDescent="0.2">
      <c r="A228" s="24">
        <v>22</v>
      </c>
      <c r="B228" s="20" t="s">
        <v>265</v>
      </c>
      <c r="C228" s="24" t="s">
        <v>53</v>
      </c>
      <c r="D228" s="28">
        <v>3.89</v>
      </c>
      <c r="E228" s="37">
        <v>4036</v>
      </c>
      <c r="F228" s="39">
        <f t="shared" si="32"/>
        <v>15700.04</v>
      </c>
    </row>
    <row r="229" spans="1:13" ht="81.55" x14ac:dyDescent="0.2">
      <c r="A229" s="24">
        <v>23</v>
      </c>
      <c r="B229" s="20" t="s">
        <v>266</v>
      </c>
      <c r="C229" s="24" t="s">
        <v>58</v>
      </c>
      <c r="D229" s="28">
        <v>37.130000000000003</v>
      </c>
      <c r="E229" s="37">
        <v>13</v>
      </c>
      <c r="F229" s="39">
        <f t="shared" si="32"/>
        <v>482.69000000000005</v>
      </c>
      <c r="L229" s="35">
        <v>289.14</v>
      </c>
    </row>
    <row r="230" spans="1:13" ht="81.55" x14ac:dyDescent="0.2">
      <c r="A230" s="24">
        <v>24</v>
      </c>
      <c r="B230" s="20" t="s">
        <v>267</v>
      </c>
      <c r="C230" s="24" t="s">
        <v>53</v>
      </c>
      <c r="D230" s="28">
        <v>0.7</v>
      </c>
      <c r="E230" s="37">
        <v>4424</v>
      </c>
      <c r="F230" s="39">
        <f t="shared" si="32"/>
        <v>3096.7999999999997</v>
      </c>
      <c r="L230" s="35">
        <v>0.59</v>
      </c>
    </row>
    <row r="231" spans="1:13" ht="176.6" x14ac:dyDescent="0.2">
      <c r="A231" s="24">
        <v>25</v>
      </c>
      <c r="B231" s="20" t="s">
        <v>268</v>
      </c>
      <c r="C231" s="24" t="s">
        <v>80</v>
      </c>
      <c r="D231" s="28">
        <v>107.18</v>
      </c>
      <c r="E231" s="37">
        <v>162</v>
      </c>
      <c r="F231" s="39">
        <f t="shared" si="32"/>
        <v>17363.16</v>
      </c>
    </row>
    <row r="232" spans="1:13" ht="326.05" x14ac:dyDescent="0.2">
      <c r="A232" s="24">
        <v>26</v>
      </c>
      <c r="B232" s="20" t="s">
        <v>269</v>
      </c>
      <c r="C232" s="24" t="s">
        <v>58</v>
      </c>
      <c r="D232" s="28">
        <v>23.46</v>
      </c>
      <c r="E232" s="37">
        <v>9241</v>
      </c>
      <c r="F232" s="39">
        <f t="shared" si="32"/>
        <v>216793.86000000002</v>
      </c>
      <c r="L232" s="35">
        <v>32.08</v>
      </c>
    </row>
    <row r="233" spans="1:13" ht="190.2" x14ac:dyDescent="0.2">
      <c r="A233" s="24">
        <v>27</v>
      </c>
      <c r="B233" s="20" t="s">
        <v>270</v>
      </c>
      <c r="C233" s="24" t="s">
        <v>58</v>
      </c>
      <c r="D233" s="28">
        <v>10.17</v>
      </c>
      <c r="E233" s="37">
        <v>5839</v>
      </c>
      <c r="F233" s="39">
        <f t="shared" si="32"/>
        <v>59382.63</v>
      </c>
    </row>
    <row r="234" spans="1:13" ht="149.44999999999999" x14ac:dyDescent="0.2">
      <c r="A234" s="24">
        <v>28</v>
      </c>
      <c r="B234" s="20" t="s">
        <v>271</v>
      </c>
      <c r="C234" s="24" t="s">
        <v>330</v>
      </c>
      <c r="D234" s="28">
        <v>1</v>
      </c>
      <c r="E234" s="37">
        <v>75000</v>
      </c>
      <c r="F234" s="39">
        <f t="shared" si="32"/>
        <v>75000</v>
      </c>
      <c r="L234" s="35">
        <v>1</v>
      </c>
    </row>
    <row r="235" spans="1:13" ht="203.8" x14ac:dyDescent="0.2">
      <c r="A235" s="24">
        <v>29</v>
      </c>
      <c r="B235" s="20" t="s">
        <v>272</v>
      </c>
      <c r="C235" s="24" t="s">
        <v>53</v>
      </c>
      <c r="D235" s="28">
        <v>0.43</v>
      </c>
      <c r="E235" s="37">
        <v>15969</v>
      </c>
      <c r="F235" s="39">
        <f t="shared" si="32"/>
        <v>6866.67</v>
      </c>
    </row>
    <row r="236" spans="1:13" ht="40.75" x14ac:dyDescent="0.2">
      <c r="A236" s="24">
        <v>30</v>
      </c>
      <c r="B236" s="20" t="s">
        <v>253</v>
      </c>
      <c r="C236" s="24" t="s">
        <v>330</v>
      </c>
      <c r="D236" s="28">
        <v>5</v>
      </c>
      <c r="E236" s="37">
        <v>510</v>
      </c>
      <c r="F236" s="39">
        <f t="shared" si="32"/>
        <v>2550</v>
      </c>
    </row>
    <row r="237" spans="1:13" ht="27.2" x14ac:dyDescent="0.2">
      <c r="A237" s="24">
        <v>31</v>
      </c>
      <c r="B237" s="20" t="s">
        <v>273</v>
      </c>
      <c r="C237" s="24" t="s">
        <v>330</v>
      </c>
      <c r="D237" s="28">
        <v>5</v>
      </c>
      <c r="E237" s="37">
        <v>1775</v>
      </c>
      <c r="F237" s="39">
        <f t="shared" si="32"/>
        <v>8875</v>
      </c>
    </row>
    <row r="238" spans="1:13" ht="40.75" x14ac:dyDescent="0.2">
      <c r="A238" s="24">
        <v>32</v>
      </c>
      <c r="B238" s="20" t="s">
        <v>274</v>
      </c>
      <c r="C238" s="24" t="s">
        <v>58</v>
      </c>
      <c r="D238" s="28">
        <v>5.01</v>
      </c>
      <c r="E238" s="37">
        <v>2187</v>
      </c>
      <c r="F238" s="39">
        <f t="shared" si="32"/>
        <v>10956.869999999999</v>
      </c>
      <c r="L238" s="35">
        <v>0</v>
      </c>
      <c r="M238" s="35">
        <v>0</v>
      </c>
    </row>
    <row r="239" spans="1:13" ht="27.2" x14ac:dyDescent="0.2">
      <c r="A239" s="24">
        <v>33</v>
      </c>
      <c r="B239" s="20" t="s">
        <v>254</v>
      </c>
      <c r="C239" s="24" t="s">
        <v>330</v>
      </c>
      <c r="D239" s="28">
        <v>31</v>
      </c>
      <c r="E239" s="37">
        <v>600</v>
      </c>
      <c r="F239" s="39">
        <f t="shared" si="32"/>
        <v>18600</v>
      </c>
    </row>
    <row r="240" spans="1:13" ht="40.75" x14ac:dyDescent="0.2">
      <c r="A240" s="24">
        <v>34</v>
      </c>
      <c r="B240" s="20" t="s">
        <v>255</v>
      </c>
      <c r="C240" s="24" t="s">
        <v>330</v>
      </c>
      <c r="D240" s="28">
        <v>14</v>
      </c>
      <c r="E240" s="37">
        <v>9000</v>
      </c>
      <c r="F240" s="39">
        <f t="shared" si="32"/>
        <v>126000</v>
      </c>
      <c r="L240" s="35">
        <v>0</v>
      </c>
    </row>
    <row r="241" spans="1:12" ht="176.6" x14ac:dyDescent="0.2">
      <c r="A241" s="24">
        <v>35</v>
      </c>
      <c r="B241" s="20" t="s">
        <v>256</v>
      </c>
      <c r="C241" s="24" t="s">
        <v>58</v>
      </c>
      <c r="D241" s="28">
        <v>89.11</v>
      </c>
      <c r="E241" s="37">
        <v>1625</v>
      </c>
      <c r="F241" s="39">
        <f t="shared" si="32"/>
        <v>144803.75</v>
      </c>
      <c r="L241" s="35">
        <v>13.7</v>
      </c>
    </row>
    <row r="242" spans="1:12" ht="312.45" x14ac:dyDescent="0.2">
      <c r="A242" s="24">
        <v>36</v>
      </c>
      <c r="B242" s="20" t="s">
        <v>275</v>
      </c>
      <c r="C242" s="24" t="s">
        <v>58</v>
      </c>
      <c r="D242" s="28">
        <v>6.72</v>
      </c>
      <c r="E242" s="37">
        <v>6734</v>
      </c>
      <c r="F242" s="39">
        <f t="shared" si="32"/>
        <v>45252.479999999996</v>
      </c>
      <c r="L242" s="35">
        <v>9.2100000000000009</v>
      </c>
    </row>
    <row r="243" spans="1:12" ht="67.95" x14ac:dyDescent="0.2">
      <c r="A243" s="24">
        <v>37</v>
      </c>
      <c r="B243" s="20" t="s">
        <v>276</v>
      </c>
      <c r="C243" s="24" t="s">
        <v>58</v>
      </c>
      <c r="D243" s="28">
        <v>18.579999999999998</v>
      </c>
      <c r="E243" s="37">
        <v>1550</v>
      </c>
      <c r="F243" s="39">
        <f t="shared" si="32"/>
        <v>28798.999999999996</v>
      </c>
    </row>
    <row r="244" spans="1:12" ht="244.55" x14ac:dyDescent="0.2">
      <c r="A244" s="24">
        <v>38</v>
      </c>
      <c r="B244" s="20" t="s">
        <v>277</v>
      </c>
      <c r="C244" s="24" t="s">
        <v>58</v>
      </c>
      <c r="D244" s="28">
        <v>7.58</v>
      </c>
      <c r="E244" s="37">
        <v>17450</v>
      </c>
      <c r="F244" s="39">
        <f t="shared" si="32"/>
        <v>132271</v>
      </c>
    </row>
    <row r="245" spans="1:12" ht="54.35" x14ac:dyDescent="0.2">
      <c r="A245" s="24">
        <v>39</v>
      </c>
      <c r="B245" s="20" t="s">
        <v>278</v>
      </c>
      <c r="C245" s="24" t="s">
        <v>58</v>
      </c>
      <c r="D245" s="28">
        <v>2.58</v>
      </c>
      <c r="E245" s="37">
        <v>11335</v>
      </c>
      <c r="F245" s="39">
        <f t="shared" si="32"/>
        <v>29244.3</v>
      </c>
    </row>
    <row r="246" spans="1:12" ht="54.35" x14ac:dyDescent="0.2">
      <c r="A246" s="24">
        <v>40</v>
      </c>
      <c r="B246" s="20" t="s">
        <v>279</v>
      </c>
      <c r="C246" s="24" t="s">
        <v>58</v>
      </c>
      <c r="D246" s="28">
        <v>7.5</v>
      </c>
      <c r="E246" s="37">
        <v>10500</v>
      </c>
      <c r="F246" s="39">
        <f t="shared" si="32"/>
        <v>78750</v>
      </c>
    </row>
    <row r="247" spans="1:12" ht="67.95" x14ac:dyDescent="0.2">
      <c r="A247" s="24">
        <v>41</v>
      </c>
      <c r="B247" s="20" t="s">
        <v>280</v>
      </c>
      <c r="C247" s="24" t="s">
        <v>330</v>
      </c>
      <c r="D247" s="28">
        <v>1</v>
      </c>
      <c r="E247" s="37">
        <v>13800</v>
      </c>
      <c r="F247" s="39">
        <f t="shared" si="32"/>
        <v>13800</v>
      </c>
    </row>
    <row r="248" spans="1:12" ht="40.75" x14ac:dyDescent="0.2">
      <c r="A248" s="24">
        <v>42</v>
      </c>
      <c r="B248" s="20" t="s">
        <v>281</v>
      </c>
      <c r="C248" s="24" t="s">
        <v>58</v>
      </c>
      <c r="D248" s="28">
        <v>4.45</v>
      </c>
      <c r="E248" s="37">
        <v>6473</v>
      </c>
      <c r="F248" s="39">
        <f t="shared" si="32"/>
        <v>28804.850000000002</v>
      </c>
    </row>
    <row r="249" spans="1:12" ht="27.2" x14ac:dyDescent="0.2">
      <c r="A249" s="24">
        <v>43</v>
      </c>
      <c r="B249" s="20" t="s">
        <v>282</v>
      </c>
      <c r="C249" s="24" t="s">
        <v>80</v>
      </c>
      <c r="D249" s="28">
        <v>38</v>
      </c>
      <c r="E249" s="37">
        <v>230</v>
      </c>
      <c r="F249" s="39">
        <f t="shared" si="32"/>
        <v>8740</v>
      </c>
    </row>
    <row r="250" spans="1:12" ht="27.2" x14ac:dyDescent="0.2">
      <c r="A250" s="24">
        <v>44</v>
      </c>
      <c r="B250" s="20" t="s">
        <v>283</v>
      </c>
      <c r="C250" s="24" t="s">
        <v>330</v>
      </c>
      <c r="D250" s="28">
        <v>7</v>
      </c>
      <c r="E250" s="37">
        <v>1500</v>
      </c>
      <c r="F250" s="39">
        <f t="shared" si="32"/>
        <v>10500</v>
      </c>
    </row>
    <row r="251" spans="1:12" ht="54.35" x14ac:dyDescent="0.2">
      <c r="A251" s="24">
        <v>45</v>
      </c>
      <c r="B251" s="20" t="s">
        <v>284</v>
      </c>
      <c r="C251" s="24" t="s">
        <v>80</v>
      </c>
      <c r="D251" s="28">
        <v>11.58</v>
      </c>
      <c r="E251" s="37">
        <v>2166</v>
      </c>
      <c r="F251" s="39">
        <f t="shared" si="32"/>
        <v>25082.28</v>
      </c>
    </row>
    <row r="252" spans="1:12" ht="40.75" x14ac:dyDescent="0.2">
      <c r="A252" s="24">
        <v>46</v>
      </c>
      <c r="B252" s="20" t="s">
        <v>257</v>
      </c>
      <c r="C252" s="24" t="s">
        <v>58</v>
      </c>
      <c r="D252" s="28">
        <v>1.32</v>
      </c>
      <c r="E252" s="37">
        <v>11012</v>
      </c>
      <c r="F252" s="39">
        <f t="shared" si="32"/>
        <v>14535.84</v>
      </c>
    </row>
    <row r="253" spans="1:12" ht="81.55" x14ac:dyDescent="0.2">
      <c r="A253" s="24">
        <v>47</v>
      </c>
      <c r="B253" s="20" t="s">
        <v>258</v>
      </c>
      <c r="C253" s="24" t="s">
        <v>330</v>
      </c>
      <c r="D253" s="28">
        <v>1</v>
      </c>
      <c r="E253" s="37">
        <v>50400</v>
      </c>
      <c r="F253" s="39">
        <f t="shared" si="32"/>
        <v>50400</v>
      </c>
    </row>
    <row r="254" spans="1:12" ht="54.35" x14ac:dyDescent="0.2">
      <c r="A254" s="24">
        <v>48</v>
      </c>
      <c r="B254" s="20" t="s">
        <v>259</v>
      </c>
      <c r="C254" s="24" t="s">
        <v>80</v>
      </c>
      <c r="D254" s="28">
        <v>10.97</v>
      </c>
      <c r="E254" s="37">
        <v>2170</v>
      </c>
      <c r="F254" s="39">
        <f t="shared" si="32"/>
        <v>23804.9</v>
      </c>
    </row>
    <row r="255" spans="1:12" ht="40.75" x14ac:dyDescent="0.2">
      <c r="A255" s="24">
        <v>49</v>
      </c>
      <c r="B255" s="20" t="s">
        <v>287</v>
      </c>
      <c r="C255" s="24" t="s">
        <v>330</v>
      </c>
      <c r="D255" s="28">
        <v>2</v>
      </c>
      <c r="E255" s="37">
        <v>5175</v>
      </c>
      <c r="F255" s="39">
        <f t="shared" si="32"/>
        <v>10350</v>
      </c>
    </row>
    <row r="256" spans="1:12" ht="40.75" x14ac:dyDescent="0.2">
      <c r="A256" s="24">
        <v>50</v>
      </c>
      <c r="B256" s="20" t="s">
        <v>260</v>
      </c>
      <c r="C256" s="24" t="s">
        <v>330</v>
      </c>
      <c r="D256" s="28">
        <v>1</v>
      </c>
      <c r="E256" s="37">
        <v>11475</v>
      </c>
      <c r="F256" s="39">
        <f t="shared" si="32"/>
        <v>11475</v>
      </c>
    </row>
    <row r="257" spans="1:13" ht="40.75" x14ac:dyDescent="0.2">
      <c r="A257" s="24">
        <v>51</v>
      </c>
      <c r="B257" s="20" t="s">
        <v>261</v>
      </c>
      <c r="C257" s="24" t="s">
        <v>330</v>
      </c>
      <c r="D257" s="28">
        <v>1</v>
      </c>
      <c r="E257" s="37">
        <v>44250</v>
      </c>
      <c r="F257" s="39">
        <f t="shared" si="32"/>
        <v>44250</v>
      </c>
    </row>
    <row r="258" spans="1:13" ht="67.95" x14ac:dyDescent="0.2">
      <c r="A258" s="24">
        <v>52</v>
      </c>
      <c r="B258" s="20" t="s">
        <v>262</v>
      </c>
      <c r="C258" s="24" t="s">
        <v>330</v>
      </c>
      <c r="D258" s="28">
        <v>8</v>
      </c>
      <c r="E258" s="37">
        <v>2819</v>
      </c>
      <c r="F258" s="39">
        <f t="shared" si="32"/>
        <v>22552</v>
      </c>
      <c r="L258" s="35">
        <v>15</v>
      </c>
    </row>
    <row r="259" spans="1:13" ht="135.85" x14ac:dyDescent="0.2">
      <c r="A259" s="24">
        <v>53</v>
      </c>
      <c r="B259" s="20" t="s">
        <v>285</v>
      </c>
      <c r="C259" s="24" t="s">
        <v>58</v>
      </c>
      <c r="D259" s="28">
        <v>10.84</v>
      </c>
      <c r="E259" s="37">
        <v>1569</v>
      </c>
      <c r="F259" s="39">
        <f t="shared" si="32"/>
        <v>17007.96</v>
      </c>
    </row>
    <row r="260" spans="1:13" ht="122.3" x14ac:dyDescent="0.2">
      <c r="A260" s="24">
        <v>54</v>
      </c>
      <c r="B260" s="20" t="s">
        <v>263</v>
      </c>
      <c r="C260" s="24" t="s">
        <v>331</v>
      </c>
      <c r="D260" s="28">
        <v>1</v>
      </c>
      <c r="E260" s="37">
        <v>300000</v>
      </c>
      <c r="F260" s="39">
        <f t="shared" si="32"/>
        <v>300000</v>
      </c>
    </row>
    <row r="261" spans="1:13" ht="27.2" x14ac:dyDescent="0.2">
      <c r="A261" s="24">
        <v>55</v>
      </c>
      <c r="B261" s="20" t="s">
        <v>286</v>
      </c>
      <c r="C261" s="24" t="s">
        <v>58</v>
      </c>
      <c r="D261" s="28">
        <v>14.55</v>
      </c>
      <c r="E261" s="37">
        <v>381</v>
      </c>
      <c r="F261" s="39">
        <f t="shared" si="32"/>
        <v>5543.55</v>
      </c>
      <c r="L261" s="35">
        <v>48</v>
      </c>
      <c r="M261" s="35">
        <v>0</v>
      </c>
    </row>
    <row r="262" spans="1:13" ht="149.44999999999999" x14ac:dyDescent="0.2">
      <c r="B262" s="20" t="s">
        <v>333</v>
      </c>
      <c r="C262" s="24" t="s">
        <v>58</v>
      </c>
      <c r="D262" s="28">
        <v>0</v>
      </c>
      <c r="E262" s="37">
        <v>0</v>
      </c>
      <c r="F262" s="39">
        <f t="shared" si="32"/>
        <v>0</v>
      </c>
      <c r="L262" s="35">
        <v>11.3</v>
      </c>
    </row>
    <row r="263" spans="1:13" ht="176.6" x14ac:dyDescent="0.2">
      <c r="B263" s="20" t="s">
        <v>334</v>
      </c>
      <c r="C263" s="24" t="s">
        <v>330</v>
      </c>
      <c r="D263" s="28">
        <v>0</v>
      </c>
      <c r="E263" s="37">
        <v>0</v>
      </c>
      <c r="F263" s="39">
        <f t="shared" si="32"/>
        <v>0</v>
      </c>
    </row>
    <row r="264" spans="1:13" x14ac:dyDescent="0.2">
      <c r="A264" s="24">
        <v>56</v>
      </c>
      <c r="B264" s="34" t="s">
        <v>291</v>
      </c>
      <c r="E264" s="37"/>
    </row>
    <row r="265" spans="1:13" ht="67.95" x14ac:dyDescent="0.2">
      <c r="A265" s="24">
        <v>57</v>
      </c>
      <c r="B265" s="20" t="s">
        <v>289</v>
      </c>
      <c r="C265" s="24" t="s">
        <v>330</v>
      </c>
      <c r="D265" s="28">
        <v>5</v>
      </c>
      <c r="E265" s="37">
        <v>133</v>
      </c>
      <c r="F265" s="39">
        <f t="shared" si="32"/>
        <v>665</v>
      </c>
    </row>
    <row r="266" spans="1:13" ht="149.44999999999999" x14ac:dyDescent="0.2">
      <c r="A266" s="24">
        <v>58</v>
      </c>
      <c r="B266" s="20" t="s">
        <v>290</v>
      </c>
      <c r="C266" s="24" t="s">
        <v>80</v>
      </c>
      <c r="D266" s="28">
        <v>35.1</v>
      </c>
      <c r="E266" s="37">
        <v>599</v>
      </c>
      <c r="F266" s="39">
        <f t="shared" si="32"/>
        <v>21024.9</v>
      </c>
    </row>
    <row r="267" spans="1:13" x14ac:dyDescent="0.2">
      <c r="A267" s="24">
        <v>59</v>
      </c>
      <c r="B267" s="34" t="s">
        <v>309</v>
      </c>
      <c r="E267" s="37"/>
    </row>
    <row r="268" spans="1:13" ht="108.7" x14ac:dyDescent="0.2">
      <c r="A268" s="24">
        <v>60</v>
      </c>
      <c r="B268" s="20" t="s">
        <v>292</v>
      </c>
      <c r="C268" s="24" t="s">
        <v>330</v>
      </c>
      <c r="D268" s="28">
        <v>12</v>
      </c>
      <c r="E268" s="37">
        <v>17241</v>
      </c>
      <c r="F268" s="39">
        <f t="shared" si="32"/>
        <v>206892</v>
      </c>
    </row>
    <row r="269" spans="1:13" ht="40.75" x14ac:dyDescent="0.2">
      <c r="A269" s="24">
        <v>61</v>
      </c>
      <c r="B269" s="20" t="s">
        <v>293</v>
      </c>
      <c r="C269" s="24" t="s">
        <v>330</v>
      </c>
      <c r="D269" s="28">
        <v>14</v>
      </c>
      <c r="E269" s="37">
        <v>4317</v>
      </c>
      <c r="F269" s="39">
        <f t="shared" si="32"/>
        <v>60438</v>
      </c>
    </row>
    <row r="270" spans="1:13" ht="67.95" x14ac:dyDescent="0.2">
      <c r="A270" s="24">
        <v>62</v>
      </c>
      <c r="B270" s="20" t="s">
        <v>294</v>
      </c>
      <c r="C270" s="24" t="s">
        <v>330</v>
      </c>
      <c r="D270" s="28">
        <v>14</v>
      </c>
      <c r="E270" s="37">
        <v>185</v>
      </c>
      <c r="F270" s="39">
        <f t="shared" si="32"/>
        <v>2590</v>
      </c>
    </row>
    <row r="271" spans="1:13" ht="40.75" x14ac:dyDescent="0.2">
      <c r="A271" s="24">
        <v>63</v>
      </c>
      <c r="B271" s="20" t="s">
        <v>295</v>
      </c>
      <c r="C271" s="24" t="s">
        <v>330</v>
      </c>
      <c r="D271" s="28">
        <v>14</v>
      </c>
      <c r="E271" s="37">
        <v>162</v>
      </c>
      <c r="F271" s="39">
        <f t="shared" si="32"/>
        <v>2268</v>
      </c>
    </row>
    <row r="272" spans="1:13" ht="54.35" x14ac:dyDescent="0.2">
      <c r="A272" s="24">
        <v>64</v>
      </c>
      <c r="B272" s="20" t="s">
        <v>296</v>
      </c>
      <c r="C272" s="24" t="s">
        <v>330</v>
      </c>
      <c r="D272" s="28">
        <v>30</v>
      </c>
      <c r="E272" s="37">
        <v>1178</v>
      </c>
      <c r="F272" s="39">
        <f t="shared" si="32"/>
        <v>35340</v>
      </c>
    </row>
    <row r="273" spans="1:6" ht="54.35" x14ac:dyDescent="0.2">
      <c r="A273" s="24">
        <v>65</v>
      </c>
      <c r="B273" s="20" t="s">
        <v>297</v>
      </c>
      <c r="C273" s="24" t="s">
        <v>330</v>
      </c>
      <c r="D273" s="28">
        <v>1</v>
      </c>
      <c r="E273" s="37">
        <v>4310</v>
      </c>
      <c r="F273" s="39">
        <f t="shared" si="32"/>
        <v>4310</v>
      </c>
    </row>
    <row r="274" spans="1:6" ht="54.35" x14ac:dyDescent="0.2">
      <c r="A274" s="24">
        <v>66</v>
      </c>
      <c r="B274" s="20" t="s">
        <v>298</v>
      </c>
      <c r="C274" s="24" t="s">
        <v>330</v>
      </c>
      <c r="D274" s="28">
        <v>1</v>
      </c>
      <c r="E274" s="37">
        <v>788</v>
      </c>
      <c r="F274" s="39">
        <f t="shared" ref="F274:F303" si="33">D274*E274</f>
        <v>788</v>
      </c>
    </row>
    <row r="275" spans="1:6" ht="81.55" x14ac:dyDescent="0.2">
      <c r="A275" s="24">
        <v>67</v>
      </c>
      <c r="B275" s="20" t="s">
        <v>299</v>
      </c>
      <c r="C275" s="24" t="s">
        <v>330</v>
      </c>
      <c r="D275" s="28">
        <v>1</v>
      </c>
      <c r="E275" s="37">
        <v>9444</v>
      </c>
      <c r="F275" s="39">
        <f t="shared" si="33"/>
        <v>9444</v>
      </c>
    </row>
    <row r="276" spans="1:6" ht="27.2" x14ac:dyDescent="0.2">
      <c r="A276" s="24">
        <v>68</v>
      </c>
      <c r="B276" s="20" t="s">
        <v>300</v>
      </c>
      <c r="C276" s="24" t="s">
        <v>330</v>
      </c>
      <c r="D276" s="28">
        <v>8</v>
      </c>
      <c r="E276" s="37">
        <v>5085</v>
      </c>
      <c r="F276" s="39">
        <f t="shared" si="33"/>
        <v>40680</v>
      </c>
    </row>
    <row r="277" spans="1:6" ht="54.35" x14ac:dyDescent="0.2">
      <c r="A277" s="24">
        <v>69</v>
      </c>
      <c r="B277" s="20" t="s">
        <v>301</v>
      </c>
      <c r="C277" s="24" t="s">
        <v>80</v>
      </c>
      <c r="D277" s="28">
        <v>20</v>
      </c>
      <c r="E277" s="37">
        <v>289</v>
      </c>
      <c r="F277" s="39">
        <f t="shared" si="33"/>
        <v>5780</v>
      </c>
    </row>
    <row r="278" spans="1:6" ht="54.35" x14ac:dyDescent="0.2">
      <c r="A278" s="24">
        <v>70</v>
      </c>
      <c r="B278" s="20" t="s">
        <v>302</v>
      </c>
      <c r="C278" s="24" t="s">
        <v>80</v>
      </c>
      <c r="D278" s="28">
        <v>190</v>
      </c>
      <c r="E278" s="37">
        <v>173</v>
      </c>
      <c r="F278" s="39">
        <f t="shared" si="33"/>
        <v>32870</v>
      </c>
    </row>
    <row r="279" spans="1:6" ht="40.75" x14ac:dyDescent="0.2">
      <c r="A279" s="24">
        <v>71</v>
      </c>
      <c r="B279" s="20" t="s">
        <v>303</v>
      </c>
      <c r="C279" s="24" t="s">
        <v>80</v>
      </c>
      <c r="D279" s="28">
        <v>74.099999999999994</v>
      </c>
      <c r="E279" s="37">
        <v>130</v>
      </c>
      <c r="F279" s="39">
        <f t="shared" si="33"/>
        <v>9633</v>
      </c>
    </row>
    <row r="280" spans="1:6" ht="67.95" x14ac:dyDescent="0.2">
      <c r="A280" s="24">
        <v>72</v>
      </c>
      <c r="B280" s="20" t="s">
        <v>304</v>
      </c>
      <c r="C280" s="24" t="s">
        <v>330</v>
      </c>
      <c r="D280" s="28">
        <v>1</v>
      </c>
      <c r="E280" s="37">
        <v>4203</v>
      </c>
      <c r="F280" s="39">
        <f t="shared" si="33"/>
        <v>4203</v>
      </c>
    </row>
    <row r="281" spans="1:6" ht="81.55" x14ac:dyDescent="0.2">
      <c r="A281" s="24">
        <v>73</v>
      </c>
      <c r="B281" s="20" t="s">
        <v>305</v>
      </c>
      <c r="C281" s="24" t="s">
        <v>330</v>
      </c>
      <c r="D281" s="28">
        <v>13</v>
      </c>
      <c r="E281" s="37">
        <v>1200</v>
      </c>
      <c r="F281" s="39">
        <f t="shared" si="33"/>
        <v>15600</v>
      </c>
    </row>
    <row r="282" spans="1:6" x14ac:dyDescent="0.2">
      <c r="A282" s="24">
        <v>74</v>
      </c>
      <c r="B282" s="20" t="s">
        <v>306</v>
      </c>
      <c r="C282" s="24" t="s">
        <v>80</v>
      </c>
      <c r="D282" s="28">
        <v>10.66</v>
      </c>
      <c r="E282" s="37">
        <v>1182</v>
      </c>
      <c r="F282" s="39">
        <f t="shared" si="33"/>
        <v>12600.12</v>
      </c>
    </row>
    <row r="283" spans="1:6" ht="27.2" x14ac:dyDescent="0.2">
      <c r="A283" s="24">
        <v>75</v>
      </c>
      <c r="B283" s="20" t="s">
        <v>307</v>
      </c>
      <c r="C283" s="24" t="s">
        <v>149</v>
      </c>
      <c r="D283" s="28">
        <v>1</v>
      </c>
      <c r="E283" s="37">
        <v>9600</v>
      </c>
      <c r="F283" s="39">
        <f t="shared" si="33"/>
        <v>9600</v>
      </c>
    </row>
    <row r="284" spans="1:6" x14ac:dyDescent="0.2">
      <c r="A284" s="24">
        <v>76</v>
      </c>
      <c r="B284" s="20" t="s">
        <v>308</v>
      </c>
      <c r="C284" s="24" t="s">
        <v>80</v>
      </c>
      <c r="D284" s="28">
        <v>2.89</v>
      </c>
      <c r="E284" s="37">
        <v>1182</v>
      </c>
      <c r="F284" s="39">
        <f t="shared" si="33"/>
        <v>3415.98</v>
      </c>
    </row>
    <row r="285" spans="1:6" x14ac:dyDescent="0.2">
      <c r="A285" s="24">
        <v>77</v>
      </c>
      <c r="B285" s="34" t="s">
        <v>311</v>
      </c>
      <c r="E285" s="37"/>
    </row>
    <row r="286" spans="1:6" ht="230.95" x14ac:dyDescent="0.2">
      <c r="A286" s="24">
        <v>78</v>
      </c>
      <c r="B286" s="20" t="s">
        <v>310</v>
      </c>
      <c r="C286" s="24" t="s">
        <v>330</v>
      </c>
      <c r="D286" s="28">
        <v>1</v>
      </c>
      <c r="E286" s="37">
        <v>291366</v>
      </c>
      <c r="F286" s="39">
        <f t="shared" si="33"/>
        <v>291366</v>
      </c>
    </row>
    <row r="287" spans="1:6" x14ac:dyDescent="0.2">
      <c r="A287" s="24">
        <v>79</v>
      </c>
      <c r="B287" s="34" t="s">
        <v>317</v>
      </c>
      <c r="E287" s="37"/>
    </row>
    <row r="288" spans="1:6" ht="108.7" x14ac:dyDescent="0.2">
      <c r="A288" s="24">
        <v>80</v>
      </c>
      <c r="B288" s="20" t="s">
        <v>312</v>
      </c>
      <c r="C288" s="24" t="s">
        <v>330</v>
      </c>
      <c r="D288" s="28">
        <v>1</v>
      </c>
      <c r="E288" s="37">
        <v>72225</v>
      </c>
      <c r="F288" s="39">
        <f t="shared" si="33"/>
        <v>72225</v>
      </c>
    </row>
    <row r="289" spans="1:6" ht="27.2" x14ac:dyDescent="0.2">
      <c r="A289" s="24">
        <v>81</v>
      </c>
      <c r="B289" s="20" t="s">
        <v>313</v>
      </c>
      <c r="C289" s="24" t="s">
        <v>80</v>
      </c>
      <c r="D289" s="28">
        <v>66</v>
      </c>
      <c r="E289" s="37">
        <v>200</v>
      </c>
      <c r="F289" s="39">
        <f t="shared" si="33"/>
        <v>13200</v>
      </c>
    </row>
    <row r="290" spans="1:6" ht="40.75" x14ac:dyDescent="0.2">
      <c r="A290" s="24">
        <v>82</v>
      </c>
      <c r="B290" s="20" t="s">
        <v>314</v>
      </c>
      <c r="C290" s="24" t="s">
        <v>332</v>
      </c>
      <c r="D290" s="28">
        <v>92.2</v>
      </c>
      <c r="E290" s="37">
        <v>190</v>
      </c>
      <c r="F290" s="39">
        <f t="shared" si="33"/>
        <v>17518</v>
      </c>
    </row>
    <row r="291" spans="1:6" ht="40.75" x14ac:dyDescent="0.2">
      <c r="A291" s="24">
        <v>83</v>
      </c>
      <c r="B291" s="20" t="s">
        <v>315</v>
      </c>
      <c r="C291" s="24" t="s">
        <v>332</v>
      </c>
      <c r="D291" s="28">
        <v>25.5</v>
      </c>
      <c r="E291" s="37">
        <v>190</v>
      </c>
      <c r="F291" s="39">
        <f t="shared" si="33"/>
        <v>4845</v>
      </c>
    </row>
    <row r="292" spans="1:6" x14ac:dyDescent="0.2">
      <c r="A292" s="24">
        <v>84</v>
      </c>
      <c r="B292" s="20" t="s">
        <v>316</v>
      </c>
      <c r="C292" s="24" t="s">
        <v>330</v>
      </c>
      <c r="D292" s="28">
        <v>2</v>
      </c>
      <c r="E292" s="37">
        <v>6500</v>
      </c>
      <c r="F292" s="39">
        <f t="shared" si="33"/>
        <v>13000</v>
      </c>
    </row>
    <row r="293" spans="1:6" x14ac:dyDescent="0.2">
      <c r="A293" s="24">
        <v>85</v>
      </c>
      <c r="B293" s="34" t="s">
        <v>328</v>
      </c>
      <c r="E293" s="37"/>
    </row>
    <row r="294" spans="1:6" ht="40.75" x14ac:dyDescent="0.2">
      <c r="A294" s="24">
        <v>86</v>
      </c>
      <c r="B294" s="20" t="s">
        <v>318</v>
      </c>
      <c r="C294" s="24" t="s">
        <v>171</v>
      </c>
      <c r="D294" s="28">
        <v>1</v>
      </c>
      <c r="E294" s="37">
        <v>175180</v>
      </c>
      <c r="F294" s="39">
        <f t="shared" si="33"/>
        <v>175180</v>
      </c>
    </row>
    <row r="295" spans="1:6" ht="54.35" x14ac:dyDescent="0.2">
      <c r="A295" s="24">
        <v>87</v>
      </c>
      <c r="B295" s="20" t="s">
        <v>319</v>
      </c>
      <c r="C295" s="24" t="s">
        <v>171</v>
      </c>
      <c r="D295" s="28">
        <v>1</v>
      </c>
      <c r="E295" s="37">
        <v>9620</v>
      </c>
      <c r="F295" s="39">
        <f t="shared" si="33"/>
        <v>9620</v>
      </c>
    </row>
    <row r="296" spans="1:6" ht="40.75" x14ac:dyDescent="0.2">
      <c r="A296" s="24">
        <v>88</v>
      </c>
      <c r="B296" s="20" t="s">
        <v>320</v>
      </c>
      <c r="C296" s="24" t="s">
        <v>171</v>
      </c>
      <c r="D296" s="28">
        <v>1</v>
      </c>
      <c r="E296" s="37">
        <v>175180</v>
      </c>
      <c r="F296" s="39">
        <f t="shared" si="33"/>
        <v>175180</v>
      </c>
    </row>
    <row r="297" spans="1:6" ht="40.75" x14ac:dyDescent="0.2">
      <c r="A297" s="24">
        <v>89</v>
      </c>
      <c r="B297" s="20" t="s">
        <v>321</v>
      </c>
      <c r="C297" s="24" t="s">
        <v>171</v>
      </c>
      <c r="D297" s="28">
        <v>1</v>
      </c>
      <c r="E297" s="37">
        <v>175180</v>
      </c>
      <c r="F297" s="39">
        <f t="shared" si="33"/>
        <v>175180</v>
      </c>
    </row>
    <row r="298" spans="1:6" ht="40.75" x14ac:dyDescent="0.2">
      <c r="A298" s="24">
        <v>90</v>
      </c>
      <c r="B298" s="20" t="s">
        <v>322</v>
      </c>
      <c r="C298" s="24" t="s">
        <v>330</v>
      </c>
      <c r="D298" s="28">
        <v>6</v>
      </c>
      <c r="E298" s="37">
        <v>12470</v>
      </c>
      <c r="F298" s="39">
        <f t="shared" si="33"/>
        <v>74820</v>
      </c>
    </row>
    <row r="299" spans="1:6" ht="27.2" x14ac:dyDescent="0.2">
      <c r="A299" s="24">
        <v>91</v>
      </c>
      <c r="B299" s="20" t="s">
        <v>323</v>
      </c>
      <c r="C299" s="24" t="s">
        <v>330</v>
      </c>
      <c r="D299" s="28">
        <v>3</v>
      </c>
      <c r="E299" s="37">
        <v>930</v>
      </c>
      <c r="F299" s="39">
        <f t="shared" si="33"/>
        <v>2790</v>
      </c>
    </row>
    <row r="300" spans="1:6" ht="203.8" x14ac:dyDescent="0.2">
      <c r="A300" s="24">
        <v>92</v>
      </c>
      <c r="B300" s="20" t="s">
        <v>324</v>
      </c>
      <c r="C300" s="24" t="s">
        <v>330</v>
      </c>
      <c r="D300" s="28">
        <v>2</v>
      </c>
      <c r="E300" s="37">
        <v>20850</v>
      </c>
      <c r="F300" s="39">
        <f t="shared" si="33"/>
        <v>41700</v>
      </c>
    </row>
    <row r="301" spans="1:6" ht="203.8" x14ac:dyDescent="0.2">
      <c r="A301" s="24">
        <v>93</v>
      </c>
      <c r="B301" s="20" t="s">
        <v>325</v>
      </c>
      <c r="C301" s="24" t="s">
        <v>330</v>
      </c>
      <c r="D301" s="28">
        <v>2</v>
      </c>
      <c r="E301" s="37">
        <v>17850</v>
      </c>
      <c r="F301" s="39">
        <f t="shared" si="33"/>
        <v>35700</v>
      </c>
    </row>
    <row r="302" spans="1:6" ht="203.8" x14ac:dyDescent="0.2">
      <c r="A302" s="24">
        <v>94</v>
      </c>
      <c r="B302" s="20" t="s">
        <v>326</v>
      </c>
      <c r="C302" s="24" t="s">
        <v>330</v>
      </c>
      <c r="D302" s="28">
        <v>2</v>
      </c>
      <c r="E302" s="37">
        <v>29250</v>
      </c>
      <c r="F302" s="39">
        <f t="shared" si="33"/>
        <v>58500</v>
      </c>
    </row>
    <row r="303" spans="1:6" ht="203.8" x14ac:dyDescent="0.2">
      <c r="A303" s="24">
        <v>95</v>
      </c>
      <c r="B303" s="20" t="s">
        <v>327</v>
      </c>
      <c r="C303" s="24" t="s">
        <v>330</v>
      </c>
      <c r="D303" s="28">
        <v>2</v>
      </c>
      <c r="E303" s="37">
        <v>33000</v>
      </c>
      <c r="F303" s="39">
        <f t="shared" si="33"/>
        <v>66000</v>
      </c>
    </row>
    <row r="304" spans="1:6" x14ac:dyDescent="0.2">
      <c r="E304" s="37"/>
    </row>
    <row r="305" spans="5:5" x14ac:dyDescent="0.2">
      <c r="E305" s="37"/>
    </row>
    <row r="306" spans="5:5" x14ac:dyDescent="0.2">
      <c r="E306" s="37"/>
    </row>
    <row r="307" spans="5:5" x14ac:dyDescent="0.2">
      <c r="E307" s="37"/>
    </row>
    <row r="308" spans="5:5" x14ac:dyDescent="0.2">
      <c r="E308" s="37"/>
    </row>
    <row r="309" spans="5:5" x14ac:dyDescent="0.2">
      <c r="E309" s="37"/>
    </row>
    <row r="310" spans="5:5" x14ac:dyDescent="0.2">
      <c r="E310" s="37"/>
    </row>
    <row r="311" spans="5:5" x14ac:dyDescent="0.2">
      <c r="E311" s="37"/>
    </row>
    <row r="312" spans="5:5" x14ac:dyDescent="0.2">
      <c r="E312" s="37"/>
    </row>
    <row r="313" spans="5:5" x14ac:dyDescent="0.2">
      <c r="E313" s="37"/>
    </row>
    <row r="314" spans="5:5" x14ac:dyDescent="0.2">
      <c r="E314" s="37"/>
    </row>
    <row r="315" spans="5:5" x14ac:dyDescent="0.2">
      <c r="E315" s="37"/>
    </row>
    <row r="316" spans="5:5" x14ac:dyDescent="0.2">
      <c r="E316" s="37"/>
    </row>
    <row r="317" spans="5:5" x14ac:dyDescent="0.2">
      <c r="E317" s="37"/>
    </row>
    <row r="318" spans="5:5" x14ac:dyDescent="0.2">
      <c r="E318" s="37"/>
    </row>
    <row r="319" spans="5:5" x14ac:dyDescent="0.2">
      <c r="E319" s="37"/>
    </row>
    <row r="320" spans="5:5" x14ac:dyDescent="0.2">
      <c r="E320" s="37"/>
    </row>
  </sheetData>
  <mergeCells count="3">
    <mergeCell ref="D1:I1"/>
    <mergeCell ref="J1:Q1"/>
    <mergeCell ref="S1:T1"/>
  </mergeCells>
  <conditionalFormatting sqref="I3:I201">
    <cfRule type="cellIs" dxfId="5" priority="5" operator="lessThan">
      <formula>0</formula>
    </cfRule>
    <cfRule type="cellIs" dxfId="4" priority="6" stopIfTrue="1" operator="greaterThan">
      <formula>0</formula>
    </cfRule>
  </conditionalFormatting>
  <conditionalFormatting sqref="Q3:Q201">
    <cfRule type="cellIs" dxfId="3" priority="3" operator="lessThan">
      <formula>0</formula>
    </cfRule>
    <cfRule type="cellIs" dxfId="2" priority="4" stopIfTrue="1" operator="greaterThan">
      <formula>0</formula>
    </cfRule>
  </conditionalFormatting>
  <conditionalFormatting sqref="T3:T201">
    <cfRule type="cellIs" dxfId="1" priority="1" operator="lessThan">
      <formula>0</formula>
    </cfRule>
    <cfRule type="cellIs" dxfId="0" priority="2" stopIfTrue="1" operator="greaterThan">
      <formula>0</formula>
    </cfRule>
  </conditionalFormatting>
  <pageMargins left="0.23622047244094491" right="0.23622047244094491" top="0.74803149606299213" bottom="0.74803149606299213" header="0.31496062992125984" footer="0.31496062992125984"/>
  <pageSetup paperSize="9" scale="6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9"/>
  <sheetViews>
    <sheetView tabSelected="1" workbookViewId="0">
      <selection activeCell="L12" sqref="L12"/>
    </sheetView>
  </sheetViews>
  <sheetFormatPr defaultRowHeight="14.3" x14ac:dyDescent="0.25"/>
  <cols>
    <col min="1" max="1" width="5.125" bestFit="1" customWidth="1"/>
    <col min="2" max="2" width="17.75" customWidth="1"/>
    <col min="3" max="4" width="12.625" bestFit="1" customWidth="1"/>
    <col min="5" max="5" width="8.5" customWidth="1"/>
    <col min="6" max="6" width="16.5" bestFit="1" customWidth="1"/>
  </cols>
  <sheetData>
    <row r="2" spans="1:6" ht="43.5" x14ac:dyDescent="0.35">
      <c r="A2" s="4" t="s">
        <v>216</v>
      </c>
      <c r="B2" s="1" t="s">
        <v>224</v>
      </c>
      <c r="C2" s="2" t="s">
        <v>222</v>
      </c>
      <c r="D2" s="2" t="s">
        <v>223</v>
      </c>
      <c r="E2" s="7" t="s">
        <v>225</v>
      </c>
    </row>
    <row r="3" spans="1:6" ht="14.45" x14ac:dyDescent="0.35">
      <c r="A3" s="5">
        <v>1</v>
      </c>
      <c r="B3" s="3" t="s">
        <v>219</v>
      </c>
      <c r="C3" s="6">
        <v>447.8</v>
      </c>
      <c r="D3" s="6">
        <v>418.41500000000002</v>
      </c>
      <c r="E3" s="8">
        <f>(D3-C3)/C3</f>
        <v>-6.5620812862885194E-2</v>
      </c>
    </row>
    <row r="4" spans="1:6" ht="14.45" x14ac:dyDescent="0.35">
      <c r="A4" s="5">
        <v>2</v>
      </c>
      <c r="B4" s="3" t="s">
        <v>221</v>
      </c>
      <c r="C4" s="6">
        <v>453.08</v>
      </c>
      <c r="D4" s="6">
        <v>594.29999999999995</v>
      </c>
      <c r="E4" s="8">
        <f t="shared" ref="E4:E6" si="0">(D4-C4)/C4</f>
        <v>0.31168888496512753</v>
      </c>
    </row>
    <row r="5" spans="1:6" ht="14.45" x14ac:dyDescent="0.35">
      <c r="A5" s="5">
        <v>3</v>
      </c>
      <c r="B5" s="3" t="s">
        <v>220</v>
      </c>
      <c r="C5" s="6">
        <v>503.08</v>
      </c>
      <c r="D5" s="6">
        <v>597.83000000000004</v>
      </c>
      <c r="E5" s="8">
        <f t="shared" si="0"/>
        <v>0.18833982666772692</v>
      </c>
    </row>
    <row r="6" spans="1:6" ht="14.45" x14ac:dyDescent="0.35">
      <c r="A6" s="3"/>
      <c r="B6" s="3"/>
      <c r="C6" s="6">
        <f>SUM(C3:C5)</f>
        <v>1403.96</v>
      </c>
      <c r="D6" s="6">
        <f t="shared" ref="D6" si="1">SUM(D3:D5)</f>
        <v>1610.5450000000001</v>
      </c>
      <c r="E6" s="8">
        <f t="shared" si="0"/>
        <v>0.14714450554146843</v>
      </c>
    </row>
    <row r="9" spans="1:6" x14ac:dyDescent="0.25">
      <c r="F9" s="41"/>
    </row>
  </sheetData>
  <printOptions horizontalCentered="1"/>
  <pageMargins left="0.70866141732283472" right="0.70866141732283472" top="0.74803149606299213" bottom="0.74803149606299213" header="0.31496062992125984" footer="0.31496062992125984"/>
  <pageSetup paperSize="9" scale="15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C21" sqref="C21"/>
    </sheetView>
  </sheetViews>
  <sheetFormatPr defaultRowHeight="13.6" x14ac:dyDescent="0.2"/>
  <cols>
    <col min="1" max="1" width="8.625" style="42" customWidth="1"/>
    <col min="2" max="2" width="41.375" style="42" customWidth="1"/>
    <col min="3" max="3" width="14.5" style="42" customWidth="1"/>
    <col min="4" max="16384" width="9" style="42"/>
  </cols>
  <sheetData>
    <row r="1" spans="1:5" ht="19.7" customHeight="1" x14ac:dyDescent="0.2">
      <c r="A1" s="30" t="s">
        <v>216</v>
      </c>
      <c r="B1" s="30" t="s">
        <v>335</v>
      </c>
      <c r="C1" s="30" t="s">
        <v>344</v>
      </c>
    </row>
    <row r="2" spans="1:5" ht="19.7" customHeight="1" x14ac:dyDescent="0.2">
      <c r="A2" s="24">
        <v>1</v>
      </c>
      <c r="B2" s="35" t="s">
        <v>336</v>
      </c>
      <c r="C2" s="24">
        <v>8.16</v>
      </c>
    </row>
    <row r="3" spans="1:5" ht="19.7" customHeight="1" x14ac:dyDescent="0.2">
      <c r="A3" s="24">
        <v>2</v>
      </c>
      <c r="B3" s="35" t="s">
        <v>346</v>
      </c>
      <c r="C3" s="24">
        <v>25.19</v>
      </c>
    </row>
    <row r="4" spans="1:5" ht="19.7" customHeight="1" x14ac:dyDescent="0.2">
      <c r="A4" s="24">
        <v>3</v>
      </c>
      <c r="B4" s="35" t="s">
        <v>337</v>
      </c>
      <c r="C4" s="24">
        <v>11.5</v>
      </c>
    </row>
    <row r="5" spans="1:5" ht="19.7" customHeight="1" x14ac:dyDescent="0.2">
      <c r="A5" s="24">
        <v>4</v>
      </c>
      <c r="B5" s="35" t="s">
        <v>338</v>
      </c>
      <c r="C5" s="24">
        <v>22.98</v>
      </c>
    </row>
    <row r="6" spans="1:5" ht="19.7" customHeight="1" x14ac:dyDescent="0.2">
      <c r="A6" s="24">
        <v>5</v>
      </c>
      <c r="B6" s="35" t="s">
        <v>339</v>
      </c>
      <c r="C6" s="24">
        <v>25.02</v>
      </c>
    </row>
    <row r="7" spans="1:5" ht="19.7" customHeight="1" x14ac:dyDescent="0.2">
      <c r="A7" s="24">
        <v>6</v>
      </c>
      <c r="B7" s="35" t="s">
        <v>347</v>
      </c>
      <c r="C7" s="24">
        <v>25.19</v>
      </c>
    </row>
    <row r="8" spans="1:5" ht="19.7" customHeight="1" x14ac:dyDescent="0.2">
      <c r="A8" s="24">
        <v>7</v>
      </c>
      <c r="B8" s="35" t="s">
        <v>345</v>
      </c>
      <c r="C8" s="24">
        <v>8.64</v>
      </c>
    </row>
    <row r="9" spans="1:5" ht="19.7" customHeight="1" x14ac:dyDescent="0.2">
      <c r="A9" s="24"/>
      <c r="B9" s="44" t="s">
        <v>340</v>
      </c>
      <c r="C9" s="30">
        <f>SUM(C2:C8)</f>
        <v>126.67999999999999</v>
      </c>
    </row>
    <row r="10" spans="1:5" ht="19.7" customHeight="1" x14ac:dyDescent="0.2">
      <c r="A10" s="24"/>
      <c r="B10" s="44" t="s">
        <v>341</v>
      </c>
      <c r="C10" s="30">
        <f>C11-C9</f>
        <v>465.65000000000003</v>
      </c>
    </row>
    <row r="11" spans="1:5" ht="19.7" customHeight="1" x14ac:dyDescent="0.2">
      <c r="A11" s="24"/>
      <c r="B11" s="44" t="s">
        <v>342</v>
      </c>
      <c r="C11" s="43">
        <v>592.33000000000004</v>
      </c>
    </row>
    <row r="12" spans="1:5" ht="19.7" customHeight="1" x14ac:dyDescent="0.2">
      <c r="A12" s="24"/>
      <c r="B12" s="44" t="s">
        <v>343</v>
      </c>
      <c r="C12" s="46">
        <f>C9/C10</f>
        <v>0.27204982282830448</v>
      </c>
    </row>
    <row r="13" spans="1:5" ht="14.3" x14ac:dyDescent="0.25">
      <c r="B13" s="45"/>
      <c r="E13" s="47"/>
    </row>
  </sheetData>
  <printOptions horizontalCentered="1" verticalCentered="1"/>
  <pageMargins left="0.70866141732283472" right="0.70866141732283472" top="0.74803149606299213" bottom="0.74803149606299213" header="0.31496062992125984" footer="0.31496062992125984"/>
  <pageSetup paperSize="9" scale="17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venu d</dc:creator>
  <cp:lastModifiedBy>ASTA INFRA</cp:lastModifiedBy>
  <cp:lastPrinted>2024-10-10T06:34:51Z</cp:lastPrinted>
  <dcterms:created xsi:type="dcterms:W3CDTF">2023-09-01T05:39:26Z</dcterms:created>
  <dcterms:modified xsi:type="dcterms:W3CDTF">2024-10-10T06:36:15Z</dcterms:modified>
</cp:coreProperties>
</file>