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Asta\IVF\RE\IVF-GANDHI\"/>
    </mc:Choice>
  </mc:AlternateContent>
  <xr:revisionPtr revIDLastSave="0" documentId="13_ncr:1_{CA0FE0C8-2F8A-4962-A8BE-5C3912EF2262}" xr6:coauthVersionLast="47" xr6:coauthVersionMax="47" xr10:uidLastSave="{00000000-0000-0000-0000-000000000000}"/>
  <bookViews>
    <workbookView xWindow="-108" yWindow="-108" windowWidth="23256" windowHeight="12456" tabRatio="821" activeTab="1" xr2:uid="{00000000-000D-0000-FFFF-FFFF00000000}"/>
  </bookViews>
  <sheets>
    <sheet name="seignorage" sheetId="24" r:id="rId1"/>
    <sheet name="Revised Estimate-SECTIONS" sheetId="28" r:id="rId2"/>
    <sheet name="Annexure-1" sheetId="26" r:id="rId3"/>
    <sheet name="GA" sheetId="29" r:id="rId4"/>
    <sheet name="ABSTRACT-1" sheetId="32" r:id="rId5"/>
    <sheet name="C-DATAS" sheetId="34" r:id="rId6"/>
    <sheet name="ELE-Datas"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s>
  <definedNames>
    <definedName name="\P" localSheetId="6">#REF!</definedName>
    <definedName name="\P" localSheetId="0">#REF!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6">#REF!</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6">#REF!</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6">#REF!</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6">#REF!</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6">#REF!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6">#REF!</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6">#REF!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6">#REF!</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6">#REF!</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6">#REF!</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6">#REF!</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6">#REF!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6">#REF!</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6">#REF!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6">#REF!</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6">#REF!</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6">#REF!</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6">#REF!</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6">#REF!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6">#REF!</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6">#REF!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6">#REF!</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6">#REF!</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6">#REF!</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6">#REF!</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6">#REF!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6">#REF!</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6">#REF!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6">#REF!</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6">#REF!</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6">#REF!</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6">#REF!</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6">#REF!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6">#REF!</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6">#REF!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6">#REF!</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6">#REF!</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6">#REF!</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6">#REF!</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6">#REF!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6">#REF!</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6">#REF!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6">#REF!</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6">#REF!</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6">#REF!</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6">#REF!</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6">#REF!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6">#REF!</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6">#REF!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6">#REF!</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6">#REF!</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6">#REF!</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6">#REF!</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6">#REF!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6">#REF!</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6">#REF!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6">#REF!</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6">#REF!</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6">#REF!</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6">#REF!</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6">#REF!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6">#REF!</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6">#REF!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6">#REF!</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6">#REF!</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6">#REF!</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6">#REF!</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6">#REF!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6">#REF!</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6">#REF!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6">#REF!</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6">#REF!</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6">#REF!</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6">#REF!</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6">#REF!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6">#REF!</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6">#REF!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6">#REF!</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6">#REF!</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6">#REF!</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6">#REF!</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6">#REF!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6">#REF!</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6">#REF!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6">#REF!</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6">#REF!</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6">#REF!</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6">#REF!</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6">#REF!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6">#REF!</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6">#REF!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6">#REF!</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6">#REF!</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6">#REF!</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6">#REF!</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6">#REF!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6">#REF!</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6">#REF!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6">#REF!</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6">#REF!</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6">#REF!</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6">#REF!</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6">#REF!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6">#REF!</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6">#REF!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6">#REF!</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6">#REF!</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6">#REF!</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6">#REF!</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6">#REF!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6">#REF!</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6">#REF!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6">#REF!</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6">#REF!</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6">#REF!</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6">#REF!</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6">#REF!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6">#REF!</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6">#REF!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6">#REF!</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6">#REF!</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6">#REF!</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6">#REF!</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6">#REF!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6">#REF!</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6">#REF!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6">#REF!</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6">#REF!</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6">#REF!</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6">#REF!</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6">#REF!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6">#REF!</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6">#REF!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6">#REF!</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6">#REF!</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6">#REF!</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6">#REF!</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6">#REF!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6">#REF!</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6">#REF!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6">#REF!</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6">#REF!</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6">#REF!</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6">#REF!</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6">#REF!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6">#REF!</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6">#REF!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6">#REF!</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6">#REF!</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6">#REF!</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6">#REF!</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6">#REF!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6">#REF!</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6">#REF!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6">#REF!</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6">#REF!</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6">#REF!</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6">#REF!</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6">#REF!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6">#REF!</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6">#REF!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6">#REF!</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6">#REF!</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6">#REF!</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6">#REF!</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6">#REF!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6">#REF!</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6">#REF!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6">#REF!</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6">#REF!</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6">#REF!</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6">#REF!</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6">#REF!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6">#REF!</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6">#REF!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6">#REF!</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6">#REF!</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6">#REF!</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6">#REF!</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6">#REF!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6">#REF!</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6">#REF!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6">#REF!</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6">#REF!</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6">#REF!</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6">#REF!</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6">#REF!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6">#REF!</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6">#REF!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6">#REF!</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6">#REF!</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6">#REF!</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6">#REF!</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6">#REF!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6">#REF!</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6">#REF!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6">#REF!</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6">#REF!</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6">#REF!</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6">#REF!</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6">#REF!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6">#REF!</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6">#REF!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6">#REF!</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6">#REF!</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6">#REF!</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6">#REF!</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6">#REF!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6">#REF!</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6">#REF!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6">#REF!</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6">#REF!</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6">#REF!</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6">#REF!</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6">#REF!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6">#REF!</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6">#REF!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6">#REF!</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6">#REF!</definedName>
    <definedName name="________________________________________________________l3" localSheetId="0">#REF!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6">#REF!</definedName>
    <definedName name="________________________________________________________l5" localSheetId="0">#REF!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6">#REF!</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6">#REF!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6">#REF!</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6">#REF!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6">#REF!</definedName>
    <definedName name="_______________________________________________________l12" localSheetId="0">#REF!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6">#REF!</definedName>
    <definedName name="_______________________________________________________l3" localSheetId="0">#REF!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6">#REF!</definedName>
    <definedName name="_______________________________________________________l5" localSheetId="0">#REF!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6">#REF!</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6">#REF!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6">#REF!</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6">#REF!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6">#REF!</definedName>
    <definedName name="______________________________________________________l12" localSheetId="0">#REF!</definedName>
    <definedName name="______________________________________________________l12">#REF!</definedName>
    <definedName name="______________________________________________________l2">[2]r!$F$29</definedName>
    <definedName name="______________________________________________________l3" localSheetId="6">#REF!</definedName>
    <definedName name="______________________________________________________l3" localSheetId="0">#REF!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6">#REF!</definedName>
    <definedName name="______________________________________________________l5" localSheetId="0">#REF!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6">#REF!</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6">#REF!</definedName>
    <definedName name="______________________________________________________pv2" localSheetId="0">#REF!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6">#REF!</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6">#REF!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6">#REF!</definedName>
    <definedName name="_____________________________________________________l12" localSheetId="0">#REF!</definedName>
    <definedName name="_____________________________________________________l12">#REF!</definedName>
    <definedName name="_____________________________________________________l2">[2]r!$F$29</definedName>
    <definedName name="_____________________________________________________l3" localSheetId="6">#REF!</definedName>
    <definedName name="_____________________________________________________l3" localSheetId="0">#REF!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6">#REF!</definedName>
    <definedName name="_____________________________________________________l5" localSheetId="0">#REF!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6">#REF!</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6">#REF!</definedName>
    <definedName name="_____________________________________________________pv2" localSheetId="0">#REF!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6">#REF!</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6">#REF!</definedName>
    <definedName name="_____________________________________________________var4" localSheetId="0">#REF!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6">#REF!</definedName>
    <definedName name="____________________________________________________l12" localSheetId="0">#REF!</definedName>
    <definedName name="____________________________________________________l12">#REF!</definedName>
    <definedName name="____________________________________________________l2">[2]r!$F$29</definedName>
    <definedName name="____________________________________________________l3" localSheetId="6">#REF!</definedName>
    <definedName name="____________________________________________________l3" localSheetId="0">#REF!</definedName>
    <definedName name="____________________________________________________l3">#REF!</definedName>
    <definedName name="____________________________________________________l4">[4]Sheet1!$W$2:$Y$103</definedName>
    <definedName name="____________________________________________________l5" localSheetId="6">#REF!</definedName>
    <definedName name="____________________________________________________l5" localSheetId="0">#REF!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6">#REF!</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6">#REF!</definedName>
    <definedName name="____________________________________________________pv2" localSheetId="0">#REF!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6">#REF!</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6">#REF!</definedName>
    <definedName name="____________________________________________________var4" localSheetId="0">#REF!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6">#REF!</definedName>
    <definedName name="___________________________________________________l12" localSheetId="0">#REF!</definedName>
    <definedName name="___________________________________________________l12">#REF!</definedName>
    <definedName name="___________________________________________________l2">[2]r!$F$29</definedName>
    <definedName name="___________________________________________________l3" localSheetId="6">#REF!</definedName>
    <definedName name="___________________________________________________l3" localSheetId="0">#REF!</definedName>
    <definedName name="___________________________________________________l3">#REF!</definedName>
    <definedName name="___________________________________________________l4">[4]Sheet1!$W$2:$Y$103</definedName>
    <definedName name="___________________________________________________l5" localSheetId="6">#REF!</definedName>
    <definedName name="___________________________________________________l5" localSheetId="0">#REF!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6">#REF!</definedName>
    <definedName name="___________________________________________________pc2" localSheetId="0">#REF!</definedName>
    <definedName name="___________________________________________________pc2">#REF!</definedName>
    <definedName name="___________________________________________________pv2" localSheetId="6">#REF!</definedName>
    <definedName name="___________________________________________________pv2" localSheetId="0">#REF!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6">#REF!</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6">#REF!</definedName>
    <definedName name="___________________________________________________var4" localSheetId="0">#REF!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6">#REF!</definedName>
    <definedName name="__________________________________________________l12" localSheetId="0">#REF!</definedName>
    <definedName name="__________________________________________________l12">#REF!</definedName>
    <definedName name="__________________________________________________l2">[2]r!$F$29</definedName>
    <definedName name="__________________________________________________l3" localSheetId="6">#REF!</definedName>
    <definedName name="__________________________________________________l3" localSheetId="0">#REF!</definedName>
    <definedName name="__________________________________________________l3">#REF!</definedName>
    <definedName name="__________________________________________________l4">[4]Sheet1!$W$2:$Y$103</definedName>
    <definedName name="__________________________________________________l5" localSheetId="6">#REF!</definedName>
    <definedName name="__________________________________________________l5" localSheetId="0">#REF!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6">#REF!</definedName>
    <definedName name="__________________________________________________pc2" localSheetId="0">#REF!</definedName>
    <definedName name="__________________________________________________pc2">#REF!</definedName>
    <definedName name="__________________________________________________pv2" localSheetId="6">#REF!</definedName>
    <definedName name="__________________________________________________pv2" localSheetId="0">#REF!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6">#REF!</definedName>
    <definedName name="__________________________________________________var1" localSheetId="0">#REF!</definedName>
    <definedName name="__________________________________________________var1">#REF!</definedName>
    <definedName name="__________________________________________________var4" localSheetId="6">#REF!</definedName>
    <definedName name="__________________________________________________var4" localSheetId="0">#REF!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6">#REF!</definedName>
    <definedName name="_________________________________________________l12" localSheetId="0">#REF!</definedName>
    <definedName name="_________________________________________________l12">#REF!</definedName>
    <definedName name="_________________________________________________l2">[2]r!$F$29</definedName>
    <definedName name="_________________________________________________l3" localSheetId="6">#REF!</definedName>
    <definedName name="_________________________________________________l3" localSheetId="0">#REF!</definedName>
    <definedName name="_________________________________________________l3">#REF!</definedName>
    <definedName name="_________________________________________________l4">[4]Sheet1!$W$2:$Y$103</definedName>
    <definedName name="_________________________________________________l5" localSheetId="6">#REF!</definedName>
    <definedName name="_________________________________________________l5" localSheetId="0">#REF!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6">#REF!</definedName>
    <definedName name="_________________________________________________pc2" localSheetId="0">#REF!</definedName>
    <definedName name="_________________________________________________pc2">#REF!</definedName>
    <definedName name="_________________________________________________pv2" localSheetId="6">#REF!</definedName>
    <definedName name="_________________________________________________pv2" localSheetId="0">#REF!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6">#REF!</definedName>
    <definedName name="_________________________________________________var1" localSheetId="0">#REF!</definedName>
    <definedName name="_________________________________________________var1">#REF!</definedName>
    <definedName name="_________________________________________________var4" localSheetId="6">#REF!</definedName>
    <definedName name="_________________________________________________var4" localSheetId="0">#REF!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 localSheetId="6">#REF!</definedName>
    <definedName name="________________________________________________l12" localSheetId="0">#REF!</definedName>
    <definedName name="________________________________________________l12">#REF!</definedName>
    <definedName name="________________________________________________l2">[2]r!$F$29</definedName>
    <definedName name="________________________________________________l3" localSheetId="6">#REF!</definedName>
    <definedName name="________________________________________________l3" localSheetId="0">#REF!</definedName>
    <definedName name="________________________________________________l3">#REF!</definedName>
    <definedName name="________________________________________________l4">[4]Sheet1!$W$2:$Y$103</definedName>
    <definedName name="________________________________________________l5" localSheetId="6">#REF!</definedName>
    <definedName name="________________________________________________l5" localSheetId="0">#REF!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6">#REF!</definedName>
    <definedName name="________________________________________________pc2" localSheetId="0">#REF!</definedName>
    <definedName name="________________________________________________pc2">#REF!</definedName>
    <definedName name="________________________________________________pv2" localSheetId="6">#REF!</definedName>
    <definedName name="________________________________________________pv2" localSheetId="0">#REF!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6">#REF!</definedName>
    <definedName name="________________________________________________var1" localSheetId="0">#REF!</definedName>
    <definedName name="________________________________________________var1">#REF!</definedName>
    <definedName name="________________________________________________var4" localSheetId="6">#REF!</definedName>
    <definedName name="________________________________________________var4" localSheetId="0">#REF!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6">#REF!</definedName>
    <definedName name="_______________________________________________l12" localSheetId="0">#REF!</definedName>
    <definedName name="_______________________________________________l12">#REF!</definedName>
    <definedName name="_______________________________________________l2">[2]r!$F$29</definedName>
    <definedName name="_______________________________________________l3" localSheetId="6">#REF!</definedName>
    <definedName name="_______________________________________________l3" localSheetId="0">#REF!</definedName>
    <definedName name="_______________________________________________l3">#REF!</definedName>
    <definedName name="_______________________________________________l4">[4]Sheet1!$W$2:$Y$103</definedName>
    <definedName name="_______________________________________________l5" localSheetId="6">#REF!</definedName>
    <definedName name="_______________________________________________l5" localSheetId="0">#REF!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6">#REF!</definedName>
    <definedName name="_______________________________________________pc2" localSheetId="0">#REF!</definedName>
    <definedName name="_______________________________________________pc2">#REF!</definedName>
    <definedName name="_______________________________________________pv2" localSheetId="6">#REF!</definedName>
    <definedName name="_______________________________________________pv2" localSheetId="0">#REF!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6">#REF!</definedName>
    <definedName name="_______________________________________________var1" localSheetId="0">#REF!</definedName>
    <definedName name="_______________________________________________var1">#REF!</definedName>
    <definedName name="_______________________________________________var4" localSheetId="6">#REF!</definedName>
    <definedName name="_______________________________________________var4" localSheetId="0">#REF!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 localSheetId="6">#REF!</definedName>
    <definedName name="______________________________________________l12" localSheetId="0">#REF!</definedName>
    <definedName name="______________________________________________l12">#REF!</definedName>
    <definedName name="______________________________________________l2">[2]r!$F$29</definedName>
    <definedName name="______________________________________________l3" localSheetId="6">#REF!</definedName>
    <definedName name="______________________________________________l3" localSheetId="0">#REF!</definedName>
    <definedName name="______________________________________________l3">#REF!</definedName>
    <definedName name="______________________________________________l4">[4]Sheet1!$W$2:$Y$103</definedName>
    <definedName name="______________________________________________l5" localSheetId="6">#REF!</definedName>
    <definedName name="______________________________________________l5" localSheetId="0">#REF!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 localSheetId="6">#REF!</definedName>
    <definedName name="______________________________________________pc2" localSheetId="0">#REF!</definedName>
    <definedName name="______________________________________________pc2">#REF!</definedName>
    <definedName name="______________________________________________pv2" localSheetId="6">#REF!</definedName>
    <definedName name="______________________________________________pv2" localSheetId="0">#REF!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6">#REF!</definedName>
    <definedName name="______________________________________________var1" localSheetId="0">#REF!</definedName>
    <definedName name="______________________________________________var1">#REF!</definedName>
    <definedName name="______________________________________________var4" localSheetId="6">#REF!</definedName>
    <definedName name="______________________________________________var4" localSheetId="0">#REF!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 localSheetId="6">#REF!</definedName>
    <definedName name="_____________________________________________l12" localSheetId="0">#REF!</definedName>
    <definedName name="_____________________________________________l12">#REF!</definedName>
    <definedName name="_____________________________________________l2">[2]r!$F$29</definedName>
    <definedName name="_____________________________________________l3" localSheetId="6">#REF!</definedName>
    <definedName name="_____________________________________________l3" localSheetId="0">#REF!</definedName>
    <definedName name="_____________________________________________l3">#REF!</definedName>
    <definedName name="_____________________________________________l4">[4]Sheet1!$W$2:$Y$103</definedName>
    <definedName name="_____________________________________________l5" localSheetId="6">#REF!</definedName>
    <definedName name="_____________________________________________l5" localSheetId="0">#REF!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6">#REF!</definedName>
    <definedName name="_____________________________________________pc2" localSheetId="0">#REF!</definedName>
    <definedName name="_____________________________________________pc2">#REF!</definedName>
    <definedName name="_____________________________________________pv2" localSheetId="6">#REF!</definedName>
    <definedName name="_____________________________________________pv2" localSheetId="0">#REF!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6">#REF!</definedName>
    <definedName name="_____________________________________________var1" localSheetId="0">#REF!</definedName>
    <definedName name="_____________________________________________var1">#REF!</definedName>
    <definedName name="_____________________________________________var4" localSheetId="6">#REF!</definedName>
    <definedName name="_____________________________________________var4" localSheetId="0">#REF!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 localSheetId="6">#REF!</definedName>
    <definedName name="____________________________________________l12" localSheetId="0">#REF!</definedName>
    <definedName name="____________________________________________l12">#REF!</definedName>
    <definedName name="____________________________________________l2">[2]r!$F$29</definedName>
    <definedName name="____________________________________________l3" localSheetId="6">#REF!</definedName>
    <definedName name="____________________________________________l3" localSheetId="0">#REF!</definedName>
    <definedName name="____________________________________________l3">#REF!</definedName>
    <definedName name="____________________________________________l4">[4]Sheet1!$W$2:$Y$103</definedName>
    <definedName name="____________________________________________l5" localSheetId="6">#REF!</definedName>
    <definedName name="____________________________________________l5" localSheetId="0">#REF!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 localSheetId="6">#REF!</definedName>
    <definedName name="____________________________________________pc2" localSheetId="0">#REF!</definedName>
    <definedName name="____________________________________________pc2">#REF!</definedName>
    <definedName name="____________________________________________pv2" localSheetId="6">#REF!</definedName>
    <definedName name="____________________________________________pv2" localSheetId="0">#REF!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6">#REF!</definedName>
    <definedName name="____________________________________________var1" localSheetId="0">#REF!</definedName>
    <definedName name="____________________________________________var1">#REF!</definedName>
    <definedName name="____________________________________________var4" localSheetId="6">#REF!</definedName>
    <definedName name="____________________________________________var4" localSheetId="0">#REF!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 localSheetId="6">#REF!</definedName>
    <definedName name="___________________________________________l12" localSheetId="0">#REF!</definedName>
    <definedName name="___________________________________________l12">#REF!</definedName>
    <definedName name="___________________________________________l2">[2]r!$F$29</definedName>
    <definedName name="___________________________________________l3" localSheetId="6">#REF!</definedName>
    <definedName name="___________________________________________l3" localSheetId="0">#REF!</definedName>
    <definedName name="___________________________________________l3">#REF!</definedName>
    <definedName name="___________________________________________l4">[4]Sheet1!$W$2:$Y$103</definedName>
    <definedName name="___________________________________________l5" localSheetId="6">#REF!</definedName>
    <definedName name="___________________________________________l5" localSheetId="0">#REF!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 localSheetId="6">#REF!</definedName>
    <definedName name="___________________________________________pc2" localSheetId="0">#REF!</definedName>
    <definedName name="___________________________________________pc2">#REF!</definedName>
    <definedName name="___________________________________________pv2" localSheetId="6">#REF!</definedName>
    <definedName name="___________________________________________pv2" localSheetId="0">#REF!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6">#REF!</definedName>
    <definedName name="___________________________________________var1" localSheetId="0">#REF!</definedName>
    <definedName name="___________________________________________var1">#REF!</definedName>
    <definedName name="___________________________________________var4" localSheetId="6">#REF!</definedName>
    <definedName name="___________________________________________var4" localSheetId="0">#REF!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6">#REF!</definedName>
    <definedName name="__________________________________________l12" localSheetId="0">#REF!</definedName>
    <definedName name="__________________________________________l12">#REF!</definedName>
    <definedName name="__________________________________________l2">[2]r!$F$29</definedName>
    <definedName name="__________________________________________l3" localSheetId="6">#REF!</definedName>
    <definedName name="__________________________________________l3" localSheetId="0">#REF!</definedName>
    <definedName name="__________________________________________l3">#REF!</definedName>
    <definedName name="__________________________________________l4">[4]Sheet1!$W$2:$Y$103</definedName>
    <definedName name="__________________________________________l5" localSheetId="6">#REF!</definedName>
    <definedName name="__________________________________________l5" localSheetId="0">#REF!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 localSheetId="6">#REF!</definedName>
    <definedName name="__________________________________________pc2" localSheetId="0">#REF!</definedName>
    <definedName name="__________________________________________pc2">#REF!</definedName>
    <definedName name="__________________________________________pv2" localSheetId="6">#REF!</definedName>
    <definedName name="__________________________________________pv2" localSheetId="0">#REF!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6">#REF!</definedName>
    <definedName name="__________________________________________var1" localSheetId="0">#REF!</definedName>
    <definedName name="__________________________________________var1">#REF!</definedName>
    <definedName name="__________________________________________var4" localSheetId="6">#REF!</definedName>
    <definedName name="__________________________________________var4" localSheetId="0">#REF!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 localSheetId="6">#REF!</definedName>
    <definedName name="_________________________________________l12" localSheetId="0">#REF!</definedName>
    <definedName name="_________________________________________l12">#REF!</definedName>
    <definedName name="_________________________________________l2">[2]r!$F$29</definedName>
    <definedName name="_________________________________________l3" localSheetId="6">#REF!</definedName>
    <definedName name="_________________________________________l3" localSheetId="0">#REF!</definedName>
    <definedName name="_________________________________________l3">#REF!</definedName>
    <definedName name="_________________________________________l4">[4]Sheet1!$W$2:$Y$103</definedName>
    <definedName name="_________________________________________l5" localSheetId="6">#REF!</definedName>
    <definedName name="_________________________________________l5" localSheetId="0">#REF!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 localSheetId="6">#REF!</definedName>
    <definedName name="_________________________________________pc2" localSheetId="0">#REF!</definedName>
    <definedName name="_________________________________________pc2">#REF!</definedName>
    <definedName name="_________________________________________pv2" localSheetId="6">#REF!</definedName>
    <definedName name="_________________________________________pv2" localSheetId="0">#REF!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6">#REF!</definedName>
    <definedName name="_________________________________________var1" localSheetId="0">#REF!</definedName>
    <definedName name="_________________________________________var1">#REF!</definedName>
    <definedName name="_________________________________________var4" localSheetId="6">#REF!</definedName>
    <definedName name="_________________________________________var4" localSheetId="0">#REF!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6">#REF!</definedName>
    <definedName name="________________________________________knr2" localSheetId="0">#REF!</definedName>
    <definedName name="________________________________________knr2">#REF!</definedName>
    <definedName name="________________________________________l1">[3]leads!$A$3:$E$108</definedName>
    <definedName name="________________________________________l12" localSheetId="6">#REF!</definedName>
    <definedName name="________________________________________l12" localSheetId="0">#REF!</definedName>
    <definedName name="________________________________________l12">#REF!</definedName>
    <definedName name="________________________________________l2">[2]r!$F$29</definedName>
    <definedName name="________________________________________l3" localSheetId="6">#REF!</definedName>
    <definedName name="________________________________________l3" localSheetId="0">#REF!</definedName>
    <definedName name="________________________________________l3">#REF!</definedName>
    <definedName name="________________________________________l4">[4]Sheet1!$W$2:$Y$103</definedName>
    <definedName name="________________________________________l5" localSheetId="6">#REF!</definedName>
    <definedName name="________________________________________l5" localSheetId="0">#REF!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 localSheetId="6">#REF!</definedName>
    <definedName name="________________________________________pc2" localSheetId="0">#REF!</definedName>
    <definedName name="________________________________________pc2">#REF!</definedName>
    <definedName name="________________________________________pv2" localSheetId="6">#REF!</definedName>
    <definedName name="________________________________________pv2" localSheetId="0">#REF!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6">#REF!</definedName>
    <definedName name="________________________________________var1" localSheetId="0">#REF!</definedName>
    <definedName name="________________________________________var1">#REF!</definedName>
    <definedName name="________________________________________var4" localSheetId="6">#REF!</definedName>
    <definedName name="________________________________________var4" localSheetId="0">#REF!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 localSheetId="6">#REF!</definedName>
    <definedName name="_______________________________________l12" localSheetId="0">#REF!</definedName>
    <definedName name="_______________________________________l12">#REF!</definedName>
    <definedName name="_______________________________________l2">[2]r!$F$29</definedName>
    <definedName name="_______________________________________l3" localSheetId="6">#REF!</definedName>
    <definedName name="_______________________________________l3" localSheetId="0">#REF!</definedName>
    <definedName name="_______________________________________l3">#REF!</definedName>
    <definedName name="_______________________________________l4">[4]Sheet1!$W$2:$Y$103</definedName>
    <definedName name="_______________________________________l5" localSheetId="6">#REF!</definedName>
    <definedName name="_______________________________________l5" localSheetId="0">#REF!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 localSheetId="6">#REF!</definedName>
    <definedName name="_______________________________________pc2" localSheetId="0">#REF!</definedName>
    <definedName name="_______________________________________pc2">#REF!</definedName>
    <definedName name="_______________________________________pv2" localSheetId="6">#REF!</definedName>
    <definedName name="_______________________________________pv2" localSheetId="0">#REF!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6">#REF!</definedName>
    <definedName name="_______________________________________var1" localSheetId="0">#REF!</definedName>
    <definedName name="_______________________________________var1">#REF!</definedName>
    <definedName name="_______________________________________var4" localSheetId="6">#REF!</definedName>
    <definedName name="_______________________________________var4" localSheetId="0">#REF!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6">#REF!</definedName>
    <definedName name="______________________________________knr2" localSheetId="0">#REF!</definedName>
    <definedName name="______________________________________knr2">#REF!</definedName>
    <definedName name="______________________________________l1">[3]leads!$A$3:$E$108</definedName>
    <definedName name="______________________________________l12" localSheetId="6">#REF!</definedName>
    <definedName name="______________________________________l12" localSheetId="0">#REF!</definedName>
    <definedName name="______________________________________l12">#REF!</definedName>
    <definedName name="______________________________________l2">[2]r!$F$29</definedName>
    <definedName name="______________________________________l3" localSheetId="6">#REF!</definedName>
    <definedName name="______________________________________l3" localSheetId="0">#REF!</definedName>
    <definedName name="______________________________________l3">#REF!</definedName>
    <definedName name="______________________________________l4">[4]Sheet1!$W$2:$Y$103</definedName>
    <definedName name="______________________________________l5" localSheetId="6">#REF!</definedName>
    <definedName name="______________________________________l5" localSheetId="0">#REF!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 localSheetId="6">#REF!</definedName>
    <definedName name="______________________________________pc2" localSheetId="0">#REF!</definedName>
    <definedName name="______________________________________pc2">#REF!</definedName>
    <definedName name="______________________________________pv2" localSheetId="6">#REF!</definedName>
    <definedName name="______________________________________pv2" localSheetId="0">#REF!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6">#REF!</definedName>
    <definedName name="______________________________________var1" localSheetId="0">#REF!</definedName>
    <definedName name="______________________________________var1">#REF!</definedName>
    <definedName name="______________________________________var4" localSheetId="6">#REF!</definedName>
    <definedName name="______________________________________var4" localSheetId="0">#REF!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6">#REF!</definedName>
    <definedName name="_____________________________________knr2" localSheetId="0">#REF!</definedName>
    <definedName name="_____________________________________knr2">#REF!</definedName>
    <definedName name="_____________________________________l1">[3]leads!$A$3:$E$108</definedName>
    <definedName name="_____________________________________l12" localSheetId="6">#REF!</definedName>
    <definedName name="_____________________________________l12" localSheetId="0">#REF!</definedName>
    <definedName name="_____________________________________l12">#REF!</definedName>
    <definedName name="_____________________________________l2">[2]r!$F$29</definedName>
    <definedName name="_____________________________________l3" localSheetId="6">#REF!</definedName>
    <definedName name="_____________________________________l3" localSheetId="0">#REF!</definedName>
    <definedName name="_____________________________________l3">#REF!</definedName>
    <definedName name="_____________________________________l4">[4]Sheet1!$W$2:$Y$103</definedName>
    <definedName name="_____________________________________l5" localSheetId="6">#REF!</definedName>
    <definedName name="_____________________________________l5" localSheetId="0">#REF!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 localSheetId="6">#REF!</definedName>
    <definedName name="_____________________________________pc2" localSheetId="0">#REF!</definedName>
    <definedName name="_____________________________________pc2">#REF!</definedName>
    <definedName name="_____________________________________pv2" localSheetId="6">#REF!</definedName>
    <definedName name="_____________________________________pv2" localSheetId="0">#REF!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6">#REF!</definedName>
    <definedName name="_____________________________________var1" localSheetId="0">#REF!</definedName>
    <definedName name="_____________________________________var1">#REF!</definedName>
    <definedName name="_____________________________________var4" localSheetId="6">#REF!</definedName>
    <definedName name="_____________________________________var4" localSheetId="0">#REF!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 localSheetId="6">#REF!</definedName>
    <definedName name="____________________________________l12" localSheetId="0">#REF!</definedName>
    <definedName name="____________________________________l12">#REF!</definedName>
    <definedName name="____________________________________l2">[2]r!$F$29</definedName>
    <definedName name="____________________________________l3" localSheetId="6">#REF!</definedName>
    <definedName name="____________________________________l3" localSheetId="0">#REF!</definedName>
    <definedName name="____________________________________l3">#REF!</definedName>
    <definedName name="____________________________________l4">[4]Sheet1!$W$2:$Y$103</definedName>
    <definedName name="____________________________________l5" localSheetId="6">#REF!</definedName>
    <definedName name="____________________________________l5" localSheetId="0">#REF!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6">#REF!</definedName>
    <definedName name="____________________________________pc2" localSheetId="0">#REF!</definedName>
    <definedName name="____________________________________pc2">#REF!</definedName>
    <definedName name="____________________________________pv2" localSheetId="6">#REF!</definedName>
    <definedName name="____________________________________pv2" localSheetId="0">#REF!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6">#REF!</definedName>
    <definedName name="____________________________________var1" localSheetId="0">#REF!</definedName>
    <definedName name="____________________________________var1">#REF!</definedName>
    <definedName name="____________________________________var4" localSheetId="6">#REF!</definedName>
    <definedName name="____________________________________var4" localSheetId="0">#REF!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6">#REF!</definedName>
    <definedName name="___________________________________knr2" localSheetId="0">#REF!</definedName>
    <definedName name="___________________________________knr2">#REF!</definedName>
    <definedName name="___________________________________l1">[3]leads!$A$3:$E$108</definedName>
    <definedName name="___________________________________l12" localSheetId="6">#REF!</definedName>
    <definedName name="___________________________________l12" localSheetId="0">#REF!</definedName>
    <definedName name="___________________________________l12">#REF!</definedName>
    <definedName name="___________________________________l2">[2]r!$F$29</definedName>
    <definedName name="___________________________________l3" localSheetId="6">#REF!</definedName>
    <definedName name="___________________________________l3" localSheetId="0">#REF!</definedName>
    <definedName name="___________________________________l3">#REF!</definedName>
    <definedName name="___________________________________l4">[4]Sheet1!$W$2:$Y$103</definedName>
    <definedName name="___________________________________l5" localSheetId="6">#REF!</definedName>
    <definedName name="___________________________________l5" localSheetId="0">#REF!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 localSheetId="6">#REF!</definedName>
    <definedName name="___________________________________pc2" localSheetId="0">#REF!</definedName>
    <definedName name="___________________________________pc2">#REF!</definedName>
    <definedName name="___________________________________pv2" localSheetId="6">#REF!</definedName>
    <definedName name="___________________________________pv2" localSheetId="0">#REF!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6">#REF!</definedName>
    <definedName name="___________________________________var1" localSheetId="0">#REF!</definedName>
    <definedName name="___________________________________var1">#REF!</definedName>
    <definedName name="___________________________________var4" localSheetId="6">#REF!</definedName>
    <definedName name="___________________________________var4" localSheetId="0">#REF!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 localSheetId="6">#REF!</definedName>
    <definedName name="__________________________________l12" localSheetId="0">#REF!</definedName>
    <definedName name="__________________________________l12">#REF!</definedName>
    <definedName name="__________________________________l2">[2]r!$F$29</definedName>
    <definedName name="__________________________________l3" localSheetId="6">#REF!</definedName>
    <definedName name="__________________________________l3" localSheetId="0">#REF!</definedName>
    <definedName name="__________________________________l3">#REF!</definedName>
    <definedName name="__________________________________l4">[4]Sheet1!$W$2:$Y$103</definedName>
    <definedName name="__________________________________l5" localSheetId="6">#REF!</definedName>
    <definedName name="__________________________________l5" localSheetId="0">#REF!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 localSheetId="6">#REF!</definedName>
    <definedName name="__________________________________pc2" localSheetId="0">#REF!</definedName>
    <definedName name="__________________________________pc2">#REF!</definedName>
    <definedName name="__________________________________pv2" localSheetId="6">#REF!</definedName>
    <definedName name="__________________________________pv2" localSheetId="0">#REF!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6">#REF!</definedName>
    <definedName name="__________________________________var1" localSheetId="0">#REF!</definedName>
    <definedName name="__________________________________var1">#REF!</definedName>
    <definedName name="__________________________________var4" localSheetId="6">#REF!</definedName>
    <definedName name="__________________________________var4" localSheetId="0">#REF!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6">#REF!</definedName>
    <definedName name="_________________________________knr2" localSheetId="0">#REF!</definedName>
    <definedName name="_________________________________knr2">#REF!</definedName>
    <definedName name="_________________________________l1">[3]leads!$A$3:$E$108</definedName>
    <definedName name="_________________________________l12" localSheetId="6">#REF!</definedName>
    <definedName name="_________________________________l12" localSheetId="0">#REF!</definedName>
    <definedName name="_________________________________l12">#REF!</definedName>
    <definedName name="_________________________________l2">[2]r!$F$29</definedName>
    <definedName name="_________________________________l3" localSheetId="6">#REF!</definedName>
    <definedName name="_________________________________l3" localSheetId="0">#REF!</definedName>
    <definedName name="_________________________________l3">#REF!</definedName>
    <definedName name="_________________________________l4">[4]Sheet1!$W$2:$Y$103</definedName>
    <definedName name="_________________________________l5" localSheetId="6">#REF!</definedName>
    <definedName name="_________________________________l5" localSheetId="0">#REF!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 localSheetId="6">#REF!</definedName>
    <definedName name="_________________________________pc2" localSheetId="0">#REF!</definedName>
    <definedName name="_________________________________pc2">#REF!</definedName>
    <definedName name="_________________________________pv2" localSheetId="6">#REF!</definedName>
    <definedName name="_________________________________pv2" localSheetId="0">#REF!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6">#REF!</definedName>
    <definedName name="_________________________________var1" localSheetId="0">#REF!</definedName>
    <definedName name="_________________________________var1">#REF!</definedName>
    <definedName name="_________________________________var4" localSheetId="6">#REF!</definedName>
    <definedName name="_________________________________var4" localSheetId="0">#REF!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 localSheetId="6">#REF!</definedName>
    <definedName name="________________________________l12" localSheetId="0">#REF!</definedName>
    <definedName name="________________________________l12">#REF!</definedName>
    <definedName name="________________________________l2">[2]r!$F$29</definedName>
    <definedName name="________________________________l3" localSheetId="6">#REF!</definedName>
    <definedName name="________________________________l3" localSheetId="0">#REF!</definedName>
    <definedName name="________________________________l3">#REF!</definedName>
    <definedName name="________________________________l4">[4]Sheet1!$W$2:$Y$103</definedName>
    <definedName name="________________________________l5" localSheetId="6">#REF!</definedName>
    <definedName name="________________________________l5" localSheetId="0">#REF!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6">#REF!</definedName>
    <definedName name="________________________________pc2" localSheetId="0">#REF!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6">#REF!</definedName>
    <definedName name="________________________________pv2" localSheetId="0">#REF!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6">#REF!</definedName>
    <definedName name="________________________________var1" localSheetId="0">#REF!</definedName>
    <definedName name="________________________________var1">#REF!</definedName>
    <definedName name="________________________________var4" localSheetId="6">#REF!</definedName>
    <definedName name="________________________________var4" localSheetId="0">#REF!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6">#REF!</definedName>
    <definedName name="_______________________________knr2" localSheetId="0">#REF!</definedName>
    <definedName name="_______________________________knr2">#REF!</definedName>
    <definedName name="_______________________________l1">[3]leads!$A$3:$E$108</definedName>
    <definedName name="_______________________________l12" localSheetId="6">#REF!</definedName>
    <definedName name="_______________________________l12" localSheetId="0">#REF!</definedName>
    <definedName name="_______________________________l12">#REF!</definedName>
    <definedName name="_______________________________l2">[2]r!$F$29</definedName>
    <definedName name="_______________________________l3" localSheetId="6">#REF!</definedName>
    <definedName name="_______________________________l3" localSheetId="0">#REF!</definedName>
    <definedName name="_______________________________l3">#REF!</definedName>
    <definedName name="_______________________________l4">[4]Sheet1!$W$2:$Y$103</definedName>
    <definedName name="_______________________________l5" localSheetId="6">#REF!</definedName>
    <definedName name="_______________________________l5" localSheetId="0">#REF!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6">#REF!</definedName>
    <definedName name="_______________________________pc2" localSheetId="0">#REF!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6">#REF!</definedName>
    <definedName name="_______________________________pv2" localSheetId="0">#REF!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6">#REF!</definedName>
    <definedName name="_______________________________var1" localSheetId="0">#REF!</definedName>
    <definedName name="_______________________________var1">#REF!</definedName>
    <definedName name="_______________________________var4" localSheetId="6">#REF!</definedName>
    <definedName name="_______________________________var4" localSheetId="0">#REF!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6">#REF!</definedName>
    <definedName name="______________________________knr2" localSheetId="0">#REF!</definedName>
    <definedName name="______________________________knr2">#REF!</definedName>
    <definedName name="______________________________l1">[3]leads!$A$3:$E$108</definedName>
    <definedName name="______________________________l12" localSheetId="6">#REF!</definedName>
    <definedName name="______________________________l12" localSheetId="0">#REF!</definedName>
    <definedName name="______________________________l12">#REF!</definedName>
    <definedName name="______________________________l2">[2]r!$F$29</definedName>
    <definedName name="______________________________l3" localSheetId="6">#REF!</definedName>
    <definedName name="______________________________l3" localSheetId="0">#REF!</definedName>
    <definedName name="______________________________l3">#REF!</definedName>
    <definedName name="______________________________l4">[4]Sheet1!$W$2:$Y$103</definedName>
    <definedName name="______________________________l5" localSheetId="6">#REF!</definedName>
    <definedName name="______________________________l5" localSheetId="0">#REF!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6">#REF!</definedName>
    <definedName name="______________________________pc2" localSheetId="0">#REF!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6">#REF!</definedName>
    <definedName name="______________________________pv2" localSheetId="0">#REF!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6">#REF!</definedName>
    <definedName name="______________________________var1" localSheetId="0">#REF!</definedName>
    <definedName name="______________________________var1">#REF!</definedName>
    <definedName name="______________________________var4" localSheetId="6">#REF!</definedName>
    <definedName name="______________________________var4" localSheetId="0">#REF!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6">#REF!</definedName>
    <definedName name="_____________________________knr2" localSheetId="0">#REF!</definedName>
    <definedName name="_____________________________knr2">#REF!</definedName>
    <definedName name="_____________________________l1">[3]leads!$A$3:$E$108</definedName>
    <definedName name="_____________________________l12" localSheetId="6">#REF!</definedName>
    <definedName name="_____________________________l12" localSheetId="0">#REF!</definedName>
    <definedName name="_____________________________l12">#REF!</definedName>
    <definedName name="_____________________________l2">[2]r!$F$29</definedName>
    <definedName name="_____________________________l3" localSheetId="6">#REF!</definedName>
    <definedName name="_____________________________l3" localSheetId="0">#REF!</definedName>
    <definedName name="_____________________________l3">#REF!</definedName>
    <definedName name="_____________________________l4">[4]Sheet1!$W$2:$Y$103</definedName>
    <definedName name="_____________________________l5" localSheetId="6">#REF!</definedName>
    <definedName name="_____________________________l5" localSheetId="0">#REF!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6">#REF!</definedName>
    <definedName name="_____________________________pc2" localSheetId="0">#REF!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6">#REF!</definedName>
    <definedName name="_____________________________pv2" localSheetId="0">#REF!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6">#REF!</definedName>
    <definedName name="_____________________________var1" localSheetId="0">#REF!</definedName>
    <definedName name="_____________________________var1">#REF!</definedName>
    <definedName name="_____________________________var4" localSheetId="6">#REF!</definedName>
    <definedName name="_____________________________var4" localSheetId="0">#REF!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6">#REF!</definedName>
    <definedName name="____________________________knr2" localSheetId="0">#REF!</definedName>
    <definedName name="____________________________knr2">#REF!</definedName>
    <definedName name="____________________________l1">[3]leads!$A$3:$E$108</definedName>
    <definedName name="____________________________l12" localSheetId="6">#REF!</definedName>
    <definedName name="____________________________l12" localSheetId="0">#REF!</definedName>
    <definedName name="____________________________l12">#REF!</definedName>
    <definedName name="____________________________l2">[2]r!$F$29</definedName>
    <definedName name="____________________________l3" localSheetId="6">#REF!</definedName>
    <definedName name="____________________________l3" localSheetId="0">#REF!</definedName>
    <definedName name="____________________________l3">#REF!</definedName>
    <definedName name="____________________________l4">[4]Sheet1!$W$2:$Y$103</definedName>
    <definedName name="____________________________l5" localSheetId="6">#REF!</definedName>
    <definedName name="____________________________l5" localSheetId="0">#REF!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6">#REF!</definedName>
    <definedName name="____________________________pc2" localSheetId="0">#REF!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6">#REF!</definedName>
    <definedName name="____________________________pv2" localSheetId="0">#REF!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6">#REF!</definedName>
    <definedName name="____________________________var1" localSheetId="0">#REF!</definedName>
    <definedName name="____________________________var1">#REF!</definedName>
    <definedName name="____________________________var4" localSheetId="6">#REF!</definedName>
    <definedName name="____________________________var4" localSheetId="0">#REF!</definedName>
    <definedName name="____________________________var4">#REF!</definedName>
    <definedName name="____________________________vat1">NA()</definedName>
    <definedName name="___________________________bla1">[1]leads!$H$7</definedName>
    <definedName name="___________________________BSG100" localSheetId="6">#REF!</definedName>
    <definedName name="___________________________BSG100" localSheetId="0">#REF!</definedName>
    <definedName name="___________________________BSG100">#REF!</definedName>
    <definedName name="___________________________BSG150" localSheetId="6">#REF!</definedName>
    <definedName name="___________________________BSG150" localSheetId="0">#REF!</definedName>
    <definedName name="___________________________BSG150">#REF!</definedName>
    <definedName name="___________________________BSG5" localSheetId="6">#REF!</definedName>
    <definedName name="___________________________BSG5" localSheetId="0">#REF!</definedName>
    <definedName name="___________________________BSG5">#REF!</definedName>
    <definedName name="___________________________BSG75" localSheetId="6">#REF!</definedName>
    <definedName name="___________________________BSG75" localSheetId="0">#REF!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6">#REF!</definedName>
    <definedName name="___________________________BTC13" localSheetId="0">#REF!</definedName>
    <definedName name="___________________________BTC13">#REF!</definedName>
    <definedName name="___________________________BTC14" localSheetId="6">#REF!</definedName>
    <definedName name="___________________________BTC14" localSheetId="0">#REF!</definedName>
    <definedName name="___________________________BTC14">#REF!</definedName>
    <definedName name="___________________________BTC15" localSheetId="6">#REF!</definedName>
    <definedName name="___________________________BTC15" localSheetId="0">#REF!</definedName>
    <definedName name="___________________________BTC15">#REF!</definedName>
    <definedName name="___________________________BTC16" localSheetId="6">#REF!</definedName>
    <definedName name="___________________________BTC16" localSheetId="0">#REF!</definedName>
    <definedName name="___________________________BTC16">#REF!</definedName>
    <definedName name="___________________________BTC17" localSheetId="6">#REF!</definedName>
    <definedName name="___________________________BTC17" localSheetId="0">#REF!</definedName>
    <definedName name="___________________________BTC17">#REF!</definedName>
    <definedName name="___________________________BTC18" localSheetId="6">#REF!</definedName>
    <definedName name="___________________________BTC18" localSheetId="0">#REF!</definedName>
    <definedName name="___________________________BTC18">#REF!</definedName>
    <definedName name="___________________________BTC19" localSheetId="6">#REF!</definedName>
    <definedName name="___________________________BTC19" localSheetId="0">#REF!</definedName>
    <definedName name="___________________________BTC19">#REF!</definedName>
    <definedName name="___________________________BTC2">NA()</definedName>
    <definedName name="___________________________BTC20" localSheetId="6">#REF!</definedName>
    <definedName name="___________________________BTC20" localSheetId="0">#REF!</definedName>
    <definedName name="___________________________BTC20">#REF!</definedName>
    <definedName name="___________________________BTC21" localSheetId="6">#REF!</definedName>
    <definedName name="___________________________BTC21" localSheetId="0">#REF!</definedName>
    <definedName name="___________________________BTC21">#REF!</definedName>
    <definedName name="___________________________BTC22" localSheetId="6">#REF!</definedName>
    <definedName name="___________________________BTC22" localSheetId="0">#REF!</definedName>
    <definedName name="___________________________BTC22">#REF!</definedName>
    <definedName name="___________________________BTC23" localSheetId="6">#REF!</definedName>
    <definedName name="___________________________BTC23" localSheetId="0">#REF!</definedName>
    <definedName name="___________________________BTC23">#REF!</definedName>
    <definedName name="___________________________BTC24" localSheetId="6">#REF!</definedName>
    <definedName name="___________________________BTC24" localSheetId="0">#REF!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6">#REF!</definedName>
    <definedName name="___________________________BTR13" localSheetId="0">#REF!</definedName>
    <definedName name="___________________________BTR13">#REF!</definedName>
    <definedName name="___________________________BTR14" localSheetId="6">#REF!</definedName>
    <definedName name="___________________________BTR14" localSheetId="0">#REF!</definedName>
    <definedName name="___________________________BTR14">#REF!</definedName>
    <definedName name="___________________________BTR15" localSheetId="6">#REF!</definedName>
    <definedName name="___________________________BTR15" localSheetId="0">#REF!</definedName>
    <definedName name="___________________________BTR15">#REF!</definedName>
    <definedName name="___________________________BTR16" localSheetId="6">#REF!</definedName>
    <definedName name="___________________________BTR16" localSheetId="0">#REF!</definedName>
    <definedName name="___________________________BTR16">#REF!</definedName>
    <definedName name="___________________________BTR17" localSheetId="6">#REF!</definedName>
    <definedName name="___________________________BTR17" localSheetId="0">#REF!</definedName>
    <definedName name="___________________________BTR17">#REF!</definedName>
    <definedName name="___________________________BTR18" localSheetId="6">#REF!</definedName>
    <definedName name="___________________________BTR18" localSheetId="0">#REF!</definedName>
    <definedName name="___________________________BTR18">#REF!</definedName>
    <definedName name="___________________________BTR19" localSheetId="6">#REF!</definedName>
    <definedName name="___________________________BTR19" localSheetId="0">#REF!</definedName>
    <definedName name="___________________________BTR19">#REF!</definedName>
    <definedName name="___________________________BTR2">NA()</definedName>
    <definedName name="___________________________BTR20" localSheetId="6">#REF!</definedName>
    <definedName name="___________________________BTR20" localSheetId="0">#REF!</definedName>
    <definedName name="___________________________BTR20">#REF!</definedName>
    <definedName name="___________________________BTR21" localSheetId="6">#REF!</definedName>
    <definedName name="___________________________BTR21" localSheetId="0">#REF!</definedName>
    <definedName name="___________________________BTR21">#REF!</definedName>
    <definedName name="___________________________BTR22" localSheetId="6">#REF!</definedName>
    <definedName name="___________________________BTR22" localSheetId="0">#REF!</definedName>
    <definedName name="___________________________BTR22">#REF!</definedName>
    <definedName name="___________________________BTR23" localSheetId="6">#REF!</definedName>
    <definedName name="___________________________BTR23" localSheetId="0">#REF!</definedName>
    <definedName name="___________________________BTR23">#REF!</definedName>
    <definedName name="___________________________BTR24" localSheetId="6">#REF!</definedName>
    <definedName name="___________________________BTR24" localSheetId="0">#REF!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6">#REF!</definedName>
    <definedName name="___________________________BTS13" localSheetId="0">#REF!</definedName>
    <definedName name="___________________________BTS13">#REF!</definedName>
    <definedName name="___________________________BTS14" localSheetId="6">#REF!</definedName>
    <definedName name="___________________________BTS14" localSheetId="0">#REF!</definedName>
    <definedName name="___________________________BTS14">#REF!</definedName>
    <definedName name="___________________________BTS15" localSheetId="6">#REF!</definedName>
    <definedName name="___________________________BTS15" localSheetId="0">#REF!</definedName>
    <definedName name="___________________________BTS15">#REF!</definedName>
    <definedName name="___________________________BTS16" localSheetId="6">#REF!</definedName>
    <definedName name="___________________________BTS16" localSheetId="0">#REF!</definedName>
    <definedName name="___________________________BTS16">#REF!</definedName>
    <definedName name="___________________________BTS17" localSheetId="6">#REF!</definedName>
    <definedName name="___________________________BTS17" localSheetId="0">#REF!</definedName>
    <definedName name="___________________________BTS17">#REF!</definedName>
    <definedName name="___________________________BTS18" localSheetId="6">#REF!</definedName>
    <definedName name="___________________________BTS18" localSheetId="0">#REF!</definedName>
    <definedName name="___________________________BTS18">#REF!</definedName>
    <definedName name="___________________________BTS19" localSheetId="6">#REF!</definedName>
    <definedName name="___________________________BTS19" localSheetId="0">#REF!</definedName>
    <definedName name="___________________________BTS19">#REF!</definedName>
    <definedName name="___________________________BTS2">NA()</definedName>
    <definedName name="___________________________BTS20" localSheetId="6">#REF!</definedName>
    <definedName name="___________________________BTS20" localSheetId="0">#REF!</definedName>
    <definedName name="___________________________BTS20">#REF!</definedName>
    <definedName name="___________________________BTS21" localSheetId="6">#REF!</definedName>
    <definedName name="___________________________BTS21" localSheetId="0">#REF!</definedName>
    <definedName name="___________________________BTS21">#REF!</definedName>
    <definedName name="___________________________BTS22" localSheetId="6">#REF!</definedName>
    <definedName name="___________________________BTS22" localSheetId="0">#REF!</definedName>
    <definedName name="___________________________BTS22">#REF!</definedName>
    <definedName name="___________________________BTS23" localSheetId="6">#REF!</definedName>
    <definedName name="___________________________BTS23" localSheetId="0">#REF!</definedName>
    <definedName name="___________________________BTS23">#REF!</definedName>
    <definedName name="___________________________BTS24" localSheetId="6">#REF!</definedName>
    <definedName name="___________________________BTS24" localSheetId="0">#REF!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6">#REF!</definedName>
    <definedName name="___________________________GBS113" localSheetId="0">#REF!</definedName>
    <definedName name="___________________________GBS113">#REF!</definedName>
    <definedName name="___________________________GBS114" localSheetId="6">#REF!</definedName>
    <definedName name="___________________________GBS114" localSheetId="0">#REF!</definedName>
    <definedName name="___________________________GBS114">#REF!</definedName>
    <definedName name="___________________________GBS115" localSheetId="6">#REF!</definedName>
    <definedName name="___________________________GBS115" localSheetId="0">#REF!</definedName>
    <definedName name="___________________________GBS115">#REF!</definedName>
    <definedName name="___________________________GBS116" localSheetId="6">#REF!</definedName>
    <definedName name="___________________________GBS116" localSheetId="0">#REF!</definedName>
    <definedName name="___________________________GBS116">#REF!</definedName>
    <definedName name="___________________________GBS117" localSheetId="6">#REF!</definedName>
    <definedName name="___________________________GBS117" localSheetId="0">#REF!</definedName>
    <definedName name="___________________________GBS117">#REF!</definedName>
    <definedName name="___________________________GBS118" localSheetId="6">#REF!</definedName>
    <definedName name="___________________________GBS118" localSheetId="0">#REF!</definedName>
    <definedName name="___________________________GBS118">#REF!</definedName>
    <definedName name="___________________________GBS119" localSheetId="6">#REF!</definedName>
    <definedName name="___________________________GBS119" localSheetId="0">#REF!</definedName>
    <definedName name="___________________________GBS119">#REF!</definedName>
    <definedName name="___________________________GBS12">NA()</definedName>
    <definedName name="___________________________GBS120" localSheetId="6">#REF!</definedName>
    <definedName name="___________________________GBS120" localSheetId="0">#REF!</definedName>
    <definedName name="___________________________GBS120">#REF!</definedName>
    <definedName name="___________________________GBS121" localSheetId="6">#REF!</definedName>
    <definedName name="___________________________GBS121" localSheetId="0">#REF!</definedName>
    <definedName name="___________________________GBS121">#REF!</definedName>
    <definedName name="___________________________GBS122" localSheetId="6">#REF!</definedName>
    <definedName name="___________________________GBS122" localSheetId="0">#REF!</definedName>
    <definedName name="___________________________GBS122">#REF!</definedName>
    <definedName name="___________________________GBS123" localSheetId="6">#REF!</definedName>
    <definedName name="___________________________GBS123" localSheetId="0">#REF!</definedName>
    <definedName name="___________________________GBS123">#REF!</definedName>
    <definedName name="___________________________GBS124" localSheetId="6">#REF!</definedName>
    <definedName name="___________________________GBS124" localSheetId="0">#REF!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6">#REF!</definedName>
    <definedName name="___________________________GBS213" localSheetId="0">#REF!</definedName>
    <definedName name="___________________________GBS213">#REF!</definedName>
    <definedName name="___________________________GBS214" localSheetId="6">#REF!</definedName>
    <definedName name="___________________________GBS214" localSheetId="0">#REF!</definedName>
    <definedName name="___________________________GBS214">#REF!</definedName>
    <definedName name="___________________________GBS215" localSheetId="6">#REF!</definedName>
    <definedName name="___________________________GBS215" localSheetId="0">#REF!</definedName>
    <definedName name="___________________________GBS215">#REF!</definedName>
    <definedName name="___________________________GBS216" localSheetId="6">#REF!</definedName>
    <definedName name="___________________________GBS216" localSheetId="0">#REF!</definedName>
    <definedName name="___________________________GBS216">#REF!</definedName>
    <definedName name="___________________________GBS217" localSheetId="6">#REF!</definedName>
    <definedName name="___________________________GBS217" localSheetId="0">#REF!</definedName>
    <definedName name="___________________________GBS217">#REF!</definedName>
    <definedName name="___________________________GBS218" localSheetId="6">#REF!</definedName>
    <definedName name="___________________________GBS218" localSheetId="0">#REF!</definedName>
    <definedName name="___________________________GBS218">#REF!</definedName>
    <definedName name="___________________________GBS219" localSheetId="6">#REF!</definedName>
    <definedName name="___________________________GBS219" localSheetId="0">#REF!</definedName>
    <definedName name="___________________________GBS219">#REF!</definedName>
    <definedName name="___________________________GBS22">NA()</definedName>
    <definedName name="___________________________GBS220" localSheetId="6">#REF!</definedName>
    <definedName name="___________________________GBS220" localSheetId="0">#REF!</definedName>
    <definedName name="___________________________GBS220">#REF!</definedName>
    <definedName name="___________________________GBS221" localSheetId="6">#REF!</definedName>
    <definedName name="___________________________GBS221" localSheetId="0">#REF!</definedName>
    <definedName name="___________________________GBS221">#REF!</definedName>
    <definedName name="___________________________GBS222" localSheetId="6">#REF!</definedName>
    <definedName name="___________________________GBS222" localSheetId="0">#REF!</definedName>
    <definedName name="___________________________GBS222">#REF!</definedName>
    <definedName name="___________________________GBS223" localSheetId="6">#REF!</definedName>
    <definedName name="___________________________GBS223" localSheetId="0">#REF!</definedName>
    <definedName name="___________________________GBS223">#REF!</definedName>
    <definedName name="___________________________GBS224" localSheetId="6">#REF!</definedName>
    <definedName name="___________________________GBS224" localSheetId="0">#REF!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6">#REF!</definedName>
    <definedName name="___________________________knr2" localSheetId="0">#REF!</definedName>
    <definedName name="___________________________knr2">#REF!</definedName>
    <definedName name="___________________________l1">[3]leads!$A$3:$E$108</definedName>
    <definedName name="___________________________l12" localSheetId="6">#REF!</definedName>
    <definedName name="___________________________l12" localSheetId="0">#REF!</definedName>
    <definedName name="___________________________l12">#REF!</definedName>
    <definedName name="___________________________l2">[2]r!$F$29</definedName>
    <definedName name="___________________________l3" localSheetId="6">#REF!</definedName>
    <definedName name="___________________________l3" localSheetId="0">#REF!</definedName>
    <definedName name="___________________________l3">#REF!</definedName>
    <definedName name="___________________________l4">[4]Sheet1!$W$2:$Y$103</definedName>
    <definedName name="___________________________l5" localSheetId="6">#REF!</definedName>
    <definedName name="___________________________l5" localSheetId="0">#REF!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6">#REF!</definedName>
    <definedName name="___________________________MA2" localSheetId="0">#REF!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6">#REF!</definedName>
    <definedName name="___________________________ML213" localSheetId="0">#REF!</definedName>
    <definedName name="___________________________ML213">#REF!</definedName>
    <definedName name="___________________________ML214" localSheetId="6">#REF!</definedName>
    <definedName name="___________________________ML214" localSheetId="0">#REF!</definedName>
    <definedName name="___________________________ML214">#REF!</definedName>
    <definedName name="___________________________ML215" localSheetId="6">#REF!</definedName>
    <definedName name="___________________________ML215" localSheetId="0">#REF!</definedName>
    <definedName name="___________________________ML215">#REF!</definedName>
    <definedName name="___________________________ML216" localSheetId="6">#REF!</definedName>
    <definedName name="___________________________ML216" localSheetId="0">#REF!</definedName>
    <definedName name="___________________________ML216">#REF!</definedName>
    <definedName name="___________________________ML217" localSheetId="6">#REF!</definedName>
    <definedName name="___________________________ML217" localSheetId="0">#REF!</definedName>
    <definedName name="___________________________ML217">#REF!</definedName>
    <definedName name="___________________________ML218" localSheetId="6">#REF!</definedName>
    <definedName name="___________________________ML218" localSheetId="0">#REF!</definedName>
    <definedName name="___________________________ML218">#REF!</definedName>
    <definedName name="___________________________ML219" localSheetId="6">#REF!</definedName>
    <definedName name="___________________________ML219" localSheetId="0">#REF!</definedName>
    <definedName name="___________________________ML219">#REF!</definedName>
    <definedName name="___________________________ML22">NA()</definedName>
    <definedName name="___________________________ML220" localSheetId="6">#REF!</definedName>
    <definedName name="___________________________ML220" localSheetId="0">#REF!</definedName>
    <definedName name="___________________________ML220">#REF!</definedName>
    <definedName name="___________________________ML221" localSheetId="6">#REF!</definedName>
    <definedName name="___________________________ML221" localSheetId="0">#REF!</definedName>
    <definedName name="___________________________ML221">#REF!</definedName>
    <definedName name="___________________________ML222" localSheetId="6">#REF!</definedName>
    <definedName name="___________________________ML222" localSheetId="0">#REF!</definedName>
    <definedName name="___________________________ML222">#REF!</definedName>
    <definedName name="___________________________ML223" localSheetId="6">#REF!</definedName>
    <definedName name="___________________________ML223" localSheetId="0">#REF!</definedName>
    <definedName name="___________________________ML223">#REF!</definedName>
    <definedName name="___________________________ML224" localSheetId="6">#REF!</definedName>
    <definedName name="___________________________ML224" localSheetId="0">#REF!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6">#REF!</definedName>
    <definedName name="___________________________ML313" localSheetId="0">#REF!</definedName>
    <definedName name="___________________________ML313">#REF!</definedName>
    <definedName name="___________________________ML314" localSheetId="6">#REF!</definedName>
    <definedName name="___________________________ML314" localSheetId="0">#REF!</definedName>
    <definedName name="___________________________ML314">#REF!</definedName>
    <definedName name="___________________________ML315" localSheetId="6">#REF!</definedName>
    <definedName name="___________________________ML315" localSheetId="0">#REF!</definedName>
    <definedName name="___________________________ML315">#REF!</definedName>
    <definedName name="___________________________ML316" localSheetId="6">#REF!</definedName>
    <definedName name="___________________________ML316" localSheetId="0">#REF!</definedName>
    <definedName name="___________________________ML316">#REF!</definedName>
    <definedName name="___________________________ML317" localSheetId="6">#REF!</definedName>
    <definedName name="___________________________ML317" localSheetId="0">#REF!</definedName>
    <definedName name="___________________________ML317">#REF!</definedName>
    <definedName name="___________________________ML318" localSheetId="6">#REF!</definedName>
    <definedName name="___________________________ML318" localSheetId="0">#REF!</definedName>
    <definedName name="___________________________ML318">#REF!</definedName>
    <definedName name="___________________________ML319" localSheetId="6">#REF!</definedName>
    <definedName name="___________________________ML319" localSheetId="0">#REF!</definedName>
    <definedName name="___________________________ML319">#REF!</definedName>
    <definedName name="___________________________ML32">NA()</definedName>
    <definedName name="___________________________ML320" localSheetId="6">#REF!</definedName>
    <definedName name="___________________________ML320" localSheetId="0">#REF!</definedName>
    <definedName name="___________________________ML320">#REF!</definedName>
    <definedName name="___________________________ML321" localSheetId="6">#REF!</definedName>
    <definedName name="___________________________ML321" localSheetId="0">#REF!</definedName>
    <definedName name="___________________________ML321">#REF!</definedName>
    <definedName name="___________________________ML322" localSheetId="6">#REF!</definedName>
    <definedName name="___________________________ML322" localSheetId="0">#REF!</definedName>
    <definedName name="___________________________ML322">#REF!</definedName>
    <definedName name="___________________________ML323" localSheetId="6">#REF!</definedName>
    <definedName name="___________________________ML323" localSheetId="0">#REF!</definedName>
    <definedName name="___________________________ML323">#REF!</definedName>
    <definedName name="___________________________ML324" localSheetId="6">#REF!</definedName>
    <definedName name="___________________________ML324" localSheetId="0">#REF!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6">#REF!</definedName>
    <definedName name="___________________________PC13" localSheetId="0">#REF!</definedName>
    <definedName name="___________________________PC13">#REF!</definedName>
    <definedName name="___________________________PC14" localSheetId="6">#REF!</definedName>
    <definedName name="___________________________PC14" localSheetId="0">#REF!</definedName>
    <definedName name="___________________________PC14">#REF!</definedName>
    <definedName name="___________________________PC15" localSheetId="6">#REF!</definedName>
    <definedName name="___________________________PC15" localSheetId="0">#REF!</definedName>
    <definedName name="___________________________PC15">#REF!</definedName>
    <definedName name="___________________________PC16" localSheetId="6">#REF!</definedName>
    <definedName name="___________________________PC16" localSheetId="0">#REF!</definedName>
    <definedName name="___________________________PC16">#REF!</definedName>
    <definedName name="___________________________PC17" localSheetId="6">#REF!</definedName>
    <definedName name="___________________________PC17" localSheetId="0">#REF!</definedName>
    <definedName name="___________________________PC17">#REF!</definedName>
    <definedName name="___________________________PC18" localSheetId="6">#REF!</definedName>
    <definedName name="___________________________PC18" localSheetId="0">#REF!</definedName>
    <definedName name="___________________________PC18">#REF!</definedName>
    <definedName name="___________________________PC19" localSheetId="6">#REF!</definedName>
    <definedName name="___________________________PC19" localSheetId="0">#REF!</definedName>
    <definedName name="___________________________PC19">#REF!</definedName>
    <definedName name="___________________________pc2" localSheetId="6">#REF!</definedName>
    <definedName name="___________________________pc2" localSheetId="0">#REF!</definedName>
    <definedName name="___________________________pc2">#REF!</definedName>
    <definedName name="___________________________PC20">NA()</definedName>
    <definedName name="___________________________PC21" localSheetId="6">#REF!</definedName>
    <definedName name="___________________________PC21" localSheetId="0">#REF!</definedName>
    <definedName name="___________________________PC21">#REF!</definedName>
    <definedName name="___________________________PC22" localSheetId="6">#REF!</definedName>
    <definedName name="___________________________PC22" localSheetId="0">#REF!</definedName>
    <definedName name="___________________________PC22">#REF!</definedName>
    <definedName name="___________________________PC23" localSheetId="6">#REF!</definedName>
    <definedName name="___________________________PC23" localSheetId="0">#REF!</definedName>
    <definedName name="___________________________PC23">#REF!</definedName>
    <definedName name="___________________________PC24" localSheetId="6">#REF!</definedName>
    <definedName name="___________________________PC24" localSheetId="0">#REF!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6">#REF!</definedName>
    <definedName name="___________________________pv2" localSheetId="0">#REF!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6">#REF!</definedName>
    <definedName name="___________________________var1" localSheetId="0">#REF!</definedName>
    <definedName name="___________________________var1">#REF!</definedName>
    <definedName name="___________________________var4" localSheetId="6">#REF!</definedName>
    <definedName name="___________________________var4" localSheetId="0">#REF!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6">#REF!</definedName>
    <definedName name="__________________________knr2" localSheetId="0">#REF!</definedName>
    <definedName name="__________________________knr2">#REF!</definedName>
    <definedName name="__________________________l1">[3]leads!$A$3:$E$108</definedName>
    <definedName name="__________________________l12" localSheetId="6">#REF!</definedName>
    <definedName name="__________________________l12" localSheetId="0">#REF!</definedName>
    <definedName name="__________________________l12">#REF!</definedName>
    <definedName name="__________________________l2">[2]r!$F$29</definedName>
    <definedName name="__________________________l3" localSheetId="6">#REF!</definedName>
    <definedName name="__________________________l3" localSheetId="0">#REF!</definedName>
    <definedName name="__________________________l3">#REF!</definedName>
    <definedName name="__________________________l4">[4]Sheet1!$W$2:$Y$103</definedName>
    <definedName name="__________________________l5" localSheetId="6">#REF!</definedName>
    <definedName name="__________________________l5" localSheetId="0">#REF!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 localSheetId="6">#REF!</definedName>
    <definedName name="__________________________MA1" localSheetId="0">#REF!</definedName>
    <definedName name="__________________________MA1">#REF!</definedName>
    <definedName name="__________________________MA2">NA()</definedName>
    <definedName name="__________________________Met22" localSheetId="6">#REF!</definedName>
    <definedName name="__________________________Met22" localSheetId="0">#REF!</definedName>
    <definedName name="__________________________Met22">#REF!</definedName>
    <definedName name="__________________________Met45" localSheetId="6">#REF!</definedName>
    <definedName name="__________________________Met45" localSheetId="0">#REF!</definedName>
    <definedName name="__________________________Met45">#REF!</definedName>
    <definedName name="__________________________MEt55" localSheetId="6">#REF!</definedName>
    <definedName name="__________________________MEt55" localSheetId="0">#REF!</definedName>
    <definedName name="__________________________MEt55">#REF!</definedName>
    <definedName name="__________________________Met63" localSheetId="6">#REF!</definedName>
    <definedName name="__________________________Met63" localSheetId="0">#REF!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 localSheetId="6">#REF!</definedName>
    <definedName name="__________________________mm1000" localSheetId="0">#REF!</definedName>
    <definedName name="__________________________mm1000">#REF!</definedName>
    <definedName name="__________________________mm11">[2]r!$F$4</definedName>
    <definedName name="__________________________mm111">[5]r!$F$4</definedName>
    <definedName name="__________________________mm600" localSheetId="6">#REF!</definedName>
    <definedName name="__________________________mm600" localSheetId="0">#REF!</definedName>
    <definedName name="__________________________mm600">#REF!</definedName>
    <definedName name="__________________________mm800" localSheetId="6">#REF!</definedName>
    <definedName name="__________________________mm800" localSheetId="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6">#REF!</definedName>
    <definedName name="__________________________pc2" localSheetId="0">#REF!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6">#REF!</definedName>
    <definedName name="__________________________pv2" localSheetId="0">#REF!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6">#REF!</definedName>
    <definedName name="__________________________var1" localSheetId="0">#REF!</definedName>
    <definedName name="__________________________var1">#REF!</definedName>
    <definedName name="__________________________var4" localSheetId="6">#REF!</definedName>
    <definedName name="__________________________var4" localSheetId="0">#REF!</definedName>
    <definedName name="__________________________var4">#REF!</definedName>
    <definedName name="__________________________vat1">NA()</definedName>
    <definedName name="_________________________bla1">[1]leads!$H$7</definedName>
    <definedName name="_________________________BSG100" localSheetId="6">#REF!</definedName>
    <definedName name="_________________________BSG100" localSheetId="0">#REF!</definedName>
    <definedName name="_________________________BSG100">#REF!</definedName>
    <definedName name="_________________________BSG150" localSheetId="6">#REF!</definedName>
    <definedName name="_________________________BSG150" localSheetId="0">#REF!</definedName>
    <definedName name="_________________________BSG150">#REF!</definedName>
    <definedName name="_________________________BSG5" localSheetId="6">#REF!</definedName>
    <definedName name="_________________________BSG5" localSheetId="0">#REF!</definedName>
    <definedName name="_________________________BSG5">#REF!</definedName>
    <definedName name="_________________________BSG75" localSheetId="6">#REF!</definedName>
    <definedName name="_________________________BSG75" localSheetId="0">#REF!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6">#REF!</definedName>
    <definedName name="_________________________BTC13" localSheetId="0">#REF!</definedName>
    <definedName name="_________________________BTC13">#REF!</definedName>
    <definedName name="_________________________BTC14" localSheetId="6">#REF!</definedName>
    <definedName name="_________________________BTC14" localSheetId="0">#REF!</definedName>
    <definedName name="_________________________BTC14">#REF!</definedName>
    <definedName name="_________________________BTC15" localSheetId="6">#REF!</definedName>
    <definedName name="_________________________BTC15" localSheetId="0">#REF!</definedName>
    <definedName name="_________________________BTC15">#REF!</definedName>
    <definedName name="_________________________BTC16" localSheetId="6">#REF!</definedName>
    <definedName name="_________________________BTC16" localSheetId="0">#REF!</definedName>
    <definedName name="_________________________BTC16">#REF!</definedName>
    <definedName name="_________________________BTC17" localSheetId="6">#REF!</definedName>
    <definedName name="_________________________BTC17" localSheetId="0">#REF!</definedName>
    <definedName name="_________________________BTC17">#REF!</definedName>
    <definedName name="_________________________BTC18" localSheetId="6">#REF!</definedName>
    <definedName name="_________________________BTC18" localSheetId="0">#REF!</definedName>
    <definedName name="_________________________BTC18">#REF!</definedName>
    <definedName name="_________________________BTC19" localSheetId="6">#REF!</definedName>
    <definedName name="_________________________BTC19" localSheetId="0">#REF!</definedName>
    <definedName name="_________________________BTC19">#REF!</definedName>
    <definedName name="_________________________BTC2">NA()</definedName>
    <definedName name="_________________________BTC20" localSheetId="6">#REF!</definedName>
    <definedName name="_________________________BTC20" localSheetId="0">#REF!</definedName>
    <definedName name="_________________________BTC20">#REF!</definedName>
    <definedName name="_________________________BTC21" localSheetId="6">#REF!</definedName>
    <definedName name="_________________________BTC21" localSheetId="0">#REF!</definedName>
    <definedName name="_________________________BTC21">#REF!</definedName>
    <definedName name="_________________________BTC22" localSheetId="6">#REF!</definedName>
    <definedName name="_________________________BTC22" localSheetId="0">#REF!</definedName>
    <definedName name="_________________________BTC22">#REF!</definedName>
    <definedName name="_________________________BTC23" localSheetId="6">#REF!</definedName>
    <definedName name="_________________________BTC23" localSheetId="0">#REF!</definedName>
    <definedName name="_________________________BTC23">#REF!</definedName>
    <definedName name="_________________________BTC24" localSheetId="6">#REF!</definedName>
    <definedName name="_________________________BTC24" localSheetId="0">#REF!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6">#REF!</definedName>
    <definedName name="_________________________BTR13" localSheetId="0">#REF!</definedName>
    <definedName name="_________________________BTR13">#REF!</definedName>
    <definedName name="_________________________BTR14" localSheetId="6">#REF!</definedName>
    <definedName name="_________________________BTR14" localSheetId="0">#REF!</definedName>
    <definedName name="_________________________BTR14">#REF!</definedName>
    <definedName name="_________________________BTR15" localSheetId="6">#REF!</definedName>
    <definedName name="_________________________BTR15" localSheetId="0">#REF!</definedName>
    <definedName name="_________________________BTR15">#REF!</definedName>
    <definedName name="_________________________BTR16" localSheetId="6">#REF!</definedName>
    <definedName name="_________________________BTR16" localSheetId="0">#REF!</definedName>
    <definedName name="_________________________BTR16">#REF!</definedName>
    <definedName name="_________________________BTR17" localSheetId="6">#REF!</definedName>
    <definedName name="_________________________BTR17" localSheetId="0">#REF!</definedName>
    <definedName name="_________________________BTR17">#REF!</definedName>
    <definedName name="_________________________BTR18" localSheetId="6">#REF!</definedName>
    <definedName name="_________________________BTR18" localSheetId="0">#REF!</definedName>
    <definedName name="_________________________BTR18">#REF!</definedName>
    <definedName name="_________________________BTR19" localSheetId="6">#REF!</definedName>
    <definedName name="_________________________BTR19" localSheetId="0">#REF!</definedName>
    <definedName name="_________________________BTR19">#REF!</definedName>
    <definedName name="_________________________BTR2">NA()</definedName>
    <definedName name="_________________________BTR20" localSheetId="6">#REF!</definedName>
    <definedName name="_________________________BTR20" localSheetId="0">#REF!</definedName>
    <definedName name="_________________________BTR20">#REF!</definedName>
    <definedName name="_________________________BTR21" localSheetId="6">#REF!</definedName>
    <definedName name="_________________________BTR21" localSheetId="0">#REF!</definedName>
    <definedName name="_________________________BTR21">#REF!</definedName>
    <definedName name="_________________________BTR22" localSheetId="6">#REF!</definedName>
    <definedName name="_________________________BTR22" localSheetId="0">#REF!</definedName>
    <definedName name="_________________________BTR22">#REF!</definedName>
    <definedName name="_________________________BTR23" localSheetId="6">#REF!</definedName>
    <definedName name="_________________________BTR23" localSheetId="0">#REF!</definedName>
    <definedName name="_________________________BTR23">#REF!</definedName>
    <definedName name="_________________________BTR24" localSheetId="6">#REF!</definedName>
    <definedName name="_________________________BTR24" localSheetId="0">#REF!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6">#REF!</definedName>
    <definedName name="_________________________BTS13" localSheetId="0">#REF!</definedName>
    <definedName name="_________________________BTS13">#REF!</definedName>
    <definedName name="_________________________BTS14" localSheetId="6">#REF!</definedName>
    <definedName name="_________________________BTS14" localSheetId="0">#REF!</definedName>
    <definedName name="_________________________BTS14">#REF!</definedName>
    <definedName name="_________________________BTS15" localSheetId="6">#REF!</definedName>
    <definedName name="_________________________BTS15" localSheetId="0">#REF!</definedName>
    <definedName name="_________________________BTS15">#REF!</definedName>
    <definedName name="_________________________BTS16" localSheetId="6">#REF!</definedName>
    <definedName name="_________________________BTS16" localSheetId="0">#REF!</definedName>
    <definedName name="_________________________BTS16">#REF!</definedName>
    <definedName name="_________________________BTS17" localSheetId="6">#REF!</definedName>
    <definedName name="_________________________BTS17" localSheetId="0">#REF!</definedName>
    <definedName name="_________________________BTS17">#REF!</definedName>
    <definedName name="_________________________BTS18" localSheetId="6">#REF!</definedName>
    <definedName name="_________________________BTS18" localSheetId="0">#REF!</definedName>
    <definedName name="_________________________BTS18">#REF!</definedName>
    <definedName name="_________________________BTS19" localSheetId="6">#REF!</definedName>
    <definedName name="_________________________BTS19" localSheetId="0">#REF!</definedName>
    <definedName name="_________________________BTS19">#REF!</definedName>
    <definedName name="_________________________BTS2">NA()</definedName>
    <definedName name="_________________________BTS20" localSheetId="6">#REF!</definedName>
    <definedName name="_________________________BTS20" localSheetId="0">#REF!</definedName>
    <definedName name="_________________________BTS20">#REF!</definedName>
    <definedName name="_________________________BTS21" localSheetId="6">#REF!</definedName>
    <definedName name="_________________________BTS21" localSheetId="0">#REF!</definedName>
    <definedName name="_________________________BTS21">#REF!</definedName>
    <definedName name="_________________________BTS22" localSheetId="6">#REF!</definedName>
    <definedName name="_________________________BTS22" localSheetId="0">#REF!</definedName>
    <definedName name="_________________________BTS22">#REF!</definedName>
    <definedName name="_________________________BTS23" localSheetId="6">#REF!</definedName>
    <definedName name="_________________________BTS23" localSheetId="0">#REF!</definedName>
    <definedName name="_________________________BTS23">#REF!</definedName>
    <definedName name="_________________________BTS24" localSheetId="6">#REF!</definedName>
    <definedName name="_________________________BTS24" localSheetId="0">#REF!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6">#REF!</definedName>
    <definedName name="_________________________GBS113" localSheetId="0">#REF!</definedName>
    <definedName name="_________________________GBS113">#REF!</definedName>
    <definedName name="_________________________GBS114" localSheetId="6">#REF!</definedName>
    <definedName name="_________________________GBS114" localSheetId="0">#REF!</definedName>
    <definedName name="_________________________GBS114">#REF!</definedName>
    <definedName name="_________________________GBS115" localSheetId="6">#REF!</definedName>
    <definedName name="_________________________GBS115" localSheetId="0">#REF!</definedName>
    <definedName name="_________________________GBS115">#REF!</definedName>
    <definedName name="_________________________GBS116" localSheetId="6">#REF!</definedName>
    <definedName name="_________________________GBS116" localSheetId="0">#REF!</definedName>
    <definedName name="_________________________GBS116">#REF!</definedName>
    <definedName name="_________________________GBS117" localSheetId="6">#REF!</definedName>
    <definedName name="_________________________GBS117" localSheetId="0">#REF!</definedName>
    <definedName name="_________________________GBS117">#REF!</definedName>
    <definedName name="_________________________GBS118" localSheetId="6">#REF!</definedName>
    <definedName name="_________________________GBS118" localSheetId="0">#REF!</definedName>
    <definedName name="_________________________GBS118">#REF!</definedName>
    <definedName name="_________________________GBS119" localSheetId="6">#REF!</definedName>
    <definedName name="_________________________GBS119" localSheetId="0">#REF!</definedName>
    <definedName name="_________________________GBS119">#REF!</definedName>
    <definedName name="_________________________GBS12">NA()</definedName>
    <definedName name="_________________________GBS120" localSheetId="6">#REF!</definedName>
    <definedName name="_________________________GBS120" localSheetId="0">#REF!</definedName>
    <definedName name="_________________________GBS120">#REF!</definedName>
    <definedName name="_________________________GBS121" localSheetId="6">#REF!</definedName>
    <definedName name="_________________________GBS121" localSheetId="0">#REF!</definedName>
    <definedName name="_________________________GBS121">#REF!</definedName>
    <definedName name="_________________________GBS122" localSheetId="6">#REF!</definedName>
    <definedName name="_________________________GBS122" localSheetId="0">#REF!</definedName>
    <definedName name="_________________________GBS122">#REF!</definedName>
    <definedName name="_________________________GBS123" localSheetId="6">#REF!</definedName>
    <definedName name="_________________________GBS123" localSheetId="0">#REF!</definedName>
    <definedName name="_________________________GBS123">#REF!</definedName>
    <definedName name="_________________________GBS124" localSheetId="6">#REF!</definedName>
    <definedName name="_________________________GBS124" localSheetId="0">#REF!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6">#REF!</definedName>
    <definedName name="_________________________GBS213" localSheetId="0">#REF!</definedName>
    <definedName name="_________________________GBS213">#REF!</definedName>
    <definedName name="_________________________GBS214" localSheetId="6">#REF!</definedName>
    <definedName name="_________________________GBS214" localSheetId="0">#REF!</definedName>
    <definedName name="_________________________GBS214">#REF!</definedName>
    <definedName name="_________________________GBS215" localSheetId="6">#REF!</definedName>
    <definedName name="_________________________GBS215" localSheetId="0">#REF!</definedName>
    <definedName name="_________________________GBS215">#REF!</definedName>
    <definedName name="_________________________GBS216" localSheetId="6">#REF!</definedName>
    <definedName name="_________________________GBS216" localSheetId="0">#REF!</definedName>
    <definedName name="_________________________GBS216">#REF!</definedName>
    <definedName name="_________________________GBS217" localSheetId="6">#REF!</definedName>
    <definedName name="_________________________GBS217" localSheetId="0">#REF!</definedName>
    <definedName name="_________________________GBS217">#REF!</definedName>
    <definedName name="_________________________GBS218" localSheetId="6">#REF!</definedName>
    <definedName name="_________________________GBS218" localSheetId="0">#REF!</definedName>
    <definedName name="_________________________GBS218">#REF!</definedName>
    <definedName name="_________________________GBS219" localSheetId="6">#REF!</definedName>
    <definedName name="_________________________GBS219" localSheetId="0">#REF!</definedName>
    <definedName name="_________________________GBS219">#REF!</definedName>
    <definedName name="_________________________GBS22">NA()</definedName>
    <definedName name="_________________________GBS220" localSheetId="6">#REF!</definedName>
    <definedName name="_________________________GBS220" localSheetId="0">#REF!</definedName>
    <definedName name="_________________________GBS220">#REF!</definedName>
    <definedName name="_________________________GBS221" localSheetId="6">#REF!</definedName>
    <definedName name="_________________________GBS221" localSheetId="0">#REF!</definedName>
    <definedName name="_________________________GBS221">#REF!</definedName>
    <definedName name="_________________________GBS222" localSheetId="6">#REF!</definedName>
    <definedName name="_________________________GBS222" localSheetId="0">#REF!</definedName>
    <definedName name="_________________________GBS222">#REF!</definedName>
    <definedName name="_________________________GBS223" localSheetId="6">#REF!</definedName>
    <definedName name="_________________________GBS223" localSheetId="0">#REF!</definedName>
    <definedName name="_________________________GBS223">#REF!</definedName>
    <definedName name="_________________________GBS224" localSheetId="6">#REF!</definedName>
    <definedName name="_________________________GBS224" localSheetId="0">#REF!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6">#REF!</definedName>
    <definedName name="_________________________knr2" localSheetId="0">#REF!</definedName>
    <definedName name="_________________________knr2">#REF!</definedName>
    <definedName name="_________________________l1">[3]leads!$A$3:$E$108</definedName>
    <definedName name="_________________________l12" localSheetId="6">#REF!</definedName>
    <definedName name="_________________________l12" localSheetId="0">#REF!</definedName>
    <definedName name="_________________________l12">#REF!</definedName>
    <definedName name="_________________________l2">[2]r!$F$29</definedName>
    <definedName name="_________________________l3" localSheetId="6">#REF!</definedName>
    <definedName name="_________________________l3" localSheetId="0">#REF!</definedName>
    <definedName name="_________________________l3">#REF!</definedName>
    <definedName name="_________________________l4">[4]Sheet1!$W$2:$Y$103</definedName>
    <definedName name="_________________________l5" localSheetId="6">#REF!</definedName>
    <definedName name="_________________________l5" localSheetId="0">#REF!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6">#REF!</definedName>
    <definedName name="_________________________MA2" localSheetId="0">#REF!</definedName>
    <definedName name="_________________________MA2">#REF!</definedName>
    <definedName name="_________________________Met22" localSheetId="6">#REF!</definedName>
    <definedName name="_________________________Met22" localSheetId="0">#REF!</definedName>
    <definedName name="_________________________Met22">#REF!</definedName>
    <definedName name="_________________________Met45" localSheetId="6">#REF!</definedName>
    <definedName name="_________________________Met45" localSheetId="0">#REF!</definedName>
    <definedName name="_________________________Met45">#REF!</definedName>
    <definedName name="_________________________MEt55" localSheetId="6">#REF!</definedName>
    <definedName name="_________________________MEt55" localSheetId="0">#REF!</definedName>
    <definedName name="_________________________MEt55">#REF!</definedName>
    <definedName name="_________________________Met63" localSheetId="6">#REF!</definedName>
    <definedName name="_________________________Met63" localSheetId="0">#REF!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6">#REF!</definedName>
    <definedName name="_________________________ML213" localSheetId="0">#REF!</definedName>
    <definedName name="_________________________ML213">#REF!</definedName>
    <definedName name="_________________________ML214" localSheetId="6">#REF!</definedName>
    <definedName name="_________________________ML214" localSheetId="0">#REF!</definedName>
    <definedName name="_________________________ML214">#REF!</definedName>
    <definedName name="_________________________ML215" localSheetId="6">#REF!</definedName>
    <definedName name="_________________________ML215" localSheetId="0">#REF!</definedName>
    <definedName name="_________________________ML215">#REF!</definedName>
    <definedName name="_________________________ML216" localSheetId="6">#REF!</definedName>
    <definedName name="_________________________ML216" localSheetId="0">#REF!</definedName>
    <definedName name="_________________________ML216">#REF!</definedName>
    <definedName name="_________________________ML217" localSheetId="6">#REF!</definedName>
    <definedName name="_________________________ML217" localSheetId="0">#REF!</definedName>
    <definedName name="_________________________ML217">#REF!</definedName>
    <definedName name="_________________________ML218" localSheetId="6">#REF!</definedName>
    <definedName name="_________________________ML218" localSheetId="0">#REF!</definedName>
    <definedName name="_________________________ML218">#REF!</definedName>
    <definedName name="_________________________ML219" localSheetId="6">#REF!</definedName>
    <definedName name="_________________________ML219" localSheetId="0">#REF!</definedName>
    <definedName name="_________________________ML219">#REF!</definedName>
    <definedName name="_________________________ML22">NA()</definedName>
    <definedName name="_________________________ML220" localSheetId="6">#REF!</definedName>
    <definedName name="_________________________ML220" localSheetId="0">#REF!</definedName>
    <definedName name="_________________________ML220">#REF!</definedName>
    <definedName name="_________________________ML221" localSheetId="6">#REF!</definedName>
    <definedName name="_________________________ML221" localSheetId="0">#REF!</definedName>
    <definedName name="_________________________ML221">#REF!</definedName>
    <definedName name="_________________________ML222" localSheetId="6">#REF!</definedName>
    <definedName name="_________________________ML222" localSheetId="0">#REF!</definedName>
    <definedName name="_________________________ML222">#REF!</definedName>
    <definedName name="_________________________ML223" localSheetId="6">#REF!</definedName>
    <definedName name="_________________________ML223" localSheetId="0">#REF!</definedName>
    <definedName name="_________________________ML223">#REF!</definedName>
    <definedName name="_________________________ML224" localSheetId="6">#REF!</definedName>
    <definedName name="_________________________ML224" localSheetId="0">#REF!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6">#REF!</definedName>
    <definedName name="_________________________ML313" localSheetId="0">#REF!</definedName>
    <definedName name="_________________________ML313">#REF!</definedName>
    <definedName name="_________________________ML314" localSheetId="6">#REF!</definedName>
    <definedName name="_________________________ML314" localSheetId="0">#REF!</definedName>
    <definedName name="_________________________ML314">#REF!</definedName>
    <definedName name="_________________________ML315" localSheetId="6">#REF!</definedName>
    <definedName name="_________________________ML315" localSheetId="0">#REF!</definedName>
    <definedName name="_________________________ML315">#REF!</definedName>
    <definedName name="_________________________ML316" localSheetId="6">#REF!</definedName>
    <definedName name="_________________________ML316" localSheetId="0">#REF!</definedName>
    <definedName name="_________________________ML316">#REF!</definedName>
    <definedName name="_________________________ML317" localSheetId="6">#REF!</definedName>
    <definedName name="_________________________ML317" localSheetId="0">#REF!</definedName>
    <definedName name="_________________________ML317">#REF!</definedName>
    <definedName name="_________________________ML318" localSheetId="6">#REF!</definedName>
    <definedName name="_________________________ML318" localSheetId="0">#REF!</definedName>
    <definedName name="_________________________ML318">#REF!</definedName>
    <definedName name="_________________________ML319" localSheetId="6">#REF!</definedName>
    <definedName name="_________________________ML319" localSheetId="0">#REF!</definedName>
    <definedName name="_________________________ML319">#REF!</definedName>
    <definedName name="_________________________ML32">NA()</definedName>
    <definedName name="_________________________ML320" localSheetId="6">#REF!</definedName>
    <definedName name="_________________________ML320" localSheetId="0">#REF!</definedName>
    <definedName name="_________________________ML320">#REF!</definedName>
    <definedName name="_________________________ML321" localSheetId="6">#REF!</definedName>
    <definedName name="_________________________ML321" localSheetId="0">#REF!</definedName>
    <definedName name="_________________________ML321">#REF!</definedName>
    <definedName name="_________________________ML322" localSheetId="6">#REF!</definedName>
    <definedName name="_________________________ML322" localSheetId="0">#REF!</definedName>
    <definedName name="_________________________ML322">#REF!</definedName>
    <definedName name="_________________________ML323" localSheetId="6">#REF!</definedName>
    <definedName name="_________________________ML323" localSheetId="0">#REF!</definedName>
    <definedName name="_________________________ML323">#REF!</definedName>
    <definedName name="_________________________ML324" localSheetId="6">#REF!</definedName>
    <definedName name="_________________________ML324" localSheetId="0">#REF!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 localSheetId="6">#REF!</definedName>
    <definedName name="_________________________mm1000" localSheetId="0">#REF!</definedName>
    <definedName name="_________________________mm1000">#REF!</definedName>
    <definedName name="_________________________mm11">[2]r!$F$4</definedName>
    <definedName name="_________________________mm111">[5]r!$F$4</definedName>
    <definedName name="_________________________mm600" localSheetId="6">#REF!</definedName>
    <definedName name="_________________________mm600" localSheetId="0">#REF!</definedName>
    <definedName name="_________________________mm600">#REF!</definedName>
    <definedName name="_________________________mm800" localSheetId="6">#REF!</definedName>
    <definedName name="_________________________mm800" localSheetId="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6">#REF!</definedName>
    <definedName name="_________________________PC13" localSheetId="0">#REF!</definedName>
    <definedName name="_________________________PC13">#REF!</definedName>
    <definedName name="_________________________PC14" localSheetId="6">#REF!</definedName>
    <definedName name="_________________________PC14" localSheetId="0">#REF!</definedName>
    <definedName name="_________________________PC14">#REF!</definedName>
    <definedName name="_________________________PC15" localSheetId="6">#REF!</definedName>
    <definedName name="_________________________PC15" localSheetId="0">#REF!</definedName>
    <definedName name="_________________________PC15">#REF!</definedName>
    <definedName name="_________________________PC16" localSheetId="6">#REF!</definedName>
    <definedName name="_________________________PC16" localSheetId="0">#REF!</definedName>
    <definedName name="_________________________PC16">#REF!</definedName>
    <definedName name="_________________________PC17" localSheetId="6">#REF!</definedName>
    <definedName name="_________________________PC17" localSheetId="0">#REF!</definedName>
    <definedName name="_________________________PC17">#REF!</definedName>
    <definedName name="_________________________PC18" localSheetId="6">#REF!</definedName>
    <definedName name="_________________________PC18" localSheetId="0">#REF!</definedName>
    <definedName name="_________________________PC18">#REF!</definedName>
    <definedName name="_________________________PC19" localSheetId="6">#REF!</definedName>
    <definedName name="_________________________PC19" localSheetId="0">#REF!</definedName>
    <definedName name="_________________________PC19">#REF!</definedName>
    <definedName name="_________________________pc2" localSheetId="6">#REF!</definedName>
    <definedName name="_________________________pc2" localSheetId="0">#REF!</definedName>
    <definedName name="_________________________pc2">#REF!</definedName>
    <definedName name="_________________________PC20">NA()</definedName>
    <definedName name="_________________________PC21" localSheetId="6">#REF!</definedName>
    <definedName name="_________________________PC21" localSheetId="0">#REF!</definedName>
    <definedName name="_________________________PC21">#REF!</definedName>
    <definedName name="_________________________PC22" localSheetId="6">#REF!</definedName>
    <definedName name="_________________________PC22" localSheetId="0">#REF!</definedName>
    <definedName name="_________________________PC22">#REF!</definedName>
    <definedName name="_________________________PC23" localSheetId="6">#REF!</definedName>
    <definedName name="_________________________PC23" localSheetId="0">#REF!</definedName>
    <definedName name="_________________________PC23">#REF!</definedName>
    <definedName name="_________________________PC24" localSheetId="6">#REF!</definedName>
    <definedName name="_________________________PC24" localSheetId="0">#REF!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6">#REF!</definedName>
    <definedName name="_________________________pv2" localSheetId="0">#REF!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6">#REF!</definedName>
    <definedName name="_________________________var1" localSheetId="0">#REF!</definedName>
    <definedName name="_________________________var1">#REF!</definedName>
    <definedName name="_________________________var4" localSheetId="6">#REF!</definedName>
    <definedName name="_________________________var4" localSheetId="0">#REF!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6">#REF!</definedName>
    <definedName name="________________________BTC1" localSheetId="0">#REF!</definedName>
    <definedName name="________________________BTC1">#REF!</definedName>
    <definedName name="________________________BTC10" localSheetId="6">#REF!</definedName>
    <definedName name="________________________BTC10" localSheetId="0">#REF!</definedName>
    <definedName name="________________________BTC10">#REF!</definedName>
    <definedName name="________________________BTC11" localSheetId="6">#REF!</definedName>
    <definedName name="________________________BTC11" localSheetId="0">#REF!</definedName>
    <definedName name="________________________BTC11">#REF!</definedName>
    <definedName name="________________________BTC12" localSheetId="6">#REF!</definedName>
    <definedName name="________________________BTC12" localSheetId="0">#REF!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6">#REF!</definedName>
    <definedName name="________________________BTC2" localSheetId="0">#REF!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6">#REF!</definedName>
    <definedName name="________________________BTC3" localSheetId="0">#REF!</definedName>
    <definedName name="________________________BTC3">#REF!</definedName>
    <definedName name="________________________BTC4" localSheetId="6">#REF!</definedName>
    <definedName name="________________________BTC4" localSheetId="0">#REF!</definedName>
    <definedName name="________________________BTC4">#REF!</definedName>
    <definedName name="________________________BTC5" localSheetId="6">#REF!</definedName>
    <definedName name="________________________BTC5" localSheetId="0">#REF!</definedName>
    <definedName name="________________________BTC5">#REF!</definedName>
    <definedName name="________________________BTC6" localSheetId="6">#REF!</definedName>
    <definedName name="________________________BTC6" localSheetId="0">#REF!</definedName>
    <definedName name="________________________BTC6">#REF!</definedName>
    <definedName name="________________________BTC7" localSheetId="6">#REF!</definedName>
    <definedName name="________________________BTC7" localSheetId="0">#REF!</definedName>
    <definedName name="________________________BTC7">#REF!</definedName>
    <definedName name="________________________BTC8" localSheetId="6">#REF!</definedName>
    <definedName name="________________________BTC8" localSheetId="0">#REF!</definedName>
    <definedName name="________________________BTC8">#REF!</definedName>
    <definedName name="________________________BTC9" localSheetId="6">#REF!</definedName>
    <definedName name="________________________BTC9" localSheetId="0">#REF!</definedName>
    <definedName name="________________________BTC9">#REF!</definedName>
    <definedName name="________________________BTR1" localSheetId="6">#REF!</definedName>
    <definedName name="________________________BTR1" localSheetId="0">#REF!</definedName>
    <definedName name="________________________BTR1">#REF!</definedName>
    <definedName name="________________________BTR10" localSheetId="6">#REF!</definedName>
    <definedName name="________________________BTR10" localSheetId="0">#REF!</definedName>
    <definedName name="________________________BTR10">#REF!</definedName>
    <definedName name="________________________BTR11" localSheetId="6">#REF!</definedName>
    <definedName name="________________________BTR11" localSheetId="0">#REF!</definedName>
    <definedName name="________________________BTR11">#REF!</definedName>
    <definedName name="________________________BTR12" localSheetId="6">#REF!</definedName>
    <definedName name="________________________BTR12" localSheetId="0">#REF!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6">#REF!</definedName>
    <definedName name="________________________BTR2" localSheetId="0">#REF!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6">#REF!</definedName>
    <definedName name="________________________BTR3" localSheetId="0">#REF!</definedName>
    <definedName name="________________________BTR3">#REF!</definedName>
    <definedName name="________________________BTR4" localSheetId="6">#REF!</definedName>
    <definedName name="________________________BTR4" localSheetId="0">#REF!</definedName>
    <definedName name="________________________BTR4">#REF!</definedName>
    <definedName name="________________________BTR5" localSheetId="6">#REF!</definedName>
    <definedName name="________________________BTR5" localSheetId="0">#REF!</definedName>
    <definedName name="________________________BTR5">#REF!</definedName>
    <definedName name="________________________BTR6" localSheetId="6">#REF!</definedName>
    <definedName name="________________________BTR6" localSheetId="0">#REF!</definedName>
    <definedName name="________________________BTR6">#REF!</definedName>
    <definedName name="________________________BTR7" localSheetId="6">#REF!</definedName>
    <definedName name="________________________BTR7" localSheetId="0">#REF!</definedName>
    <definedName name="________________________BTR7">#REF!</definedName>
    <definedName name="________________________BTR8" localSheetId="6">#REF!</definedName>
    <definedName name="________________________BTR8" localSheetId="0">#REF!</definedName>
    <definedName name="________________________BTR8">#REF!</definedName>
    <definedName name="________________________BTR9" localSheetId="6">#REF!</definedName>
    <definedName name="________________________BTR9" localSheetId="0">#REF!</definedName>
    <definedName name="________________________BTR9">#REF!</definedName>
    <definedName name="________________________BTS1" localSheetId="6">#REF!</definedName>
    <definedName name="________________________BTS1" localSheetId="0">#REF!</definedName>
    <definedName name="________________________BTS1">#REF!</definedName>
    <definedName name="________________________BTS10" localSheetId="6">#REF!</definedName>
    <definedName name="________________________BTS10" localSheetId="0">#REF!</definedName>
    <definedName name="________________________BTS10">#REF!</definedName>
    <definedName name="________________________BTS11" localSheetId="6">#REF!</definedName>
    <definedName name="________________________BTS11" localSheetId="0">#REF!</definedName>
    <definedName name="________________________BTS11">#REF!</definedName>
    <definedName name="________________________BTS12" localSheetId="6">#REF!</definedName>
    <definedName name="________________________BTS12" localSheetId="0">#REF!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6">#REF!</definedName>
    <definedName name="________________________BTS2" localSheetId="0">#REF!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6">#REF!</definedName>
    <definedName name="________________________BTS3" localSheetId="0">#REF!</definedName>
    <definedName name="________________________BTS3">#REF!</definedName>
    <definedName name="________________________BTS4" localSheetId="6">#REF!</definedName>
    <definedName name="________________________BTS4" localSheetId="0">#REF!</definedName>
    <definedName name="________________________BTS4">#REF!</definedName>
    <definedName name="________________________BTS5" localSheetId="6">#REF!</definedName>
    <definedName name="________________________BTS5" localSheetId="0">#REF!</definedName>
    <definedName name="________________________BTS5">#REF!</definedName>
    <definedName name="________________________BTS6" localSheetId="6">#REF!</definedName>
    <definedName name="________________________BTS6" localSheetId="0">#REF!</definedName>
    <definedName name="________________________BTS6">#REF!</definedName>
    <definedName name="________________________BTS7" localSheetId="6">#REF!</definedName>
    <definedName name="________________________BTS7" localSheetId="0">#REF!</definedName>
    <definedName name="________________________BTS7">#REF!</definedName>
    <definedName name="________________________BTS8" localSheetId="6">#REF!</definedName>
    <definedName name="________________________BTS8" localSheetId="0">#REF!</definedName>
    <definedName name="________________________BTS8">#REF!</definedName>
    <definedName name="________________________BTS9" localSheetId="6">#REF!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6">#REF!</definedName>
    <definedName name="________________________GBS11" localSheetId="0">#REF!</definedName>
    <definedName name="________________________GBS11">#REF!</definedName>
    <definedName name="________________________GBS110" localSheetId="6">#REF!</definedName>
    <definedName name="________________________GBS110" localSheetId="0">#REF!</definedName>
    <definedName name="________________________GBS110">#REF!</definedName>
    <definedName name="________________________GBS111" localSheetId="6">#REF!</definedName>
    <definedName name="________________________GBS111" localSheetId="0">#REF!</definedName>
    <definedName name="________________________GBS111">#REF!</definedName>
    <definedName name="________________________GBS112" localSheetId="6">#REF!</definedName>
    <definedName name="________________________GBS112" localSheetId="0">#REF!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6">#REF!</definedName>
    <definedName name="________________________GBS12" localSheetId="0">#REF!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6">#REF!</definedName>
    <definedName name="________________________GBS13" localSheetId="0">#REF!</definedName>
    <definedName name="________________________GBS13">#REF!</definedName>
    <definedName name="________________________GBS14" localSheetId="6">#REF!</definedName>
    <definedName name="________________________GBS14" localSheetId="0">#REF!</definedName>
    <definedName name="________________________GBS14">#REF!</definedName>
    <definedName name="________________________GBS15" localSheetId="6">#REF!</definedName>
    <definedName name="________________________GBS15" localSheetId="0">#REF!</definedName>
    <definedName name="________________________GBS15">#REF!</definedName>
    <definedName name="________________________GBS16" localSheetId="6">#REF!</definedName>
    <definedName name="________________________GBS16" localSheetId="0">#REF!</definedName>
    <definedName name="________________________GBS16">#REF!</definedName>
    <definedName name="________________________GBS17" localSheetId="6">#REF!</definedName>
    <definedName name="________________________GBS17" localSheetId="0">#REF!</definedName>
    <definedName name="________________________GBS17">#REF!</definedName>
    <definedName name="________________________GBS18" localSheetId="6">#REF!</definedName>
    <definedName name="________________________GBS18" localSheetId="0">#REF!</definedName>
    <definedName name="________________________GBS18">#REF!</definedName>
    <definedName name="________________________GBS19" localSheetId="6">#REF!</definedName>
    <definedName name="________________________GBS19" localSheetId="0">#REF!</definedName>
    <definedName name="________________________GBS19">#REF!</definedName>
    <definedName name="________________________GBS21" localSheetId="6">#REF!</definedName>
    <definedName name="________________________GBS21" localSheetId="0">#REF!</definedName>
    <definedName name="________________________GBS21">#REF!</definedName>
    <definedName name="________________________GBS210" localSheetId="6">#REF!</definedName>
    <definedName name="________________________GBS210" localSheetId="0">#REF!</definedName>
    <definedName name="________________________GBS210">#REF!</definedName>
    <definedName name="________________________GBS211" localSheetId="6">#REF!</definedName>
    <definedName name="________________________GBS211" localSheetId="0">#REF!</definedName>
    <definedName name="________________________GBS211">#REF!</definedName>
    <definedName name="________________________GBS212" localSheetId="6">#REF!</definedName>
    <definedName name="________________________GBS212" localSheetId="0">#REF!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6">#REF!</definedName>
    <definedName name="________________________GBS22" localSheetId="0">#REF!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6">#REF!</definedName>
    <definedName name="________________________GBS23" localSheetId="0">#REF!</definedName>
    <definedName name="________________________GBS23">#REF!</definedName>
    <definedName name="________________________GBS24" localSheetId="6">#REF!</definedName>
    <definedName name="________________________GBS24" localSheetId="0">#REF!</definedName>
    <definedName name="________________________GBS24">#REF!</definedName>
    <definedName name="________________________GBS25" localSheetId="6">#REF!</definedName>
    <definedName name="________________________GBS25" localSheetId="0">#REF!</definedName>
    <definedName name="________________________GBS25">#REF!</definedName>
    <definedName name="________________________GBS26" localSheetId="6">#REF!</definedName>
    <definedName name="________________________GBS26" localSheetId="0">#REF!</definedName>
    <definedName name="________________________GBS26">#REF!</definedName>
    <definedName name="________________________GBS27" localSheetId="6">#REF!</definedName>
    <definedName name="________________________GBS27" localSheetId="0">#REF!</definedName>
    <definedName name="________________________GBS27">#REF!</definedName>
    <definedName name="________________________GBS28" localSheetId="6">#REF!</definedName>
    <definedName name="________________________GBS28" localSheetId="0">#REF!</definedName>
    <definedName name="________________________GBS28">#REF!</definedName>
    <definedName name="________________________GBS29" localSheetId="6">#REF!</definedName>
    <definedName name="________________________GBS29" localSheetId="0">#REF!</definedName>
    <definedName name="________________________GBS29">#REF!</definedName>
    <definedName name="________________________knr2">NA()</definedName>
    <definedName name="________________________l1">[3]leads!$A$3:$E$108</definedName>
    <definedName name="________________________l12" localSheetId="6">#REF!</definedName>
    <definedName name="________________________l12" localSheetId="0">#REF!</definedName>
    <definedName name="________________________l12">#REF!</definedName>
    <definedName name="________________________l2">[2]r!$F$29</definedName>
    <definedName name="________________________l3" localSheetId="6">#REF!</definedName>
    <definedName name="________________________l3" localSheetId="0">#REF!</definedName>
    <definedName name="________________________l3">#REF!</definedName>
    <definedName name="________________________l4">[4]Sheet1!$W$2:$Y$103</definedName>
    <definedName name="________________________l5" localSheetId="6">#REF!</definedName>
    <definedName name="________________________l5" localSheetId="0">#REF!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6">#REF!</definedName>
    <definedName name="________________________lj600" localSheetId="0">#REF!</definedName>
    <definedName name="________________________lj600">#REF!</definedName>
    <definedName name="________________________lj900" localSheetId="6">#REF!</definedName>
    <definedName name="________________________lj900" localSheetId="0">#REF!</definedName>
    <definedName name="________________________lj900">#REF!</definedName>
    <definedName name="________________________LL3" localSheetId="6">#REF!</definedName>
    <definedName name="________________________LL3" localSheetId="0">#REF!</definedName>
    <definedName name="________________________LL3">#REF!</definedName>
    <definedName name="________________________MA1" localSheetId="6">#REF!</definedName>
    <definedName name="________________________MA1" localSheetId="0">#REF!</definedName>
    <definedName name="________________________MA1">#REF!</definedName>
    <definedName name="________________________MA2" localSheetId="6">#REF!</definedName>
    <definedName name="________________________MA2" localSheetId="0">#REF!</definedName>
    <definedName name="________________________MA2">#REF!</definedName>
    <definedName name="________________________Met22" localSheetId="6">#REF!</definedName>
    <definedName name="________________________Met22" localSheetId="0">#REF!</definedName>
    <definedName name="________________________Met22">#REF!</definedName>
    <definedName name="________________________Met45" localSheetId="6">#REF!</definedName>
    <definedName name="________________________Met45" localSheetId="0">#REF!</definedName>
    <definedName name="________________________Met45">#REF!</definedName>
    <definedName name="________________________MEt55" localSheetId="6">#REF!</definedName>
    <definedName name="________________________MEt55" localSheetId="0">#REF!</definedName>
    <definedName name="________________________MEt55">#REF!</definedName>
    <definedName name="________________________Met63" localSheetId="6">#REF!</definedName>
    <definedName name="________________________Met63" localSheetId="0">#REF!</definedName>
    <definedName name="________________________Met63">#REF!</definedName>
    <definedName name="________________________ML21" localSheetId="6">#REF!</definedName>
    <definedName name="________________________ML21" localSheetId="0">#REF!</definedName>
    <definedName name="________________________ML21">#REF!</definedName>
    <definedName name="________________________ML210" localSheetId="6">#REF!</definedName>
    <definedName name="________________________ML210" localSheetId="0">#REF!</definedName>
    <definedName name="________________________ML210">#REF!</definedName>
    <definedName name="________________________ML211" localSheetId="6">#REF!</definedName>
    <definedName name="________________________ML211" localSheetId="0">#REF!</definedName>
    <definedName name="________________________ML211">#REF!</definedName>
    <definedName name="________________________ML212" localSheetId="6">#REF!</definedName>
    <definedName name="________________________ML212" localSheetId="0">#REF!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6">#REF!</definedName>
    <definedName name="________________________ML22" localSheetId="0">#REF!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6">#REF!</definedName>
    <definedName name="________________________ML23" localSheetId="0">#REF!</definedName>
    <definedName name="________________________ML23">#REF!</definedName>
    <definedName name="________________________ML24" localSheetId="6">#REF!</definedName>
    <definedName name="________________________ML24" localSheetId="0">#REF!</definedName>
    <definedName name="________________________ML24">#REF!</definedName>
    <definedName name="________________________ML25" localSheetId="6">#REF!</definedName>
    <definedName name="________________________ML25" localSheetId="0">#REF!</definedName>
    <definedName name="________________________ML25">#REF!</definedName>
    <definedName name="________________________ML26" localSheetId="6">#REF!</definedName>
    <definedName name="________________________ML26" localSheetId="0">#REF!</definedName>
    <definedName name="________________________ML26">#REF!</definedName>
    <definedName name="________________________ML27" localSheetId="6">#REF!</definedName>
    <definedName name="________________________ML27" localSheetId="0">#REF!</definedName>
    <definedName name="________________________ML27">#REF!</definedName>
    <definedName name="________________________ML28" localSheetId="6">#REF!</definedName>
    <definedName name="________________________ML28" localSheetId="0">#REF!</definedName>
    <definedName name="________________________ML28">#REF!</definedName>
    <definedName name="________________________ML29" localSheetId="6">#REF!</definedName>
    <definedName name="________________________ML29" localSheetId="0">#REF!</definedName>
    <definedName name="________________________ML29">#REF!</definedName>
    <definedName name="________________________ML31" localSheetId="6">#REF!</definedName>
    <definedName name="________________________ML31" localSheetId="0">#REF!</definedName>
    <definedName name="________________________ML31">#REF!</definedName>
    <definedName name="________________________ML310" localSheetId="6">#REF!</definedName>
    <definedName name="________________________ML310" localSheetId="0">#REF!</definedName>
    <definedName name="________________________ML310">#REF!</definedName>
    <definedName name="________________________ML311" localSheetId="6">#REF!</definedName>
    <definedName name="________________________ML311" localSheetId="0">#REF!</definedName>
    <definedName name="________________________ML311">#REF!</definedName>
    <definedName name="________________________ML312" localSheetId="6">#REF!</definedName>
    <definedName name="________________________ML312" localSheetId="0">#REF!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6">#REF!</definedName>
    <definedName name="________________________ML32" localSheetId="0">#REF!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6">#REF!</definedName>
    <definedName name="________________________ML33" localSheetId="0">#REF!</definedName>
    <definedName name="________________________ML33">#REF!</definedName>
    <definedName name="________________________ML34" localSheetId="6">#REF!</definedName>
    <definedName name="________________________ML34" localSheetId="0">#REF!</definedName>
    <definedName name="________________________ML34">#REF!</definedName>
    <definedName name="________________________ML35" localSheetId="6">#REF!</definedName>
    <definedName name="________________________ML35" localSheetId="0">#REF!</definedName>
    <definedName name="________________________ML35">#REF!</definedName>
    <definedName name="________________________ML36" localSheetId="6">#REF!</definedName>
    <definedName name="________________________ML36" localSheetId="0">#REF!</definedName>
    <definedName name="________________________ML36">#REF!</definedName>
    <definedName name="________________________ML37" localSheetId="6">#REF!</definedName>
    <definedName name="________________________ML37" localSheetId="0">#REF!</definedName>
    <definedName name="________________________ML37">#REF!</definedName>
    <definedName name="________________________ML38" localSheetId="6">#REF!</definedName>
    <definedName name="________________________ML38" localSheetId="0">#REF!</definedName>
    <definedName name="________________________ML38">#REF!</definedName>
    <definedName name="________________________ML39" localSheetId="6">#REF!</definedName>
    <definedName name="________________________ML39" localSheetId="0">#REF!</definedName>
    <definedName name="________________________ML39">#REF!</definedName>
    <definedName name="________________________ML7" localSheetId="6">#REF!</definedName>
    <definedName name="________________________ML7" localSheetId="0">#REF!</definedName>
    <definedName name="________________________ML7">#REF!</definedName>
    <definedName name="________________________ML8" localSheetId="6">#REF!</definedName>
    <definedName name="________________________ML8" localSheetId="0">#REF!</definedName>
    <definedName name="________________________ML8">#REF!</definedName>
    <definedName name="________________________ML9" localSheetId="6">#REF!</definedName>
    <definedName name="________________________ML9" localSheetId="0">#REF!</definedName>
    <definedName name="________________________ML9">#REF!</definedName>
    <definedName name="________________________mm1">[6]r!$F$4</definedName>
    <definedName name="________________________mm1000" localSheetId="6">#REF!</definedName>
    <definedName name="________________________mm1000" localSheetId="0">#REF!</definedName>
    <definedName name="________________________mm1000">#REF!</definedName>
    <definedName name="________________________mm11">[2]r!$F$4</definedName>
    <definedName name="________________________mm111">[5]r!$F$4</definedName>
    <definedName name="________________________mm600" localSheetId="6">#REF!</definedName>
    <definedName name="________________________mm600" localSheetId="0">#REF!</definedName>
    <definedName name="________________________mm600">#REF!</definedName>
    <definedName name="________________________mm800" localSheetId="6">#REF!</definedName>
    <definedName name="________________________mm800" localSheetId="0">#REF!</definedName>
    <definedName name="________________________mm800">#REF!</definedName>
    <definedName name="________________________PC1" localSheetId="6">#REF!</definedName>
    <definedName name="________________________PC1" localSheetId="0">#REF!</definedName>
    <definedName name="________________________PC1">#REF!</definedName>
    <definedName name="________________________PC10" localSheetId="6">#REF!</definedName>
    <definedName name="________________________PC10" localSheetId="0">#REF!</definedName>
    <definedName name="________________________PC10">#REF!</definedName>
    <definedName name="________________________PC11" localSheetId="6">#REF!</definedName>
    <definedName name="________________________PC11" localSheetId="0">#REF!</definedName>
    <definedName name="________________________PC11">#REF!</definedName>
    <definedName name="________________________PC12" localSheetId="6">#REF!</definedName>
    <definedName name="________________________PC12" localSheetId="0">#REF!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6">#REF!</definedName>
    <definedName name="________________________pc2" localSheetId="0">#REF!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6">#REF!</definedName>
    <definedName name="________________________PC4" localSheetId="0">#REF!</definedName>
    <definedName name="________________________PC4">#REF!</definedName>
    <definedName name="________________________PC5" localSheetId="6">#REF!</definedName>
    <definedName name="________________________PC5" localSheetId="0">#REF!</definedName>
    <definedName name="________________________PC5">#REF!</definedName>
    <definedName name="________________________PC6" localSheetId="6">#REF!</definedName>
    <definedName name="________________________PC6" localSheetId="0">#REF!</definedName>
    <definedName name="________________________PC6">#REF!</definedName>
    <definedName name="________________________pc600" localSheetId="6">#REF!</definedName>
    <definedName name="________________________pc600" localSheetId="0">#REF!</definedName>
    <definedName name="________________________pc600">#REF!</definedName>
    <definedName name="________________________PC7" localSheetId="6">#REF!</definedName>
    <definedName name="________________________PC7" localSheetId="0">#REF!</definedName>
    <definedName name="________________________PC7">#REF!</definedName>
    <definedName name="________________________PC8" localSheetId="6">#REF!</definedName>
    <definedName name="________________________PC8" localSheetId="0">#REF!</definedName>
    <definedName name="________________________PC8">#REF!</definedName>
    <definedName name="________________________PC9" localSheetId="6">#REF!</definedName>
    <definedName name="________________________PC9" localSheetId="0">#REF!</definedName>
    <definedName name="________________________PC9">#REF!</definedName>
    <definedName name="________________________pc900" localSheetId="6">#REF!</definedName>
    <definedName name="________________________pc900" localSheetId="0">#REF!</definedName>
    <definedName name="________________________pc900">#REF!</definedName>
    <definedName name="________________________pv2" localSheetId="6">#REF!</definedName>
    <definedName name="________________________pv2" localSheetId="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6">#REF!</definedName>
    <definedName name="________________________var1" localSheetId="0">#REF!</definedName>
    <definedName name="________________________var1">#REF!</definedName>
    <definedName name="________________________var4" localSheetId="6">#REF!</definedName>
    <definedName name="________________________var4" localSheetId="0">#REF!</definedName>
    <definedName name="________________________var4">#REF!</definedName>
    <definedName name="________________________vat1">NA()</definedName>
    <definedName name="_______________________bla1">[1]leads!$H$7</definedName>
    <definedName name="_______________________BSG100" localSheetId="6">#REF!</definedName>
    <definedName name="_______________________BSG100" localSheetId="0">#REF!</definedName>
    <definedName name="_______________________BSG100">#REF!</definedName>
    <definedName name="_______________________BSG150" localSheetId="6">#REF!</definedName>
    <definedName name="_______________________BSG150" localSheetId="0">#REF!</definedName>
    <definedName name="_______________________BSG150">#REF!</definedName>
    <definedName name="_______________________BSG5" localSheetId="6">#REF!</definedName>
    <definedName name="_______________________BSG5" localSheetId="0">#REF!</definedName>
    <definedName name="_______________________BSG5">#REF!</definedName>
    <definedName name="_______________________BSG75" localSheetId="6">#REF!</definedName>
    <definedName name="_______________________BSG75" localSheetId="0">#REF!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6">#REF!</definedName>
    <definedName name="_______________________BTC13" localSheetId="0">#REF!</definedName>
    <definedName name="_______________________BTC13">#REF!</definedName>
    <definedName name="_______________________BTC14" localSheetId="6">#REF!</definedName>
    <definedName name="_______________________BTC14" localSheetId="0">#REF!</definedName>
    <definedName name="_______________________BTC14">#REF!</definedName>
    <definedName name="_______________________BTC15" localSheetId="6">#REF!</definedName>
    <definedName name="_______________________BTC15" localSheetId="0">#REF!</definedName>
    <definedName name="_______________________BTC15">#REF!</definedName>
    <definedName name="_______________________BTC16" localSheetId="6">#REF!</definedName>
    <definedName name="_______________________BTC16" localSheetId="0">#REF!</definedName>
    <definedName name="_______________________BTC16">#REF!</definedName>
    <definedName name="_______________________BTC17" localSheetId="6">#REF!</definedName>
    <definedName name="_______________________BTC17" localSheetId="0">#REF!</definedName>
    <definedName name="_______________________BTC17">#REF!</definedName>
    <definedName name="_______________________BTC18" localSheetId="6">#REF!</definedName>
    <definedName name="_______________________BTC18" localSheetId="0">#REF!</definedName>
    <definedName name="_______________________BTC18">#REF!</definedName>
    <definedName name="_______________________BTC19" localSheetId="6">#REF!</definedName>
    <definedName name="_______________________BTC19" localSheetId="0">#REF!</definedName>
    <definedName name="_______________________BTC19">#REF!</definedName>
    <definedName name="_______________________BTC2">NA()</definedName>
    <definedName name="_______________________BTC20" localSheetId="6">#REF!</definedName>
    <definedName name="_______________________BTC20" localSheetId="0">#REF!</definedName>
    <definedName name="_______________________BTC20">#REF!</definedName>
    <definedName name="_______________________BTC21" localSheetId="6">#REF!</definedName>
    <definedName name="_______________________BTC21" localSheetId="0">#REF!</definedName>
    <definedName name="_______________________BTC21">#REF!</definedName>
    <definedName name="_______________________BTC22" localSheetId="6">#REF!</definedName>
    <definedName name="_______________________BTC22" localSheetId="0">#REF!</definedName>
    <definedName name="_______________________BTC22">#REF!</definedName>
    <definedName name="_______________________BTC23" localSheetId="6">#REF!</definedName>
    <definedName name="_______________________BTC23" localSheetId="0">#REF!</definedName>
    <definedName name="_______________________BTC23">#REF!</definedName>
    <definedName name="_______________________BTC24" localSheetId="6">#REF!</definedName>
    <definedName name="_______________________BTC24" localSheetId="0">#REF!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6">#REF!</definedName>
    <definedName name="_______________________BTR13" localSheetId="0">#REF!</definedName>
    <definedName name="_______________________BTR13">#REF!</definedName>
    <definedName name="_______________________BTR14" localSheetId="6">#REF!</definedName>
    <definedName name="_______________________BTR14" localSheetId="0">#REF!</definedName>
    <definedName name="_______________________BTR14">#REF!</definedName>
    <definedName name="_______________________BTR15" localSheetId="6">#REF!</definedName>
    <definedName name="_______________________BTR15" localSheetId="0">#REF!</definedName>
    <definedName name="_______________________BTR15">#REF!</definedName>
    <definedName name="_______________________BTR16" localSheetId="6">#REF!</definedName>
    <definedName name="_______________________BTR16" localSheetId="0">#REF!</definedName>
    <definedName name="_______________________BTR16">#REF!</definedName>
    <definedName name="_______________________BTR17" localSheetId="6">#REF!</definedName>
    <definedName name="_______________________BTR17" localSheetId="0">#REF!</definedName>
    <definedName name="_______________________BTR17">#REF!</definedName>
    <definedName name="_______________________BTR18" localSheetId="6">#REF!</definedName>
    <definedName name="_______________________BTR18" localSheetId="0">#REF!</definedName>
    <definedName name="_______________________BTR18">#REF!</definedName>
    <definedName name="_______________________BTR19" localSheetId="6">#REF!</definedName>
    <definedName name="_______________________BTR19" localSheetId="0">#REF!</definedName>
    <definedName name="_______________________BTR19">#REF!</definedName>
    <definedName name="_______________________BTR2">NA()</definedName>
    <definedName name="_______________________BTR20" localSheetId="6">#REF!</definedName>
    <definedName name="_______________________BTR20" localSheetId="0">#REF!</definedName>
    <definedName name="_______________________BTR20">#REF!</definedName>
    <definedName name="_______________________BTR21" localSheetId="6">#REF!</definedName>
    <definedName name="_______________________BTR21" localSheetId="0">#REF!</definedName>
    <definedName name="_______________________BTR21">#REF!</definedName>
    <definedName name="_______________________BTR22" localSheetId="6">#REF!</definedName>
    <definedName name="_______________________BTR22" localSheetId="0">#REF!</definedName>
    <definedName name="_______________________BTR22">#REF!</definedName>
    <definedName name="_______________________BTR23" localSheetId="6">#REF!</definedName>
    <definedName name="_______________________BTR23" localSheetId="0">#REF!</definedName>
    <definedName name="_______________________BTR23">#REF!</definedName>
    <definedName name="_______________________BTR24" localSheetId="6">#REF!</definedName>
    <definedName name="_______________________BTR24" localSheetId="0">#REF!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6">#REF!</definedName>
    <definedName name="_______________________BTS13" localSheetId="0">#REF!</definedName>
    <definedName name="_______________________BTS13">#REF!</definedName>
    <definedName name="_______________________BTS14" localSheetId="6">#REF!</definedName>
    <definedName name="_______________________BTS14" localSheetId="0">#REF!</definedName>
    <definedName name="_______________________BTS14">#REF!</definedName>
    <definedName name="_______________________BTS15" localSheetId="6">#REF!</definedName>
    <definedName name="_______________________BTS15" localSheetId="0">#REF!</definedName>
    <definedName name="_______________________BTS15">#REF!</definedName>
    <definedName name="_______________________BTS16" localSheetId="6">#REF!</definedName>
    <definedName name="_______________________BTS16" localSheetId="0">#REF!</definedName>
    <definedName name="_______________________BTS16">#REF!</definedName>
    <definedName name="_______________________BTS17" localSheetId="6">#REF!</definedName>
    <definedName name="_______________________BTS17" localSheetId="0">#REF!</definedName>
    <definedName name="_______________________BTS17">#REF!</definedName>
    <definedName name="_______________________BTS18" localSheetId="6">#REF!</definedName>
    <definedName name="_______________________BTS18" localSheetId="0">#REF!</definedName>
    <definedName name="_______________________BTS18">#REF!</definedName>
    <definedName name="_______________________BTS19" localSheetId="6">#REF!</definedName>
    <definedName name="_______________________BTS19" localSheetId="0">#REF!</definedName>
    <definedName name="_______________________BTS19">#REF!</definedName>
    <definedName name="_______________________BTS2">NA()</definedName>
    <definedName name="_______________________BTS20" localSheetId="6">#REF!</definedName>
    <definedName name="_______________________BTS20" localSheetId="0">#REF!</definedName>
    <definedName name="_______________________BTS20">#REF!</definedName>
    <definedName name="_______________________BTS21" localSheetId="6">#REF!</definedName>
    <definedName name="_______________________BTS21" localSheetId="0">#REF!</definedName>
    <definedName name="_______________________BTS21">#REF!</definedName>
    <definedName name="_______________________BTS22" localSheetId="6">#REF!</definedName>
    <definedName name="_______________________BTS22" localSheetId="0">#REF!</definedName>
    <definedName name="_______________________BTS22">#REF!</definedName>
    <definedName name="_______________________BTS23" localSheetId="6">#REF!</definedName>
    <definedName name="_______________________BTS23" localSheetId="0">#REF!</definedName>
    <definedName name="_______________________BTS23">#REF!</definedName>
    <definedName name="_______________________BTS24" localSheetId="6">#REF!</definedName>
    <definedName name="_______________________BTS24" localSheetId="0">#REF!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6">#REF!</definedName>
    <definedName name="_______________________GBS113" localSheetId="0">#REF!</definedName>
    <definedName name="_______________________GBS113">#REF!</definedName>
    <definedName name="_______________________GBS114" localSheetId="6">#REF!</definedName>
    <definedName name="_______________________GBS114" localSheetId="0">#REF!</definedName>
    <definedName name="_______________________GBS114">#REF!</definedName>
    <definedName name="_______________________GBS115" localSheetId="6">#REF!</definedName>
    <definedName name="_______________________GBS115" localSheetId="0">#REF!</definedName>
    <definedName name="_______________________GBS115">#REF!</definedName>
    <definedName name="_______________________GBS116" localSheetId="6">#REF!</definedName>
    <definedName name="_______________________GBS116" localSheetId="0">#REF!</definedName>
    <definedName name="_______________________GBS116">#REF!</definedName>
    <definedName name="_______________________GBS117" localSheetId="6">#REF!</definedName>
    <definedName name="_______________________GBS117" localSheetId="0">#REF!</definedName>
    <definedName name="_______________________GBS117">#REF!</definedName>
    <definedName name="_______________________GBS118" localSheetId="6">#REF!</definedName>
    <definedName name="_______________________GBS118" localSheetId="0">#REF!</definedName>
    <definedName name="_______________________GBS118">#REF!</definedName>
    <definedName name="_______________________GBS119" localSheetId="6">#REF!</definedName>
    <definedName name="_______________________GBS119" localSheetId="0">#REF!</definedName>
    <definedName name="_______________________GBS119">#REF!</definedName>
    <definedName name="_______________________GBS12">NA()</definedName>
    <definedName name="_______________________GBS120" localSheetId="6">#REF!</definedName>
    <definedName name="_______________________GBS120" localSheetId="0">#REF!</definedName>
    <definedName name="_______________________GBS120">#REF!</definedName>
    <definedName name="_______________________GBS121" localSheetId="6">#REF!</definedName>
    <definedName name="_______________________GBS121" localSheetId="0">#REF!</definedName>
    <definedName name="_______________________GBS121">#REF!</definedName>
    <definedName name="_______________________GBS122" localSheetId="6">#REF!</definedName>
    <definedName name="_______________________GBS122" localSheetId="0">#REF!</definedName>
    <definedName name="_______________________GBS122">#REF!</definedName>
    <definedName name="_______________________GBS123" localSheetId="6">#REF!</definedName>
    <definedName name="_______________________GBS123" localSheetId="0">#REF!</definedName>
    <definedName name="_______________________GBS123">#REF!</definedName>
    <definedName name="_______________________GBS124" localSheetId="6">#REF!</definedName>
    <definedName name="_______________________GBS124" localSheetId="0">#REF!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6">#REF!</definedName>
    <definedName name="_______________________GBS213" localSheetId="0">#REF!</definedName>
    <definedName name="_______________________GBS213">#REF!</definedName>
    <definedName name="_______________________GBS214" localSheetId="6">#REF!</definedName>
    <definedName name="_______________________GBS214" localSheetId="0">#REF!</definedName>
    <definedName name="_______________________GBS214">#REF!</definedName>
    <definedName name="_______________________GBS215" localSheetId="6">#REF!</definedName>
    <definedName name="_______________________GBS215" localSheetId="0">#REF!</definedName>
    <definedName name="_______________________GBS215">#REF!</definedName>
    <definedName name="_______________________GBS216" localSheetId="6">#REF!</definedName>
    <definedName name="_______________________GBS216" localSheetId="0">#REF!</definedName>
    <definedName name="_______________________GBS216">#REF!</definedName>
    <definedName name="_______________________GBS217" localSheetId="6">#REF!</definedName>
    <definedName name="_______________________GBS217" localSheetId="0">#REF!</definedName>
    <definedName name="_______________________GBS217">#REF!</definedName>
    <definedName name="_______________________GBS218" localSheetId="6">#REF!</definedName>
    <definedName name="_______________________GBS218" localSheetId="0">#REF!</definedName>
    <definedName name="_______________________GBS218">#REF!</definedName>
    <definedName name="_______________________GBS219" localSheetId="6">#REF!</definedName>
    <definedName name="_______________________GBS219" localSheetId="0">#REF!</definedName>
    <definedName name="_______________________GBS219">#REF!</definedName>
    <definedName name="_______________________GBS22">NA()</definedName>
    <definedName name="_______________________GBS220" localSheetId="6">#REF!</definedName>
    <definedName name="_______________________GBS220" localSheetId="0">#REF!</definedName>
    <definedName name="_______________________GBS220">#REF!</definedName>
    <definedName name="_______________________GBS221" localSheetId="6">#REF!</definedName>
    <definedName name="_______________________GBS221" localSheetId="0">#REF!</definedName>
    <definedName name="_______________________GBS221">#REF!</definedName>
    <definedName name="_______________________GBS222" localSheetId="6">#REF!</definedName>
    <definedName name="_______________________GBS222" localSheetId="0">#REF!</definedName>
    <definedName name="_______________________GBS222">#REF!</definedName>
    <definedName name="_______________________GBS223" localSheetId="6">#REF!</definedName>
    <definedName name="_______________________GBS223" localSheetId="0">#REF!</definedName>
    <definedName name="_______________________GBS223">#REF!</definedName>
    <definedName name="_______________________GBS224" localSheetId="6">#REF!</definedName>
    <definedName name="_______________________GBS224" localSheetId="0">#REF!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 localSheetId="6">#REF!</definedName>
    <definedName name="_______________________l12" localSheetId="0">#REF!</definedName>
    <definedName name="_______________________l12">#REF!</definedName>
    <definedName name="_______________________l2">[2]r!$F$29</definedName>
    <definedName name="_______________________l3" localSheetId="6">#REF!</definedName>
    <definedName name="_______________________l3" localSheetId="0">#REF!</definedName>
    <definedName name="_______________________l3">#REF!</definedName>
    <definedName name="_______________________l4">[4]Sheet1!$W$2:$Y$103</definedName>
    <definedName name="_______________________l5" localSheetId="6">#REF!</definedName>
    <definedName name="_______________________l5" localSheetId="0">#REF!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 localSheetId="6">[10]Lead!#REF!</definedName>
    <definedName name="_______________________LSO24" localSheetId="0">[10]Lead!#REF!</definedName>
    <definedName name="_______________________LSO24">[10]Lead!#REF!</definedName>
    <definedName name="_______________________MA1" localSheetId="6">#REF!</definedName>
    <definedName name="_______________________MA1" localSheetId="0">#REF!</definedName>
    <definedName name="_______________________MA1">#REF!</definedName>
    <definedName name="_______________________MA2" localSheetId="6">#REF!</definedName>
    <definedName name="_______________________MA2" localSheetId="0">#REF!</definedName>
    <definedName name="_______________________MA2">#REF!</definedName>
    <definedName name="_______________________Met22" localSheetId="6">#REF!</definedName>
    <definedName name="_______________________Met22" localSheetId="0">#REF!</definedName>
    <definedName name="_______________________Met22">#REF!</definedName>
    <definedName name="_______________________Met45" localSheetId="6">#REF!</definedName>
    <definedName name="_______________________Met45" localSheetId="0">#REF!</definedName>
    <definedName name="_______________________Met45">#REF!</definedName>
    <definedName name="_______________________MEt55" localSheetId="6">#REF!</definedName>
    <definedName name="_______________________MEt55" localSheetId="0">#REF!</definedName>
    <definedName name="_______________________MEt55">#REF!</definedName>
    <definedName name="_______________________Met63" localSheetId="6">#REF!</definedName>
    <definedName name="_______________________Met63" localSheetId="0">#REF!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6">#REF!</definedName>
    <definedName name="_______________________ML213" localSheetId="0">#REF!</definedName>
    <definedName name="_______________________ML213">#REF!</definedName>
    <definedName name="_______________________ML214" localSheetId="6">#REF!</definedName>
    <definedName name="_______________________ML214" localSheetId="0">#REF!</definedName>
    <definedName name="_______________________ML214">#REF!</definedName>
    <definedName name="_______________________ML215" localSheetId="6">#REF!</definedName>
    <definedName name="_______________________ML215" localSheetId="0">#REF!</definedName>
    <definedName name="_______________________ML215">#REF!</definedName>
    <definedName name="_______________________ML216" localSheetId="6">#REF!</definedName>
    <definedName name="_______________________ML216" localSheetId="0">#REF!</definedName>
    <definedName name="_______________________ML216">#REF!</definedName>
    <definedName name="_______________________ML217" localSheetId="6">#REF!</definedName>
    <definedName name="_______________________ML217" localSheetId="0">#REF!</definedName>
    <definedName name="_______________________ML217">#REF!</definedName>
    <definedName name="_______________________ML218" localSheetId="6">#REF!</definedName>
    <definedName name="_______________________ML218" localSheetId="0">#REF!</definedName>
    <definedName name="_______________________ML218">#REF!</definedName>
    <definedName name="_______________________ML219" localSheetId="6">#REF!</definedName>
    <definedName name="_______________________ML219" localSheetId="0">#REF!</definedName>
    <definedName name="_______________________ML219">#REF!</definedName>
    <definedName name="_______________________ML22">NA()</definedName>
    <definedName name="_______________________ML220" localSheetId="6">#REF!</definedName>
    <definedName name="_______________________ML220" localSheetId="0">#REF!</definedName>
    <definedName name="_______________________ML220">#REF!</definedName>
    <definedName name="_______________________ML221" localSheetId="6">#REF!</definedName>
    <definedName name="_______________________ML221" localSheetId="0">#REF!</definedName>
    <definedName name="_______________________ML221">#REF!</definedName>
    <definedName name="_______________________ML222" localSheetId="6">#REF!</definedName>
    <definedName name="_______________________ML222" localSheetId="0">#REF!</definedName>
    <definedName name="_______________________ML222">#REF!</definedName>
    <definedName name="_______________________ML223" localSheetId="6">#REF!</definedName>
    <definedName name="_______________________ML223" localSheetId="0">#REF!</definedName>
    <definedName name="_______________________ML223">#REF!</definedName>
    <definedName name="_______________________ML224" localSheetId="6">#REF!</definedName>
    <definedName name="_______________________ML224" localSheetId="0">#REF!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6">#REF!</definedName>
    <definedName name="_______________________ML313" localSheetId="0">#REF!</definedName>
    <definedName name="_______________________ML313">#REF!</definedName>
    <definedName name="_______________________ML314" localSheetId="6">#REF!</definedName>
    <definedName name="_______________________ML314" localSheetId="0">#REF!</definedName>
    <definedName name="_______________________ML314">#REF!</definedName>
    <definedName name="_______________________ML315" localSheetId="6">#REF!</definedName>
    <definedName name="_______________________ML315" localSheetId="0">#REF!</definedName>
    <definedName name="_______________________ML315">#REF!</definedName>
    <definedName name="_______________________ML316" localSheetId="6">#REF!</definedName>
    <definedName name="_______________________ML316" localSheetId="0">#REF!</definedName>
    <definedName name="_______________________ML316">#REF!</definedName>
    <definedName name="_______________________ML317" localSheetId="6">#REF!</definedName>
    <definedName name="_______________________ML317" localSheetId="0">#REF!</definedName>
    <definedName name="_______________________ML317">#REF!</definedName>
    <definedName name="_______________________ML318" localSheetId="6">#REF!</definedName>
    <definedName name="_______________________ML318" localSheetId="0">#REF!</definedName>
    <definedName name="_______________________ML318">#REF!</definedName>
    <definedName name="_______________________ML319" localSheetId="6">#REF!</definedName>
    <definedName name="_______________________ML319" localSheetId="0">#REF!</definedName>
    <definedName name="_______________________ML319">#REF!</definedName>
    <definedName name="_______________________ML32">NA()</definedName>
    <definedName name="_______________________ML320" localSheetId="6">#REF!</definedName>
    <definedName name="_______________________ML320" localSheetId="0">#REF!</definedName>
    <definedName name="_______________________ML320">#REF!</definedName>
    <definedName name="_______________________ML321" localSheetId="6">#REF!</definedName>
    <definedName name="_______________________ML321" localSheetId="0">#REF!</definedName>
    <definedName name="_______________________ML321">#REF!</definedName>
    <definedName name="_______________________ML322" localSheetId="6">#REF!</definedName>
    <definedName name="_______________________ML322" localSheetId="0">#REF!</definedName>
    <definedName name="_______________________ML322">#REF!</definedName>
    <definedName name="_______________________ML323" localSheetId="6">#REF!</definedName>
    <definedName name="_______________________ML323" localSheetId="0">#REF!</definedName>
    <definedName name="_______________________ML323">#REF!</definedName>
    <definedName name="_______________________ML324" localSheetId="6">#REF!</definedName>
    <definedName name="_______________________ML324" localSheetId="0">#REF!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 localSheetId="6">#REF!</definedName>
    <definedName name="_______________________mm1000" localSheetId="0">#REF!</definedName>
    <definedName name="_______________________mm1000">#REF!</definedName>
    <definedName name="_______________________mm11">[2]r!$F$4</definedName>
    <definedName name="_______________________mm111">[5]r!$F$4</definedName>
    <definedName name="_______________________mm600" localSheetId="6">#REF!</definedName>
    <definedName name="_______________________mm600" localSheetId="0">#REF!</definedName>
    <definedName name="_______________________mm600">#REF!</definedName>
    <definedName name="_______________________mm800" localSheetId="6">#REF!</definedName>
    <definedName name="_______________________mm800" localSheetId="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6">#REF!</definedName>
    <definedName name="_______________________PC13" localSheetId="0">#REF!</definedName>
    <definedName name="_______________________PC13">#REF!</definedName>
    <definedName name="_______________________PC14" localSheetId="6">#REF!</definedName>
    <definedName name="_______________________PC14" localSheetId="0">#REF!</definedName>
    <definedName name="_______________________PC14">#REF!</definedName>
    <definedName name="_______________________PC15" localSheetId="6">#REF!</definedName>
    <definedName name="_______________________PC15" localSheetId="0">#REF!</definedName>
    <definedName name="_______________________PC15">#REF!</definedName>
    <definedName name="_______________________PC16" localSheetId="6">#REF!</definedName>
    <definedName name="_______________________PC16" localSheetId="0">#REF!</definedName>
    <definedName name="_______________________PC16">#REF!</definedName>
    <definedName name="_______________________PC17" localSheetId="6">#REF!</definedName>
    <definedName name="_______________________PC17" localSheetId="0">#REF!</definedName>
    <definedName name="_______________________PC17">#REF!</definedName>
    <definedName name="_______________________PC18" localSheetId="6">#REF!</definedName>
    <definedName name="_______________________PC18" localSheetId="0">#REF!</definedName>
    <definedName name="_______________________PC18">#REF!</definedName>
    <definedName name="_______________________PC19" localSheetId="6">#REF!</definedName>
    <definedName name="_______________________PC19" localSheetId="0">#REF!</definedName>
    <definedName name="_______________________PC19">#REF!</definedName>
    <definedName name="_______________________pc2" localSheetId="6">#REF!</definedName>
    <definedName name="_______________________pc2" localSheetId="0">#REF!</definedName>
    <definedName name="_______________________pc2">#REF!</definedName>
    <definedName name="_______________________PC20">NA()</definedName>
    <definedName name="_______________________PC21" localSheetId="6">#REF!</definedName>
    <definedName name="_______________________PC21" localSheetId="0">#REF!</definedName>
    <definedName name="_______________________PC21">#REF!</definedName>
    <definedName name="_______________________PC22" localSheetId="6">#REF!</definedName>
    <definedName name="_______________________PC22" localSheetId="0">#REF!</definedName>
    <definedName name="_______________________PC22">#REF!</definedName>
    <definedName name="_______________________PC23" localSheetId="6">#REF!</definedName>
    <definedName name="_______________________PC23" localSheetId="0">#REF!</definedName>
    <definedName name="_______________________PC23">#REF!</definedName>
    <definedName name="_______________________PC24" localSheetId="6">#REF!</definedName>
    <definedName name="_______________________PC24" localSheetId="0">#REF!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6">#REF!</definedName>
    <definedName name="_______________________pv2" localSheetId="0">#REF!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6">#REF!</definedName>
    <definedName name="_______________________var1" localSheetId="0">#REF!</definedName>
    <definedName name="_______________________var1">#REF!</definedName>
    <definedName name="_______________________var4" localSheetId="6">#REF!</definedName>
    <definedName name="_______________________var4" localSheetId="0">#REF!</definedName>
    <definedName name="_______________________var4">#REF!</definedName>
    <definedName name="_______________________vat1">NA()</definedName>
    <definedName name="______________________bla1">[1]leads!$H$7</definedName>
    <definedName name="______________________BSG100" localSheetId="6">#REF!</definedName>
    <definedName name="______________________BSG100" localSheetId="0">#REF!</definedName>
    <definedName name="______________________BSG100">#REF!</definedName>
    <definedName name="______________________BSG150" localSheetId="6">#REF!</definedName>
    <definedName name="______________________BSG150" localSheetId="0">#REF!</definedName>
    <definedName name="______________________BSG150">#REF!</definedName>
    <definedName name="______________________BSG5" localSheetId="6">#REF!</definedName>
    <definedName name="______________________BSG5" localSheetId="0">#REF!</definedName>
    <definedName name="______________________BSG5">#REF!</definedName>
    <definedName name="______________________BSG75" localSheetId="6">#REF!</definedName>
    <definedName name="______________________BSG75" localSheetId="0">#REF!</definedName>
    <definedName name="______________________BSG75">#REF!</definedName>
    <definedName name="______________________BTC1" localSheetId="6">#REF!</definedName>
    <definedName name="______________________BTC1" localSheetId="0">#REF!</definedName>
    <definedName name="______________________BTC1">#REF!</definedName>
    <definedName name="______________________BTC10" localSheetId="6">#REF!</definedName>
    <definedName name="______________________BTC10" localSheetId="0">#REF!</definedName>
    <definedName name="______________________BTC10">#REF!</definedName>
    <definedName name="______________________BTC11" localSheetId="6">#REF!</definedName>
    <definedName name="______________________BTC11" localSheetId="0">#REF!</definedName>
    <definedName name="______________________BTC11">#REF!</definedName>
    <definedName name="______________________BTC12" localSheetId="6">#REF!</definedName>
    <definedName name="______________________BTC12" localSheetId="0">#REF!</definedName>
    <definedName name="______________________BTC12">#REF!</definedName>
    <definedName name="______________________BTC13" localSheetId="6">#REF!</definedName>
    <definedName name="______________________BTC13" localSheetId="0">#REF!</definedName>
    <definedName name="______________________BTC13">#REF!</definedName>
    <definedName name="______________________BTC14" localSheetId="6">#REF!</definedName>
    <definedName name="______________________BTC14" localSheetId="0">#REF!</definedName>
    <definedName name="______________________BTC14">#REF!</definedName>
    <definedName name="______________________BTC15" localSheetId="6">#REF!</definedName>
    <definedName name="______________________BTC15" localSheetId="0">#REF!</definedName>
    <definedName name="______________________BTC15">#REF!</definedName>
    <definedName name="______________________BTC16" localSheetId="6">#REF!</definedName>
    <definedName name="______________________BTC16" localSheetId="0">#REF!</definedName>
    <definedName name="______________________BTC16">#REF!</definedName>
    <definedName name="______________________BTC17" localSheetId="6">#REF!</definedName>
    <definedName name="______________________BTC17" localSheetId="0">#REF!</definedName>
    <definedName name="______________________BTC17">#REF!</definedName>
    <definedName name="______________________BTC18" localSheetId="6">#REF!</definedName>
    <definedName name="______________________BTC18" localSheetId="0">#REF!</definedName>
    <definedName name="______________________BTC18">#REF!</definedName>
    <definedName name="______________________BTC19" localSheetId="6">#REF!</definedName>
    <definedName name="______________________BTC19" localSheetId="0">#REF!</definedName>
    <definedName name="______________________BTC19">#REF!</definedName>
    <definedName name="______________________BTC2" localSheetId="6">#REF!</definedName>
    <definedName name="______________________BTC2" localSheetId="0">#REF!</definedName>
    <definedName name="______________________BTC2">#REF!</definedName>
    <definedName name="______________________BTC20" localSheetId="6">#REF!</definedName>
    <definedName name="______________________BTC20" localSheetId="0">#REF!</definedName>
    <definedName name="______________________BTC20">#REF!</definedName>
    <definedName name="______________________BTC21" localSheetId="6">#REF!</definedName>
    <definedName name="______________________BTC21" localSheetId="0">#REF!</definedName>
    <definedName name="______________________BTC21">#REF!</definedName>
    <definedName name="______________________BTC22" localSheetId="6">#REF!</definedName>
    <definedName name="______________________BTC22" localSheetId="0">#REF!</definedName>
    <definedName name="______________________BTC22">#REF!</definedName>
    <definedName name="______________________BTC23" localSheetId="6">#REF!</definedName>
    <definedName name="______________________BTC23" localSheetId="0">#REF!</definedName>
    <definedName name="______________________BTC23">#REF!</definedName>
    <definedName name="______________________BTC24" localSheetId="6">#REF!</definedName>
    <definedName name="______________________BTC24" localSheetId="0">#REF!</definedName>
    <definedName name="______________________BTC24">#REF!</definedName>
    <definedName name="______________________BTC3" localSheetId="6">#REF!</definedName>
    <definedName name="______________________BTC3" localSheetId="0">#REF!</definedName>
    <definedName name="______________________BTC3">#REF!</definedName>
    <definedName name="______________________BTC4" localSheetId="6">#REF!</definedName>
    <definedName name="______________________BTC4" localSheetId="0">#REF!</definedName>
    <definedName name="______________________BTC4">#REF!</definedName>
    <definedName name="______________________BTC5" localSheetId="6">#REF!</definedName>
    <definedName name="______________________BTC5" localSheetId="0">#REF!</definedName>
    <definedName name="______________________BTC5">#REF!</definedName>
    <definedName name="______________________BTC6" localSheetId="6">#REF!</definedName>
    <definedName name="______________________BTC6" localSheetId="0">#REF!</definedName>
    <definedName name="______________________BTC6">#REF!</definedName>
    <definedName name="______________________BTC7" localSheetId="6">#REF!</definedName>
    <definedName name="______________________BTC7" localSheetId="0">#REF!</definedName>
    <definedName name="______________________BTC7">#REF!</definedName>
    <definedName name="______________________BTC8" localSheetId="6">#REF!</definedName>
    <definedName name="______________________BTC8" localSheetId="0">#REF!</definedName>
    <definedName name="______________________BTC8">#REF!</definedName>
    <definedName name="______________________BTC9" localSheetId="6">#REF!</definedName>
    <definedName name="______________________BTC9" localSheetId="0">#REF!</definedName>
    <definedName name="______________________BTC9">#REF!</definedName>
    <definedName name="______________________BTR1" localSheetId="6">#REF!</definedName>
    <definedName name="______________________BTR1" localSheetId="0">#REF!</definedName>
    <definedName name="______________________BTR1">#REF!</definedName>
    <definedName name="______________________BTR10" localSheetId="6">#REF!</definedName>
    <definedName name="______________________BTR10" localSheetId="0">#REF!</definedName>
    <definedName name="______________________BTR10">#REF!</definedName>
    <definedName name="______________________BTR11" localSheetId="6">#REF!</definedName>
    <definedName name="______________________BTR11" localSheetId="0">#REF!</definedName>
    <definedName name="______________________BTR11">#REF!</definedName>
    <definedName name="______________________BTR12" localSheetId="6">#REF!</definedName>
    <definedName name="______________________BTR12" localSheetId="0">#REF!</definedName>
    <definedName name="______________________BTR12">#REF!</definedName>
    <definedName name="______________________BTR13" localSheetId="6">#REF!</definedName>
    <definedName name="______________________BTR13" localSheetId="0">#REF!</definedName>
    <definedName name="______________________BTR13">#REF!</definedName>
    <definedName name="______________________BTR14" localSheetId="6">#REF!</definedName>
    <definedName name="______________________BTR14" localSheetId="0">#REF!</definedName>
    <definedName name="______________________BTR14">#REF!</definedName>
    <definedName name="______________________BTR15" localSheetId="6">#REF!</definedName>
    <definedName name="______________________BTR15" localSheetId="0">#REF!</definedName>
    <definedName name="______________________BTR15">#REF!</definedName>
    <definedName name="______________________BTR16" localSheetId="6">#REF!</definedName>
    <definedName name="______________________BTR16" localSheetId="0">#REF!</definedName>
    <definedName name="______________________BTR16">#REF!</definedName>
    <definedName name="______________________BTR17" localSheetId="6">#REF!</definedName>
    <definedName name="______________________BTR17" localSheetId="0">#REF!</definedName>
    <definedName name="______________________BTR17">#REF!</definedName>
    <definedName name="______________________BTR18" localSheetId="6">#REF!</definedName>
    <definedName name="______________________BTR18" localSheetId="0">#REF!</definedName>
    <definedName name="______________________BTR18">#REF!</definedName>
    <definedName name="______________________BTR19" localSheetId="6">#REF!</definedName>
    <definedName name="______________________BTR19" localSheetId="0">#REF!</definedName>
    <definedName name="______________________BTR19">#REF!</definedName>
    <definedName name="______________________BTR2" localSheetId="6">#REF!</definedName>
    <definedName name="______________________BTR2" localSheetId="0">#REF!</definedName>
    <definedName name="______________________BTR2">#REF!</definedName>
    <definedName name="______________________BTR20" localSheetId="6">#REF!</definedName>
    <definedName name="______________________BTR20" localSheetId="0">#REF!</definedName>
    <definedName name="______________________BTR20">#REF!</definedName>
    <definedName name="______________________BTR21" localSheetId="6">#REF!</definedName>
    <definedName name="______________________BTR21" localSheetId="0">#REF!</definedName>
    <definedName name="______________________BTR21">#REF!</definedName>
    <definedName name="______________________BTR22" localSheetId="6">#REF!</definedName>
    <definedName name="______________________BTR22" localSheetId="0">#REF!</definedName>
    <definedName name="______________________BTR22">#REF!</definedName>
    <definedName name="______________________BTR23" localSheetId="6">#REF!</definedName>
    <definedName name="______________________BTR23" localSheetId="0">#REF!</definedName>
    <definedName name="______________________BTR23">#REF!</definedName>
    <definedName name="______________________BTR24" localSheetId="6">#REF!</definedName>
    <definedName name="______________________BTR24" localSheetId="0">#REF!</definedName>
    <definedName name="______________________BTR24">#REF!</definedName>
    <definedName name="______________________BTR3" localSheetId="6">#REF!</definedName>
    <definedName name="______________________BTR3" localSheetId="0">#REF!</definedName>
    <definedName name="______________________BTR3">#REF!</definedName>
    <definedName name="______________________BTR4" localSheetId="6">#REF!</definedName>
    <definedName name="______________________BTR4" localSheetId="0">#REF!</definedName>
    <definedName name="______________________BTR4">#REF!</definedName>
    <definedName name="______________________BTR5" localSheetId="6">#REF!</definedName>
    <definedName name="______________________BTR5" localSheetId="0">#REF!</definedName>
    <definedName name="______________________BTR5">#REF!</definedName>
    <definedName name="______________________BTR6" localSheetId="6">#REF!</definedName>
    <definedName name="______________________BTR6" localSheetId="0">#REF!</definedName>
    <definedName name="______________________BTR6">#REF!</definedName>
    <definedName name="______________________BTR7" localSheetId="6">#REF!</definedName>
    <definedName name="______________________BTR7" localSheetId="0">#REF!</definedName>
    <definedName name="______________________BTR7">#REF!</definedName>
    <definedName name="______________________BTR8" localSheetId="6">#REF!</definedName>
    <definedName name="______________________BTR8" localSheetId="0">#REF!</definedName>
    <definedName name="______________________BTR8">#REF!</definedName>
    <definedName name="______________________BTR9" localSheetId="6">#REF!</definedName>
    <definedName name="______________________BTR9" localSheetId="0">#REF!</definedName>
    <definedName name="______________________BTR9">#REF!</definedName>
    <definedName name="______________________BTS1" localSheetId="6">#REF!</definedName>
    <definedName name="______________________BTS1" localSheetId="0">#REF!</definedName>
    <definedName name="______________________BTS1">#REF!</definedName>
    <definedName name="______________________BTS10" localSheetId="6">#REF!</definedName>
    <definedName name="______________________BTS10" localSheetId="0">#REF!</definedName>
    <definedName name="______________________BTS10">#REF!</definedName>
    <definedName name="______________________BTS11" localSheetId="6">#REF!</definedName>
    <definedName name="______________________BTS11" localSheetId="0">#REF!</definedName>
    <definedName name="______________________BTS11">#REF!</definedName>
    <definedName name="______________________BTS12" localSheetId="6">#REF!</definedName>
    <definedName name="______________________BTS12" localSheetId="0">#REF!</definedName>
    <definedName name="______________________BTS12">#REF!</definedName>
    <definedName name="______________________BTS13" localSheetId="6">#REF!</definedName>
    <definedName name="______________________BTS13" localSheetId="0">#REF!</definedName>
    <definedName name="______________________BTS13">#REF!</definedName>
    <definedName name="______________________BTS14" localSheetId="6">#REF!</definedName>
    <definedName name="______________________BTS14" localSheetId="0">#REF!</definedName>
    <definedName name="______________________BTS14">#REF!</definedName>
    <definedName name="______________________BTS15" localSheetId="6">#REF!</definedName>
    <definedName name="______________________BTS15" localSheetId="0">#REF!</definedName>
    <definedName name="______________________BTS15">#REF!</definedName>
    <definedName name="______________________BTS16" localSheetId="6">#REF!</definedName>
    <definedName name="______________________BTS16" localSheetId="0">#REF!</definedName>
    <definedName name="______________________BTS16">#REF!</definedName>
    <definedName name="______________________BTS17" localSheetId="6">#REF!</definedName>
    <definedName name="______________________BTS17" localSheetId="0">#REF!</definedName>
    <definedName name="______________________BTS17">#REF!</definedName>
    <definedName name="______________________BTS18" localSheetId="6">#REF!</definedName>
    <definedName name="______________________BTS18" localSheetId="0">#REF!</definedName>
    <definedName name="______________________BTS18">#REF!</definedName>
    <definedName name="______________________BTS19" localSheetId="6">#REF!</definedName>
    <definedName name="______________________BTS19" localSheetId="0">#REF!</definedName>
    <definedName name="______________________BTS19">#REF!</definedName>
    <definedName name="______________________BTS2" localSheetId="6">#REF!</definedName>
    <definedName name="______________________BTS2" localSheetId="0">#REF!</definedName>
    <definedName name="______________________BTS2">#REF!</definedName>
    <definedName name="______________________BTS20" localSheetId="6">#REF!</definedName>
    <definedName name="______________________BTS20" localSheetId="0">#REF!</definedName>
    <definedName name="______________________BTS20">#REF!</definedName>
    <definedName name="______________________BTS21" localSheetId="6">#REF!</definedName>
    <definedName name="______________________BTS21" localSheetId="0">#REF!</definedName>
    <definedName name="______________________BTS21">#REF!</definedName>
    <definedName name="______________________BTS22" localSheetId="6">#REF!</definedName>
    <definedName name="______________________BTS22" localSheetId="0">#REF!</definedName>
    <definedName name="______________________BTS22">#REF!</definedName>
    <definedName name="______________________BTS23" localSheetId="6">#REF!</definedName>
    <definedName name="______________________BTS23" localSheetId="0">#REF!</definedName>
    <definedName name="______________________BTS23">#REF!</definedName>
    <definedName name="______________________BTS24" localSheetId="6">#REF!</definedName>
    <definedName name="______________________BTS24" localSheetId="0">#REF!</definedName>
    <definedName name="______________________BTS24">#REF!</definedName>
    <definedName name="______________________BTS3" localSheetId="6">#REF!</definedName>
    <definedName name="______________________BTS3" localSheetId="0">#REF!</definedName>
    <definedName name="______________________BTS3">#REF!</definedName>
    <definedName name="______________________BTS4" localSheetId="6">#REF!</definedName>
    <definedName name="______________________BTS4" localSheetId="0">#REF!</definedName>
    <definedName name="______________________BTS4">#REF!</definedName>
    <definedName name="______________________BTS5" localSheetId="6">#REF!</definedName>
    <definedName name="______________________BTS5" localSheetId="0">#REF!</definedName>
    <definedName name="______________________BTS5">#REF!</definedName>
    <definedName name="______________________BTS6" localSheetId="6">#REF!</definedName>
    <definedName name="______________________BTS6" localSheetId="0">#REF!</definedName>
    <definedName name="______________________BTS6">#REF!</definedName>
    <definedName name="______________________BTS7" localSheetId="6">#REF!</definedName>
    <definedName name="______________________BTS7" localSheetId="0">#REF!</definedName>
    <definedName name="______________________BTS7">#REF!</definedName>
    <definedName name="______________________BTS8" localSheetId="6">#REF!</definedName>
    <definedName name="______________________BTS8" localSheetId="0">#REF!</definedName>
    <definedName name="______________________BTS8">#REF!</definedName>
    <definedName name="______________________BTS9" localSheetId="6">#REF!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6">#REF!</definedName>
    <definedName name="______________________GBS11" localSheetId="0">#REF!</definedName>
    <definedName name="______________________GBS11">#REF!</definedName>
    <definedName name="______________________GBS110" localSheetId="6">#REF!</definedName>
    <definedName name="______________________GBS110" localSheetId="0">#REF!</definedName>
    <definedName name="______________________GBS110">#REF!</definedName>
    <definedName name="______________________GBS111" localSheetId="6">#REF!</definedName>
    <definedName name="______________________GBS111" localSheetId="0">#REF!</definedName>
    <definedName name="______________________GBS111">#REF!</definedName>
    <definedName name="______________________GBS112" localSheetId="6">#REF!</definedName>
    <definedName name="______________________GBS112" localSheetId="0">#REF!</definedName>
    <definedName name="______________________GBS112">#REF!</definedName>
    <definedName name="______________________GBS113" localSheetId="6">#REF!</definedName>
    <definedName name="______________________GBS113" localSheetId="0">#REF!</definedName>
    <definedName name="______________________GBS113">#REF!</definedName>
    <definedName name="______________________GBS114" localSheetId="6">#REF!</definedName>
    <definedName name="______________________GBS114" localSheetId="0">#REF!</definedName>
    <definedName name="______________________GBS114">#REF!</definedName>
    <definedName name="______________________GBS115" localSheetId="6">#REF!</definedName>
    <definedName name="______________________GBS115" localSheetId="0">#REF!</definedName>
    <definedName name="______________________GBS115">#REF!</definedName>
    <definedName name="______________________GBS116" localSheetId="6">#REF!</definedName>
    <definedName name="______________________GBS116" localSheetId="0">#REF!</definedName>
    <definedName name="______________________GBS116">#REF!</definedName>
    <definedName name="______________________GBS117" localSheetId="6">#REF!</definedName>
    <definedName name="______________________GBS117" localSheetId="0">#REF!</definedName>
    <definedName name="______________________GBS117">#REF!</definedName>
    <definedName name="______________________GBS118" localSheetId="6">#REF!</definedName>
    <definedName name="______________________GBS118" localSheetId="0">#REF!</definedName>
    <definedName name="______________________GBS118">#REF!</definedName>
    <definedName name="______________________GBS119" localSheetId="6">#REF!</definedName>
    <definedName name="______________________GBS119" localSheetId="0">#REF!</definedName>
    <definedName name="______________________GBS119">#REF!</definedName>
    <definedName name="______________________GBS12" localSheetId="6">#REF!</definedName>
    <definedName name="______________________GBS12" localSheetId="0">#REF!</definedName>
    <definedName name="______________________GBS12">#REF!</definedName>
    <definedName name="______________________GBS120" localSheetId="6">#REF!</definedName>
    <definedName name="______________________GBS120" localSheetId="0">#REF!</definedName>
    <definedName name="______________________GBS120">#REF!</definedName>
    <definedName name="______________________GBS121" localSheetId="6">#REF!</definedName>
    <definedName name="______________________GBS121" localSheetId="0">#REF!</definedName>
    <definedName name="______________________GBS121">#REF!</definedName>
    <definedName name="______________________GBS122" localSheetId="6">#REF!</definedName>
    <definedName name="______________________GBS122" localSheetId="0">#REF!</definedName>
    <definedName name="______________________GBS122">#REF!</definedName>
    <definedName name="______________________GBS123" localSheetId="6">#REF!</definedName>
    <definedName name="______________________GBS123" localSheetId="0">#REF!</definedName>
    <definedName name="______________________GBS123">#REF!</definedName>
    <definedName name="______________________GBS124" localSheetId="6">#REF!</definedName>
    <definedName name="______________________GBS124" localSheetId="0">#REF!</definedName>
    <definedName name="______________________GBS124">#REF!</definedName>
    <definedName name="______________________GBS13" localSheetId="6">#REF!</definedName>
    <definedName name="______________________GBS13" localSheetId="0">#REF!</definedName>
    <definedName name="______________________GBS13">#REF!</definedName>
    <definedName name="______________________GBS14" localSheetId="6">#REF!</definedName>
    <definedName name="______________________GBS14" localSheetId="0">#REF!</definedName>
    <definedName name="______________________GBS14">#REF!</definedName>
    <definedName name="______________________GBS15" localSheetId="6">#REF!</definedName>
    <definedName name="______________________GBS15" localSheetId="0">#REF!</definedName>
    <definedName name="______________________GBS15">#REF!</definedName>
    <definedName name="______________________GBS16" localSheetId="6">#REF!</definedName>
    <definedName name="______________________GBS16" localSheetId="0">#REF!</definedName>
    <definedName name="______________________GBS16">#REF!</definedName>
    <definedName name="______________________GBS17" localSheetId="6">#REF!</definedName>
    <definedName name="______________________GBS17" localSheetId="0">#REF!</definedName>
    <definedName name="______________________GBS17">#REF!</definedName>
    <definedName name="______________________GBS18" localSheetId="6">#REF!</definedName>
    <definedName name="______________________GBS18" localSheetId="0">#REF!</definedName>
    <definedName name="______________________GBS18">#REF!</definedName>
    <definedName name="______________________GBS19" localSheetId="6">#REF!</definedName>
    <definedName name="______________________GBS19" localSheetId="0">#REF!</definedName>
    <definedName name="______________________GBS19">#REF!</definedName>
    <definedName name="______________________GBS21" localSheetId="6">#REF!</definedName>
    <definedName name="______________________GBS21" localSheetId="0">#REF!</definedName>
    <definedName name="______________________GBS21">#REF!</definedName>
    <definedName name="______________________GBS210" localSheetId="6">#REF!</definedName>
    <definedName name="______________________GBS210" localSheetId="0">#REF!</definedName>
    <definedName name="______________________GBS210">#REF!</definedName>
    <definedName name="______________________GBS211" localSheetId="6">#REF!</definedName>
    <definedName name="______________________GBS211" localSheetId="0">#REF!</definedName>
    <definedName name="______________________GBS211">#REF!</definedName>
    <definedName name="______________________GBS212" localSheetId="6">#REF!</definedName>
    <definedName name="______________________GBS212" localSheetId="0">#REF!</definedName>
    <definedName name="______________________GBS212">#REF!</definedName>
    <definedName name="______________________GBS213" localSheetId="6">#REF!</definedName>
    <definedName name="______________________GBS213" localSheetId="0">#REF!</definedName>
    <definedName name="______________________GBS213">#REF!</definedName>
    <definedName name="______________________GBS214" localSheetId="6">#REF!</definedName>
    <definedName name="______________________GBS214" localSheetId="0">#REF!</definedName>
    <definedName name="______________________GBS214">#REF!</definedName>
    <definedName name="______________________GBS215" localSheetId="6">#REF!</definedName>
    <definedName name="______________________GBS215" localSheetId="0">#REF!</definedName>
    <definedName name="______________________GBS215">#REF!</definedName>
    <definedName name="______________________GBS216" localSheetId="6">#REF!</definedName>
    <definedName name="______________________GBS216" localSheetId="0">#REF!</definedName>
    <definedName name="______________________GBS216">#REF!</definedName>
    <definedName name="______________________GBS217" localSheetId="6">#REF!</definedName>
    <definedName name="______________________GBS217" localSheetId="0">#REF!</definedName>
    <definedName name="______________________GBS217">#REF!</definedName>
    <definedName name="______________________GBS218" localSheetId="6">#REF!</definedName>
    <definedName name="______________________GBS218" localSheetId="0">#REF!</definedName>
    <definedName name="______________________GBS218">#REF!</definedName>
    <definedName name="______________________GBS219" localSheetId="6">#REF!</definedName>
    <definedName name="______________________GBS219" localSheetId="0">#REF!</definedName>
    <definedName name="______________________GBS219">#REF!</definedName>
    <definedName name="______________________GBS22" localSheetId="6">#REF!</definedName>
    <definedName name="______________________GBS22" localSheetId="0">#REF!</definedName>
    <definedName name="______________________GBS22">#REF!</definedName>
    <definedName name="______________________GBS220" localSheetId="6">#REF!</definedName>
    <definedName name="______________________GBS220" localSheetId="0">#REF!</definedName>
    <definedName name="______________________GBS220">#REF!</definedName>
    <definedName name="______________________GBS221" localSheetId="6">#REF!</definedName>
    <definedName name="______________________GBS221" localSheetId="0">#REF!</definedName>
    <definedName name="______________________GBS221">#REF!</definedName>
    <definedName name="______________________GBS222" localSheetId="6">#REF!</definedName>
    <definedName name="______________________GBS222" localSheetId="0">#REF!</definedName>
    <definedName name="______________________GBS222">#REF!</definedName>
    <definedName name="______________________GBS223" localSheetId="6">#REF!</definedName>
    <definedName name="______________________GBS223" localSheetId="0">#REF!</definedName>
    <definedName name="______________________GBS223">#REF!</definedName>
    <definedName name="______________________GBS224" localSheetId="6">#REF!</definedName>
    <definedName name="______________________GBS224" localSheetId="0">#REF!</definedName>
    <definedName name="______________________GBS224">#REF!</definedName>
    <definedName name="______________________GBS23" localSheetId="6">#REF!</definedName>
    <definedName name="______________________GBS23" localSheetId="0">#REF!</definedName>
    <definedName name="______________________GBS23">#REF!</definedName>
    <definedName name="______________________GBS24" localSheetId="6">#REF!</definedName>
    <definedName name="______________________GBS24" localSheetId="0">#REF!</definedName>
    <definedName name="______________________GBS24">#REF!</definedName>
    <definedName name="______________________GBS25" localSheetId="6">#REF!</definedName>
    <definedName name="______________________GBS25" localSheetId="0">#REF!</definedName>
    <definedName name="______________________GBS25">#REF!</definedName>
    <definedName name="______________________GBS26" localSheetId="6">#REF!</definedName>
    <definedName name="______________________GBS26" localSheetId="0">#REF!</definedName>
    <definedName name="______________________GBS26">#REF!</definedName>
    <definedName name="______________________GBS27" localSheetId="6">#REF!</definedName>
    <definedName name="______________________GBS27" localSheetId="0">#REF!</definedName>
    <definedName name="______________________GBS27">#REF!</definedName>
    <definedName name="______________________GBS28" localSheetId="6">#REF!</definedName>
    <definedName name="______________________GBS28" localSheetId="0">#REF!</definedName>
    <definedName name="______________________GBS28">#REF!</definedName>
    <definedName name="______________________GBS29" localSheetId="6">#REF!</definedName>
    <definedName name="______________________GBS29" localSheetId="0">#REF!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 localSheetId="6">#REF!</definedName>
    <definedName name="______________________l12" localSheetId="0">#REF!</definedName>
    <definedName name="______________________l12">#REF!</definedName>
    <definedName name="______________________l2">[2]r!$F$29</definedName>
    <definedName name="______________________l3" localSheetId="6">#REF!</definedName>
    <definedName name="______________________l3" localSheetId="0">#REF!</definedName>
    <definedName name="______________________l3">#REF!</definedName>
    <definedName name="______________________l4">[4]Sheet1!$W$2:$Y$103</definedName>
    <definedName name="______________________l5" localSheetId="6">#REF!</definedName>
    <definedName name="______________________l5" localSheetId="0">#REF!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6">#REF!</definedName>
    <definedName name="______________________lj600" localSheetId="0">#REF!</definedName>
    <definedName name="______________________lj600">#REF!</definedName>
    <definedName name="______________________lj900" localSheetId="6">#REF!</definedName>
    <definedName name="______________________lj900" localSheetId="0">#REF!</definedName>
    <definedName name="______________________lj900">#REF!</definedName>
    <definedName name="______________________LL3" localSheetId="6">#REF!</definedName>
    <definedName name="______________________LL3" localSheetId="0">#REF!</definedName>
    <definedName name="______________________LL3">#REF!</definedName>
    <definedName name="______________________LSO24">"[14]lead!#ref!"</definedName>
    <definedName name="______________________MA1" localSheetId="6">#REF!</definedName>
    <definedName name="______________________MA1" localSheetId="0">#REF!</definedName>
    <definedName name="______________________MA1">#REF!</definedName>
    <definedName name="______________________MA2" localSheetId="6">#REF!</definedName>
    <definedName name="______________________MA2" localSheetId="0">#REF!</definedName>
    <definedName name="______________________MA2">#REF!</definedName>
    <definedName name="______________________Met22" localSheetId="6">#REF!</definedName>
    <definedName name="______________________Met22" localSheetId="0">#REF!</definedName>
    <definedName name="______________________Met22">#REF!</definedName>
    <definedName name="______________________Met45" localSheetId="6">#REF!</definedName>
    <definedName name="______________________Met45" localSheetId="0">#REF!</definedName>
    <definedName name="______________________Met45">#REF!</definedName>
    <definedName name="______________________MEt55" localSheetId="6">#REF!</definedName>
    <definedName name="______________________MEt55" localSheetId="0">#REF!</definedName>
    <definedName name="______________________MEt55">#REF!</definedName>
    <definedName name="______________________Met63" localSheetId="6">#REF!</definedName>
    <definedName name="______________________Met63" localSheetId="0">#REF!</definedName>
    <definedName name="______________________Met63">#REF!</definedName>
    <definedName name="______________________ML21" localSheetId="6">#REF!</definedName>
    <definedName name="______________________ML21" localSheetId="0">#REF!</definedName>
    <definedName name="______________________ML21">#REF!</definedName>
    <definedName name="______________________ML210" localSheetId="6">#REF!</definedName>
    <definedName name="______________________ML210" localSheetId="0">#REF!</definedName>
    <definedName name="______________________ML210">#REF!</definedName>
    <definedName name="______________________ML211" localSheetId="6">#REF!</definedName>
    <definedName name="______________________ML211" localSheetId="0">#REF!</definedName>
    <definedName name="______________________ML211">#REF!</definedName>
    <definedName name="______________________ML212" localSheetId="6">#REF!</definedName>
    <definedName name="______________________ML212" localSheetId="0">#REF!</definedName>
    <definedName name="______________________ML212">#REF!</definedName>
    <definedName name="______________________ML213" localSheetId="6">#REF!</definedName>
    <definedName name="______________________ML213" localSheetId="0">#REF!</definedName>
    <definedName name="______________________ML213">#REF!</definedName>
    <definedName name="______________________ML214" localSheetId="6">#REF!</definedName>
    <definedName name="______________________ML214" localSheetId="0">#REF!</definedName>
    <definedName name="______________________ML214">#REF!</definedName>
    <definedName name="______________________ML215" localSheetId="6">#REF!</definedName>
    <definedName name="______________________ML215" localSheetId="0">#REF!</definedName>
    <definedName name="______________________ML215">#REF!</definedName>
    <definedName name="______________________ML216" localSheetId="6">#REF!</definedName>
    <definedName name="______________________ML216" localSheetId="0">#REF!</definedName>
    <definedName name="______________________ML216">#REF!</definedName>
    <definedName name="______________________ML217" localSheetId="6">#REF!</definedName>
    <definedName name="______________________ML217" localSheetId="0">#REF!</definedName>
    <definedName name="______________________ML217">#REF!</definedName>
    <definedName name="______________________ML218" localSheetId="6">#REF!</definedName>
    <definedName name="______________________ML218" localSheetId="0">#REF!</definedName>
    <definedName name="______________________ML218">#REF!</definedName>
    <definedName name="______________________ML219" localSheetId="6">#REF!</definedName>
    <definedName name="______________________ML219" localSheetId="0">#REF!</definedName>
    <definedName name="______________________ML219">#REF!</definedName>
    <definedName name="______________________ML22" localSheetId="6">#REF!</definedName>
    <definedName name="______________________ML22" localSheetId="0">#REF!</definedName>
    <definedName name="______________________ML22">#REF!</definedName>
    <definedName name="______________________ML220" localSheetId="6">#REF!</definedName>
    <definedName name="______________________ML220" localSheetId="0">#REF!</definedName>
    <definedName name="______________________ML220">#REF!</definedName>
    <definedName name="______________________ML221" localSheetId="6">#REF!</definedName>
    <definedName name="______________________ML221" localSheetId="0">#REF!</definedName>
    <definedName name="______________________ML221">#REF!</definedName>
    <definedName name="______________________ML222" localSheetId="6">#REF!</definedName>
    <definedName name="______________________ML222" localSheetId="0">#REF!</definedName>
    <definedName name="______________________ML222">#REF!</definedName>
    <definedName name="______________________ML223" localSheetId="6">#REF!</definedName>
    <definedName name="______________________ML223" localSheetId="0">#REF!</definedName>
    <definedName name="______________________ML223">#REF!</definedName>
    <definedName name="______________________ML224" localSheetId="6">#REF!</definedName>
    <definedName name="______________________ML224" localSheetId="0">#REF!</definedName>
    <definedName name="______________________ML224">#REF!</definedName>
    <definedName name="______________________ML23" localSheetId="6">#REF!</definedName>
    <definedName name="______________________ML23" localSheetId="0">#REF!</definedName>
    <definedName name="______________________ML23">#REF!</definedName>
    <definedName name="______________________ML24" localSheetId="6">#REF!</definedName>
    <definedName name="______________________ML24" localSheetId="0">#REF!</definedName>
    <definedName name="______________________ML24">#REF!</definedName>
    <definedName name="______________________ML25" localSheetId="6">#REF!</definedName>
    <definedName name="______________________ML25" localSheetId="0">#REF!</definedName>
    <definedName name="______________________ML25">#REF!</definedName>
    <definedName name="______________________ML26" localSheetId="6">#REF!</definedName>
    <definedName name="______________________ML26" localSheetId="0">#REF!</definedName>
    <definedName name="______________________ML26">#REF!</definedName>
    <definedName name="______________________ML27" localSheetId="6">#REF!</definedName>
    <definedName name="______________________ML27" localSheetId="0">#REF!</definedName>
    <definedName name="______________________ML27">#REF!</definedName>
    <definedName name="______________________ML28" localSheetId="6">#REF!</definedName>
    <definedName name="______________________ML28" localSheetId="0">#REF!</definedName>
    <definedName name="______________________ML28">#REF!</definedName>
    <definedName name="______________________ML29" localSheetId="6">#REF!</definedName>
    <definedName name="______________________ML29" localSheetId="0">#REF!</definedName>
    <definedName name="______________________ML29">#REF!</definedName>
    <definedName name="______________________ML31" localSheetId="6">#REF!</definedName>
    <definedName name="______________________ML31" localSheetId="0">#REF!</definedName>
    <definedName name="______________________ML31">#REF!</definedName>
    <definedName name="______________________ML310" localSheetId="6">#REF!</definedName>
    <definedName name="______________________ML310" localSheetId="0">#REF!</definedName>
    <definedName name="______________________ML310">#REF!</definedName>
    <definedName name="______________________ML311" localSheetId="6">#REF!</definedName>
    <definedName name="______________________ML311" localSheetId="0">#REF!</definedName>
    <definedName name="______________________ML311">#REF!</definedName>
    <definedName name="______________________ML312" localSheetId="6">#REF!</definedName>
    <definedName name="______________________ML312" localSheetId="0">#REF!</definedName>
    <definedName name="______________________ML312">#REF!</definedName>
    <definedName name="______________________ML313" localSheetId="6">#REF!</definedName>
    <definedName name="______________________ML313" localSheetId="0">#REF!</definedName>
    <definedName name="______________________ML313">#REF!</definedName>
    <definedName name="______________________ML314" localSheetId="6">#REF!</definedName>
    <definedName name="______________________ML314" localSheetId="0">#REF!</definedName>
    <definedName name="______________________ML314">#REF!</definedName>
    <definedName name="______________________ML315" localSheetId="6">#REF!</definedName>
    <definedName name="______________________ML315" localSheetId="0">#REF!</definedName>
    <definedName name="______________________ML315">#REF!</definedName>
    <definedName name="______________________ML316" localSheetId="6">#REF!</definedName>
    <definedName name="______________________ML316" localSheetId="0">#REF!</definedName>
    <definedName name="______________________ML316">#REF!</definedName>
    <definedName name="______________________ML317" localSheetId="6">#REF!</definedName>
    <definedName name="______________________ML317" localSheetId="0">#REF!</definedName>
    <definedName name="______________________ML317">#REF!</definedName>
    <definedName name="______________________ML318" localSheetId="6">#REF!</definedName>
    <definedName name="______________________ML318" localSheetId="0">#REF!</definedName>
    <definedName name="______________________ML318">#REF!</definedName>
    <definedName name="______________________ML319" localSheetId="6">#REF!</definedName>
    <definedName name="______________________ML319" localSheetId="0">#REF!</definedName>
    <definedName name="______________________ML319">#REF!</definedName>
    <definedName name="______________________ML32" localSheetId="6">#REF!</definedName>
    <definedName name="______________________ML32" localSheetId="0">#REF!</definedName>
    <definedName name="______________________ML32">#REF!</definedName>
    <definedName name="______________________ML320" localSheetId="6">#REF!</definedName>
    <definedName name="______________________ML320" localSheetId="0">#REF!</definedName>
    <definedName name="______________________ML320">#REF!</definedName>
    <definedName name="______________________ML321" localSheetId="6">#REF!</definedName>
    <definedName name="______________________ML321" localSheetId="0">#REF!</definedName>
    <definedName name="______________________ML321">#REF!</definedName>
    <definedName name="______________________ML322" localSheetId="6">#REF!</definedName>
    <definedName name="______________________ML322" localSheetId="0">#REF!</definedName>
    <definedName name="______________________ML322">#REF!</definedName>
    <definedName name="______________________ML323" localSheetId="6">#REF!</definedName>
    <definedName name="______________________ML323" localSheetId="0">#REF!</definedName>
    <definedName name="______________________ML323">#REF!</definedName>
    <definedName name="______________________ML324" localSheetId="6">#REF!</definedName>
    <definedName name="______________________ML324" localSheetId="0">#REF!</definedName>
    <definedName name="______________________ML324">#REF!</definedName>
    <definedName name="______________________ML33" localSheetId="6">#REF!</definedName>
    <definedName name="______________________ML33" localSheetId="0">#REF!</definedName>
    <definedName name="______________________ML33">#REF!</definedName>
    <definedName name="______________________ML34" localSheetId="6">#REF!</definedName>
    <definedName name="______________________ML34" localSheetId="0">#REF!</definedName>
    <definedName name="______________________ML34">#REF!</definedName>
    <definedName name="______________________ML35" localSheetId="6">#REF!</definedName>
    <definedName name="______________________ML35" localSheetId="0">#REF!</definedName>
    <definedName name="______________________ML35">#REF!</definedName>
    <definedName name="______________________ML36" localSheetId="6">#REF!</definedName>
    <definedName name="______________________ML36" localSheetId="0">#REF!</definedName>
    <definedName name="______________________ML36">#REF!</definedName>
    <definedName name="______________________ML37" localSheetId="6">#REF!</definedName>
    <definedName name="______________________ML37" localSheetId="0">#REF!</definedName>
    <definedName name="______________________ML37">#REF!</definedName>
    <definedName name="______________________ML38" localSheetId="6">#REF!</definedName>
    <definedName name="______________________ML38" localSheetId="0">#REF!</definedName>
    <definedName name="______________________ML38">#REF!</definedName>
    <definedName name="______________________ML39" localSheetId="6">#REF!</definedName>
    <definedName name="______________________ML39" localSheetId="0">#REF!</definedName>
    <definedName name="______________________ML39">#REF!</definedName>
    <definedName name="______________________ML7" localSheetId="6">#REF!</definedName>
    <definedName name="______________________ML7" localSheetId="0">#REF!</definedName>
    <definedName name="______________________ML7">#REF!</definedName>
    <definedName name="______________________ML8" localSheetId="6">#REF!</definedName>
    <definedName name="______________________ML8" localSheetId="0">#REF!</definedName>
    <definedName name="______________________ML8">#REF!</definedName>
    <definedName name="______________________ML9" localSheetId="6">#REF!</definedName>
    <definedName name="______________________ML9" localSheetId="0">#REF!</definedName>
    <definedName name="______________________ML9">#REF!</definedName>
    <definedName name="______________________mm1">[6]r!$F$4</definedName>
    <definedName name="______________________mm1000" localSheetId="6">#REF!</definedName>
    <definedName name="______________________mm1000" localSheetId="0">#REF!</definedName>
    <definedName name="______________________mm1000">#REF!</definedName>
    <definedName name="______________________mm11">[2]r!$F$4</definedName>
    <definedName name="______________________mm111">[5]r!$F$4</definedName>
    <definedName name="______________________mm600" localSheetId="6">#REF!</definedName>
    <definedName name="______________________mm600" localSheetId="0">#REF!</definedName>
    <definedName name="______________________mm600">#REF!</definedName>
    <definedName name="______________________mm800" localSheetId="6">#REF!</definedName>
    <definedName name="______________________mm800" localSheetId="0">#REF!</definedName>
    <definedName name="______________________mm800">#REF!</definedName>
    <definedName name="______________________PC1" localSheetId="6">#REF!</definedName>
    <definedName name="______________________PC1" localSheetId="0">#REF!</definedName>
    <definedName name="______________________PC1">#REF!</definedName>
    <definedName name="______________________PC10" localSheetId="6">#REF!</definedName>
    <definedName name="______________________PC10" localSheetId="0">#REF!</definedName>
    <definedName name="______________________PC10">#REF!</definedName>
    <definedName name="______________________PC11" localSheetId="6">#REF!</definedName>
    <definedName name="______________________PC11" localSheetId="0">#REF!</definedName>
    <definedName name="______________________PC11">#REF!</definedName>
    <definedName name="______________________PC12" localSheetId="6">#REF!</definedName>
    <definedName name="______________________PC12" localSheetId="0">#REF!</definedName>
    <definedName name="______________________PC12">#REF!</definedName>
    <definedName name="______________________PC13" localSheetId="6">#REF!</definedName>
    <definedName name="______________________PC13" localSheetId="0">#REF!</definedName>
    <definedName name="______________________PC13">#REF!</definedName>
    <definedName name="______________________PC14" localSheetId="6">#REF!</definedName>
    <definedName name="______________________PC14" localSheetId="0">#REF!</definedName>
    <definedName name="______________________PC14">#REF!</definedName>
    <definedName name="______________________PC15" localSheetId="6">#REF!</definedName>
    <definedName name="______________________PC15" localSheetId="0">#REF!</definedName>
    <definedName name="______________________PC15">#REF!</definedName>
    <definedName name="______________________PC16" localSheetId="6">#REF!</definedName>
    <definedName name="______________________PC16" localSheetId="0">#REF!</definedName>
    <definedName name="______________________PC16">#REF!</definedName>
    <definedName name="______________________PC17" localSheetId="6">#REF!</definedName>
    <definedName name="______________________PC17" localSheetId="0">#REF!</definedName>
    <definedName name="______________________PC17">#REF!</definedName>
    <definedName name="______________________PC18" localSheetId="6">#REF!</definedName>
    <definedName name="______________________PC18" localSheetId="0">#REF!</definedName>
    <definedName name="______________________PC18">#REF!</definedName>
    <definedName name="______________________PC19" localSheetId="6">#REF!</definedName>
    <definedName name="______________________PC19" localSheetId="0">#REF!</definedName>
    <definedName name="______________________PC19">#REF!</definedName>
    <definedName name="______________________pc2" localSheetId="6">#REF!</definedName>
    <definedName name="______________________pc2" localSheetId="0">#REF!</definedName>
    <definedName name="______________________pc2">#REF!</definedName>
    <definedName name="______________________PC20">NA()</definedName>
    <definedName name="______________________PC21" localSheetId="6">#REF!</definedName>
    <definedName name="______________________PC21" localSheetId="0">#REF!</definedName>
    <definedName name="______________________PC21">#REF!</definedName>
    <definedName name="______________________PC22" localSheetId="6">#REF!</definedName>
    <definedName name="______________________PC22" localSheetId="0">#REF!</definedName>
    <definedName name="______________________PC22">#REF!</definedName>
    <definedName name="______________________PC23" localSheetId="6">#REF!</definedName>
    <definedName name="______________________PC23" localSheetId="0">#REF!</definedName>
    <definedName name="______________________PC23">#REF!</definedName>
    <definedName name="______________________PC24" localSheetId="6">#REF!</definedName>
    <definedName name="______________________PC24" localSheetId="0">#REF!</definedName>
    <definedName name="______________________PC24">#REF!</definedName>
    <definedName name="______________________PC3" localSheetId="6">#REF!</definedName>
    <definedName name="______________________PC3" localSheetId="0">#REF!</definedName>
    <definedName name="______________________PC3">#REF!</definedName>
    <definedName name="______________________PC4" localSheetId="6">#REF!</definedName>
    <definedName name="______________________PC4" localSheetId="0">#REF!</definedName>
    <definedName name="______________________PC4">#REF!</definedName>
    <definedName name="______________________PC5" localSheetId="6">#REF!</definedName>
    <definedName name="______________________PC5" localSheetId="0">#REF!</definedName>
    <definedName name="______________________PC5">#REF!</definedName>
    <definedName name="______________________PC6" localSheetId="6">#REF!</definedName>
    <definedName name="______________________PC6" localSheetId="0">#REF!</definedName>
    <definedName name="______________________PC6">#REF!</definedName>
    <definedName name="______________________pc600" localSheetId="6">#REF!</definedName>
    <definedName name="______________________pc600" localSheetId="0">#REF!</definedName>
    <definedName name="______________________pc600">#REF!</definedName>
    <definedName name="______________________PC7" localSheetId="6">#REF!</definedName>
    <definedName name="______________________PC7" localSheetId="0">#REF!</definedName>
    <definedName name="______________________PC7">#REF!</definedName>
    <definedName name="______________________PC8" localSheetId="6">#REF!</definedName>
    <definedName name="______________________PC8" localSheetId="0">#REF!</definedName>
    <definedName name="______________________PC8">#REF!</definedName>
    <definedName name="______________________PC9" localSheetId="6">#REF!</definedName>
    <definedName name="______________________PC9" localSheetId="0">#REF!</definedName>
    <definedName name="______________________PC9">#REF!</definedName>
    <definedName name="______________________pc900" localSheetId="6">#REF!</definedName>
    <definedName name="______________________pc900" localSheetId="0">#REF!</definedName>
    <definedName name="______________________pc900">#REF!</definedName>
    <definedName name="______________________pla4">[12]DATA_PRG!$H$269</definedName>
    <definedName name="______________________pv2" localSheetId="6">#REF!</definedName>
    <definedName name="______________________pv2" localSheetId="0">#REF!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6">#REF!</definedName>
    <definedName name="______________________var1" localSheetId="0">#REF!</definedName>
    <definedName name="______________________var1">#REF!</definedName>
    <definedName name="______________________var4" localSheetId="6">#REF!</definedName>
    <definedName name="______________________var4" localSheetId="0">#REF!</definedName>
    <definedName name="______________________var4">#REF!</definedName>
    <definedName name="______________________vat1">NA()</definedName>
    <definedName name="_____________________bla1">[1]leads!$H$7</definedName>
    <definedName name="_____________________BSG100" localSheetId="6">#REF!</definedName>
    <definedName name="_____________________BSG100" localSheetId="0">#REF!</definedName>
    <definedName name="_____________________BSG100">#REF!</definedName>
    <definedName name="_____________________BSG150" localSheetId="6">#REF!</definedName>
    <definedName name="_____________________BSG150" localSheetId="0">#REF!</definedName>
    <definedName name="_____________________BSG150">#REF!</definedName>
    <definedName name="_____________________BSG5" localSheetId="6">#REF!</definedName>
    <definedName name="_____________________BSG5" localSheetId="0">#REF!</definedName>
    <definedName name="_____________________BSG5">#REF!</definedName>
    <definedName name="_____________________BSG75" localSheetId="6">#REF!</definedName>
    <definedName name="_____________________BSG75" localSheetId="0">#REF!</definedName>
    <definedName name="_____________________BSG75">#REF!</definedName>
    <definedName name="_____________________BTC1" localSheetId="6">#REF!</definedName>
    <definedName name="_____________________BTC1" localSheetId="0">#REF!</definedName>
    <definedName name="_____________________BTC1">#REF!</definedName>
    <definedName name="_____________________BTC10" localSheetId="6">#REF!</definedName>
    <definedName name="_____________________BTC10" localSheetId="0">#REF!</definedName>
    <definedName name="_____________________BTC10">#REF!</definedName>
    <definedName name="_____________________BTC11" localSheetId="6">#REF!</definedName>
    <definedName name="_____________________BTC11" localSheetId="0">#REF!</definedName>
    <definedName name="_____________________BTC11">#REF!</definedName>
    <definedName name="_____________________BTC12" localSheetId="6">#REF!</definedName>
    <definedName name="_____________________BTC12" localSheetId="0">#REF!</definedName>
    <definedName name="_____________________BTC12">#REF!</definedName>
    <definedName name="_____________________BTC13" localSheetId="6">#REF!</definedName>
    <definedName name="_____________________BTC13" localSheetId="0">#REF!</definedName>
    <definedName name="_____________________BTC13">#REF!</definedName>
    <definedName name="_____________________BTC14" localSheetId="6">#REF!</definedName>
    <definedName name="_____________________BTC14" localSheetId="0">#REF!</definedName>
    <definedName name="_____________________BTC14">#REF!</definedName>
    <definedName name="_____________________BTC15" localSheetId="6">#REF!</definedName>
    <definedName name="_____________________BTC15" localSheetId="0">#REF!</definedName>
    <definedName name="_____________________BTC15">#REF!</definedName>
    <definedName name="_____________________BTC16" localSheetId="6">#REF!</definedName>
    <definedName name="_____________________BTC16" localSheetId="0">#REF!</definedName>
    <definedName name="_____________________BTC16">#REF!</definedName>
    <definedName name="_____________________BTC17" localSheetId="6">#REF!</definedName>
    <definedName name="_____________________BTC17" localSheetId="0">#REF!</definedName>
    <definedName name="_____________________BTC17">#REF!</definedName>
    <definedName name="_____________________BTC18" localSheetId="6">#REF!</definedName>
    <definedName name="_____________________BTC18" localSheetId="0">#REF!</definedName>
    <definedName name="_____________________BTC18">#REF!</definedName>
    <definedName name="_____________________BTC19" localSheetId="6">#REF!</definedName>
    <definedName name="_____________________BTC19" localSheetId="0">#REF!</definedName>
    <definedName name="_____________________BTC19">#REF!</definedName>
    <definedName name="_____________________BTC2" localSheetId="6">#REF!</definedName>
    <definedName name="_____________________BTC2" localSheetId="0">#REF!</definedName>
    <definedName name="_____________________BTC2">#REF!</definedName>
    <definedName name="_____________________BTC20" localSheetId="6">#REF!</definedName>
    <definedName name="_____________________BTC20" localSheetId="0">#REF!</definedName>
    <definedName name="_____________________BTC20">#REF!</definedName>
    <definedName name="_____________________BTC21" localSheetId="6">#REF!</definedName>
    <definedName name="_____________________BTC21" localSheetId="0">#REF!</definedName>
    <definedName name="_____________________BTC21">#REF!</definedName>
    <definedName name="_____________________BTC22" localSheetId="6">#REF!</definedName>
    <definedName name="_____________________BTC22" localSheetId="0">#REF!</definedName>
    <definedName name="_____________________BTC22">#REF!</definedName>
    <definedName name="_____________________BTC23" localSheetId="6">#REF!</definedName>
    <definedName name="_____________________BTC23" localSheetId="0">#REF!</definedName>
    <definedName name="_____________________BTC23">#REF!</definedName>
    <definedName name="_____________________BTC24" localSheetId="6">#REF!</definedName>
    <definedName name="_____________________BTC24" localSheetId="0">#REF!</definedName>
    <definedName name="_____________________BTC24">#REF!</definedName>
    <definedName name="_____________________BTC3" localSheetId="6">#REF!</definedName>
    <definedName name="_____________________BTC3" localSheetId="0">#REF!</definedName>
    <definedName name="_____________________BTC3">#REF!</definedName>
    <definedName name="_____________________BTC4" localSheetId="6">#REF!</definedName>
    <definedName name="_____________________BTC4" localSheetId="0">#REF!</definedName>
    <definedName name="_____________________BTC4">#REF!</definedName>
    <definedName name="_____________________BTC5" localSheetId="6">#REF!</definedName>
    <definedName name="_____________________BTC5" localSheetId="0">#REF!</definedName>
    <definedName name="_____________________BTC5">#REF!</definedName>
    <definedName name="_____________________BTC6" localSheetId="6">#REF!</definedName>
    <definedName name="_____________________BTC6" localSheetId="0">#REF!</definedName>
    <definedName name="_____________________BTC6">#REF!</definedName>
    <definedName name="_____________________BTC7" localSheetId="6">#REF!</definedName>
    <definedName name="_____________________BTC7" localSheetId="0">#REF!</definedName>
    <definedName name="_____________________BTC7">#REF!</definedName>
    <definedName name="_____________________BTC8" localSheetId="6">#REF!</definedName>
    <definedName name="_____________________BTC8" localSheetId="0">#REF!</definedName>
    <definedName name="_____________________BTC8">#REF!</definedName>
    <definedName name="_____________________BTC9" localSheetId="6">#REF!</definedName>
    <definedName name="_____________________BTC9" localSheetId="0">#REF!</definedName>
    <definedName name="_____________________BTC9">#REF!</definedName>
    <definedName name="_____________________BTR1" localSheetId="6">#REF!</definedName>
    <definedName name="_____________________BTR1" localSheetId="0">#REF!</definedName>
    <definedName name="_____________________BTR1">#REF!</definedName>
    <definedName name="_____________________BTR10" localSheetId="6">#REF!</definedName>
    <definedName name="_____________________BTR10" localSheetId="0">#REF!</definedName>
    <definedName name="_____________________BTR10">#REF!</definedName>
    <definedName name="_____________________BTR11" localSheetId="6">#REF!</definedName>
    <definedName name="_____________________BTR11" localSheetId="0">#REF!</definedName>
    <definedName name="_____________________BTR11">#REF!</definedName>
    <definedName name="_____________________BTR12" localSheetId="6">#REF!</definedName>
    <definedName name="_____________________BTR12" localSheetId="0">#REF!</definedName>
    <definedName name="_____________________BTR12">#REF!</definedName>
    <definedName name="_____________________BTR13" localSheetId="6">#REF!</definedName>
    <definedName name="_____________________BTR13" localSheetId="0">#REF!</definedName>
    <definedName name="_____________________BTR13">#REF!</definedName>
    <definedName name="_____________________BTR14" localSheetId="6">#REF!</definedName>
    <definedName name="_____________________BTR14" localSheetId="0">#REF!</definedName>
    <definedName name="_____________________BTR14">#REF!</definedName>
    <definedName name="_____________________BTR15" localSheetId="6">#REF!</definedName>
    <definedName name="_____________________BTR15" localSheetId="0">#REF!</definedName>
    <definedName name="_____________________BTR15">#REF!</definedName>
    <definedName name="_____________________BTR16" localSheetId="6">#REF!</definedName>
    <definedName name="_____________________BTR16" localSheetId="0">#REF!</definedName>
    <definedName name="_____________________BTR16">#REF!</definedName>
    <definedName name="_____________________BTR17" localSheetId="6">#REF!</definedName>
    <definedName name="_____________________BTR17" localSheetId="0">#REF!</definedName>
    <definedName name="_____________________BTR17">#REF!</definedName>
    <definedName name="_____________________BTR18" localSheetId="6">#REF!</definedName>
    <definedName name="_____________________BTR18" localSheetId="0">#REF!</definedName>
    <definedName name="_____________________BTR18">#REF!</definedName>
    <definedName name="_____________________BTR19" localSheetId="6">#REF!</definedName>
    <definedName name="_____________________BTR19" localSheetId="0">#REF!</definedName>
    <definedName name="_____________________BTR19">#REF!</definedName>
    <definedName name="_____________________BTR2" localSheetId="6">#REF!</definedName>
    <definedName name="_____________________BTR2" localSheetId="0">#REF!</definedName>
    <definedName name="_____________________BTR2">#REF!</definedName>
    <definedName name="_____________________BTR20" localSheetId="6">#REF!</definedName>
    <definedName name="_____________________BTR20" localSheetId="0">#REF!</definedName>
    <definedName name="_____________________BTR20">#REF!</definedName>
    <definedName name="_____________________BTR21" localSheetId="6">#REF!</definedName>
    <definedName name="_____________________BTR21" localSheetId="0">#REF!</definedName>
    <definedName name="_____________________BTR21">#REF!</definedName>
    <definedName name="_____________________BTR22" localSheetId="6">#REF!</definedName>
    <definedName name="_____________________BTR22" localSheetId="0">#REF!</definedName>
    <definedName name="_____________________BTR22">#REF!</definedName>
    <definedName name="_____________________BTR23" localSheetId="6">#REF!</definedName>
    <definedName name="_____________________BTR23" localSheetId="0">#REF!</definedName>
    <definedName name="_____________________BTR23">#REF!</definedName>
    <definedName name="_____________________BTR24" localSheetId="6">#REF!</definedName>
    <definedName name="_____________________BTR24" localSheetId="0">#REF!</definedName>
    <definedName name="_____________________BTR24">#REF!</definedName>
    <definedName name="_____________________BTR3" localSheetId="6">#REF!</definedName>
    <definedName name="_____________________BTR3" localSheetId="0">#REF!</definedName>
    <definedName name="_____________________BTR3">#REF!</definedName>
    <definedName name="_____________________BTR4" localSheetId="6">#REF!</definedName>
    <definedName name="_____________________BTR4" localSheetId="0">#REF!</definedName>
    <definedName name="_____________________BTR4">#REF!</definedName>
    <definedName name="_____________________BTR5" localSheetId="6">#REF!</definedName>
    <definedName name="_____________________BTR5" localSheetId="0">#REF!</definedName>
    <definedName name="_____________________BTR5">#REF!</definedName>
    <definedName name="_____________________BTR6" localSheetId="6">#REF!</definedName>
    <definedName name="_____________________BTR6" localSheetId="0">#REF!</definedName>
    <definedName name="_____________________BTR6">#REF!</definedName>
    <definedName name="_____________________BTR7" localSheetId="6">#REF!</definedName>
    <definedName name="_____________________BTR7" localSheetId="0">#REF!</definedName>
    <definedName name="_____________________BTR7">#REF!</definedName>
    <definedName name="_____________________BTR8" localSheetId="6">#REF!</definedName>
    <definedName name="_____________________BTR8" localSheetId="0">#REF!</definedName>
    <definedName name="_____________________BTR8">#REF!</definedName>
    <definedName name="_____________________BTR9" localSheetId="6">#REF!</definedName>
    <definedName name="_____________________BTR9" localSheetId="0">#REF!</definedName>
    <definedName name="_____________________BTR9">#REF!</definedName>
    <definedName name="_____________________BTS1" localSheetId="6">#REF!</definedName>
    <definedName name="_____________________BTS1" localSheetId="0">#REF!</definedName>
    <definedName name="_____________________BTS1">#REF!</definedName>
    <definedName name="_____________________BTS10" localSheetId="6">#REF!</definedName>
    <definedName name="_____________________BTS10" localSheetId="0">#REF!</definedName>
    <definedName name="_____________________BTS10">#REF!</definedName>
    <definedName name="_____________________BTS11" localSheetId="6">#REF!</definedName>
    <definedName name="_____________________BTS11" localSheetId="0">#REF!</definedName>
    <definedName name="_____________________BTS11">#REF!</definedName>
    <definedName name="_____________________BTS12" localSheetId="6">#REF!</definedName>
    <definedName name="_____________________BTS12" localSheetId="0">#REF!</definedName>
    <definedName name="_____________________BTS12">#REF!</definedName>
    <definedName name="_____________________BTS13" localSheetId="6">#REF!</definedName>
    <definedName name="_____________________BTS13" localSheetId="0">#REF!</definedName>
    <definedName name="_____________________BTS13">#REF!</definedName>
    <definedName name="_____________________BTS14" localSheetId="6">#REF!</definedName>
    <definedName name="_____________________BTS14" localSheetId="0">#REF!</definedName>
    <definedName name="_____________________BTS14">#REF!</definedName>
    <definedName name="_____________________BTS15" localSheetId="6">#REF!</definedName>
    <definedName name="_____________________BTS15" localSheetId="0">#REF!</definedName>
    <definedName name="_____________________BTS15">#REF!</definedName>
    <definedName name="_____________________BTS16" localSheetId="6">#REF!</definedName>
    <definedName name="_____________________BTS16" localSheetId="0">#REF!</definedName>
    <definedName name="_____________________BTS16">#REF!</definedName>
    <definedName name="_____________________BTS17" localSheetId="6">#REF!</definedName>
    <definedName name="_____________________BTS17" localSheetId="0">#REF!</definedName>
    <definedName name="_____________________BTS17">#REF!</definedName>
    <definedName name="_____________________BTS18" localSheetId="6">#REF!</definedName>
    <definedName name="_____________________BTS18" localSheetId="0">#REF!</definedName>
    <definedName name="_____________________BTS18">#REF!</definedName>
    <definedName name="_____________________BTS19" localSheetId="6">#REF!</definedName>
    <definedName name="_____________________BTS19" localSheetId="0">#REF!</definedName>
    <definedName name="_____________________BTS19">#REF!</definedName>
    <definedName name="_____________________BTS2" localSheetId="6">#REF!</definedName>
    <definedName name="_____________________BTS2" localSheetId="0">#REF!</definedName>
    <definedName name="_____________________BTS2">#REF!</definedName>
    <definedName name="_____________________BTS20" localSheetId="6">#REF!</definedName>
    <definedName name="_____________________BTS20" localSheetId="0">#REF!</definedName>
    <definedName name="_____________________BTS20">#REF!</definedName>
    <definedName name="_____________________BTS21" localSheetId="6">#REF!</definedName>
    <definedName name="_____________________BTS21" localSheetId="0">#REF!</definedName>
    <definedName name="_____________________BTS21">#REF!</definedName>
    <definedName name="_____________________BTS22" localSheetId="6">#REF!</definedName>
    <definedName name="_____________________BTS22" localSheetId="0">#REF!</definedName>
    <definedName name="_____________________BTS22">#REF!</definedName>
    <definedName name="_____________________BTS23" localSheetId="6">#REF!</definedName>
    <definedName name="_____________________BTS23" localSheetId="0">#REF!</definedName>
    <definedName name="_____________________BTS23">#REF!</definedName>
    <definedName name="_____________________BTS24" localSheetId="6">#REF!</definedName>
    <definedName name="_____________________BTS24" localSheetId="0">#REF!</definedName>
    <definedName name="_____________________BTS24">#REF!</definedName>
    <definedName name="_____________________BTS3" localSheetId="6">#REF!</definedName>
    <definedName name="_____________________BTS3" localSheetId="0">#REF!</definedName>
    <definedName name="_____________________BTS3">#REF!</definedName>
    <definedName name="_____________________BTS4" localSheetId="6">#REF!</definedName>
    <definedName name="_____________________BTS4" localSheetId="0">#REF!</definedName>
    <definedName name="_____________________BTS4">#REF!</definedName>
    <definedName name="_____________________BTS5" localSheetId="6">#REF!</definedName>
    <definedName name="_____________________BTS5" localSheetId="0">#REF!</definedName>
    <definedName name="_____________________BTS5">#REF!</definedName>
    <definedName name="_____________________BTS6" localSheetId="6">#REF!</definedName>
    <definedName name="_____________________BTS6" localSheetId="0">#REF!</definedName>
    <definedName name="_____________________BTS6">#REF!</definedName>
    <definedName name="_____________________BTS7" localSheetId="6">#REF!</definedName>
    <definedName name="_____________________BTS7" localSheetId="0">#REF!</definedName>
    <definedName name="_____________________BTS7">#REF!</definedName>
    <definedName name="_____________________BTS8" localSheetId="6">#REF!</definedName>
    <definedName name="_____________________BTS8" localSheetId="0">#REF!</definedName>
    <definedName name="_____________________BTS8">#REF!</definedName>
    <definedName name="_____________________BTS9" localSheetId="6">#REF!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6">#REF!</definedName>
    <definedName name="_____________________GBS11" localSheetId="0">#REF!</definedName>
    <definedName name="_____________________GBS11">#REF!</definedName>
    <definedName name="_____________________GBS110" localSheetId="6">#REF!</definedName>
    <definedName name="_____________________GBS110" localSheetId="0">#REF!</definedName>
    <definedName name="_____________________GBS110">#REF!</definedName>
    <definedName name="_____________________GBS111" localSheetId="6">#REF!</definedName>
    <definedName name="_____________________GBS111" localSheetId="0">#REF!</definedName>
    <definedName name="_____________________GBS111">#REF!</definedName>
    <definedName name="_____________________GBS112" localSheetId="6">#REF!</definedName>
    <definedName name="_____________________GBS112" localSheetId="0">#REF!</definedName>
    <definedName name="_____________________GBS112">#REF!</definedName>
    <definedName name="_____________________GBS113" localSheetId="6">#REF!</definedName>
    <definedName name="_____________________GBS113" localSheetId="0">#REF!</definedName>
    <definedName name="_____________________GBS113">#REF!</definedName>
    <definedName name="_____________________GBS114" localSheetId="6">#REF!</definedName>
    <definedName name="_____________________GBS114" localSheetId="0">#REF!</definedName>
    <definedName name="_____________________GBS114">#REF!</definedName>
    <definedName name="_____________________GBS115" localSheetId="6">#REF!</definedName>
    <definedName name="_____________________GBS115" localSheetId="0">#REF!</definedName>
    <definedName name="_____________________GBS115">#REF!</definedName>
    <definedName name="_____________________GBS116" localSheetId="6">#REF!</definedName>
    <definedName name="_____________________GBS116" localSheetId="0">#REF!</definedName>
    <definedName name="_____________________GBS116">#REF!</definedName>
    <definedName name="_____________________GBS117" localSheetId="6">#REF!</definedName>
    <definedName name="_____________________GBS117" localSheetId="0">#REF!</definedName>
    <definedName name="_____________________GBS117">#REF!</definedName>
    <definedName name="_____________________GBS118" localSheetId="6">#REF!</definedName>
    <definedName name="_____________________GBS118" localSheetId="0">#REF!</definedName>
    <definedName name="_____________________GBS118">#REF!</definedName>
    <definedName name="_____________________GBS119" localSheetId="6">#REF!</definedName>
    <definedName name="_____________________GBS119" localSheetId="0">#REF!</definedName>
    <definedName name="_____________________GBS119">#REF!</definedName>
    <definedName name="_____________________GBS12" localSheetId="6">#REF!</definedName>
    <definedName name="_____________________GBS12" localSheetId="0">#REF!</definedName>
    <definedName name="_____________________GBS12">#REF!</definedName>
    <definedName name="_____________________GBS120" localSheetId="6">#REF!</definedName>
    <definedName name="_____________________GBS120" localSheetId="0">#REF!</definedName>
    <definedName name="_____________________GBS120">#REF!</definedName>
    <definedName name="_____________________GBS121" localSheetId="6">#REF!</definedName>
    <definedName name="_____________________GBS121" localSheetId="0">#REF!</definedName>
    <definedName name="_____________________GBS121">#REF!</definedName>
    <definedName name="_____________________GBS122" localSheetId="6">#REF!</definedName>
    <definedName name="_____________________GBS122" localSheetId="0">#REF!</definedName>
    <definedName name="_____________________GBS122">#REF!</definedName>
    <definedName name="_____________________GBS123" localSheetId="6">#REF!</definedName>
    <definedName name="_____________________GBS123" localSheetId="0">#REF!</definedName>
    <definedName name="_____________________GBS123">#REF!</definedName>
    <definedName name="_____________________GBS124" localSheetId="6">#REF!</definedName>
    <definedName name="_____________________GBS124" localSheetId="0">#REF!</definedName>
    <definedName name="_____________________GBS124">#REF!</definedName>
    <definedName name="_____________________GBS13" localSheetId="6">#REF!</definedName>
    <definedName name="_____________________GBS13" localSheetId="0">#REF!</definedName>
    <definedName name="_____________________GBS13">#REF!</definedName>
    <definedName name="_____________________GBS14" localSheetId="6">#REF!</definedName>
    <definedName name="_____________________GBS14" localSheetId="0">#REF!</definedName>
    <definedName name="_____________________GBS14">#REF!</definedName>
    <definedName name="_____________________GBS15" localSheetId="6">#REF!</definedName>
    <definedName name="_____________________GBS15" localSheetId="0">#REF!</definedName>
    <definedName name="_____________________GBS15">#REF!</definedName>
    <definedName name="_____________________GBS16" localSheetId="6">#REF!</definedName>
    <definedName name="_____________________GBS16" localSheetId="0">#REF!</definedName>
    <definedName name="_____________________GBS16">#REF!</definedName>
    <definedName name="_____________________GBS17" localSheetId="6">#REF!</definedName>
    <definedName name="_____________________GBS17" localSheetId="0">#REF!</definedName>
    <definedName name="_____________________GBS17">#REF!</definedName>
    <definedName name="_____________________GBS18" localSheetId="6">#REF!</definedName>
    <definedName name="_____________________GBS18" localSheetId="0">#REF!</definedName>
    <definedName name="_____________________GBS18">#REF!</definedName>
    <definedName name="_____________________GBS19" localSheetId="6">#REF!</definedName>
    <definedName name="_____________________GBS19" localSheetId="0">#REF!</definedName>
    <definedName name="_____________________GBS19">#REF!</definedName>
    <definedName name="_____________________GBS21" localSheetId="6">#REF!</definedName>
    <definedName name="_____________________GBS21" localSheetId="0">#REF!</definedName>
    <definedName name="_____________________GBS21">#REF!</definedName>
    <definedName name="_____________________GBS210" localSheetId="6">#REF!</definedName>
    <definedName name="_____________________GBS210" localSheetId="0">#REF!</definedName>
    <definedName name="_____________________GBS210">#REF!</definedName>
    <definedName name="_____________________GBS211" localSheetId="6">#REF!</definedName>
    <definedName name="_____________________GBS211" localSheetId="0">#REF!</definedName>
    <definedName name="_____________________GBS211">#REF!</definedName>
    <definedName name="_____________________GBS212" localSheetId="6">#REF!</definedName>
    <definedName name="_____________________GBS212" localSheetId="0">#REF!</definedName>
    <definedName name="_____________________GBS212">#REF!</definedName>
    <definedName name="_____________________GBS213" localSheetId="6">#REF!</definedName>
    <definedName name="_____________________GBS213" localSheetId="0">#REF!</definedName>
    <definedName name="_____________________GBS213">#REF!</definedName>
    <definedName name="_____________________GBS214" localSheetId="6">#REF!</definedName>
    <definedName name="_____________________GBS214" localSheetId="0">#REF!</definedName>
    <definedName name="_____________________GBS214">#REF!</definedName>
    <definedName name="_____________________GBS215" localSheetId="6">#REF!</definedName>
    <definedName name="_____________________GBS215" localSheetId="0">#REF!</definedName>
    <definedName name="_____________________GBS215">#REF!</definedName>
    <definedName name="_____________________GBS216" localSheetId="6">#REF!</definedName>
    <definedName name="_____________________GBS216" localSheetId="0">#REF!</definedName>
    <definedName name="_____________________GBS216">#REF!</definedName>
    <definedName name="_____________________GBS217" localSheetId="6">#REF!</definedName>
    <definedName name="_____________________GBS217" localSheetId="0">#REF!</definedName>
    <definedName name="_____________________GBS217">#REF!</definedName>
    <definedName name="_____________________GBS218" localSheetId="6">#REF!</definedName>
    <definedName name="_____________________GBS218" localSheetId="0">#REF!</definedName>
    <definedName name="_____________________GBS218">#REF!</definedName>
    <definedName name="_____________________GBS219" localSheetId="6">#REF!</definedName>
    <definedName name="_____________________GBS219" localSheetId="0">#REF!</definedName>
    <definedName name="_____________________GBS219">#REF!</definedName>
    <definedName name="_____________________GBS22" localSheetId="6">#REF!</definedName>
    <definedName name="_____________________GBS22" localSheetId="0">#REF!</definedName>
    <definedName name="_____________________GBS22">#REF!</definedName>
    <definedName name="_____________________GBS220" localSheetId="6">#REF!</definedName>
    <definedName name="_____________________GBS220" localSheetId="0">#REF!</definedName>
    <definedName name="_____________________GBS220">#REF!</definedName>
    <definedName name="_____________________GBS221" localSheetId="6">#REF!</definedName>
    <definedName name="_____________________GBS221" localSheetId="0">#REF!</definedName>
    <definedName name="_____________________GBS221">#REF!</definedName>
    <definedName name="_____________________GBS222" localSheetId="6">#REF!</definedName>
    <definedName name="_____________________GBS222" localSheetId="0">#REF!</definedName>
    <definedName name="_____________________GBS222">#REF!</definedName>
    <definedName name="_____________________GBS223" localSheetId="6">#REF!</definedName>
    <definedName name="_____________________GBS223" localSheetId="0">#REF!</definedName>
    <definedName name="_____________________GBS223">#REF!</definedName>
    <definedName name="_____________________GBS224" localSheetId="6">#REF!</definedName>
    <definedName name="_____________________GBS224" localSheetId="0">#REF!</definedName>
    <definedName name="_____________________GBS224">#REF!</definedName>
    <definedName name="_____________________GBS23" localSheetId="6">#REF!</definedName>
    <definedName name="_____________________GBS23" localSheetId="0">#REF!</definedName>
    <definedName name="_____________________GBS23">#REF!</definedName>
    <definedName name="_____________________GBS24" localSheetId="6">#REF!</definedName>
    <definedName name="_____________________GBS24" localSheetId="0">#REF!</definedName>
    <definedName name="_____________________GBS24">#REF!</definedName>
    <definedName name="_____________________GBS25" localSheetId="6">#REF!</definedName>
    <definedName name="_____________________GBS25" localSheetId="0">#REF!</definedName>
    <definedName name="_____________________GBS25">#REF!</definedName>
    <definedName name="_____________________GBS26" localSheetId="6">#REF!</definedName>
    <definedName name="_____________________GBS26" localSheetId="0">#REF!</definedName>
    <definedName name="_____________________GBS26">#REF!</definedName>
    <definedName name="_____________________GBS27" localSheetId="6">#REF!</definedName>
    <definedName name="_____________________GBS27" localSheetId="0">#REF!</definedName>
    <definedName name="_____________________GBS27">#REF!</definedName>
    <definedName name="_____________________GBS28" localSheetId="6">#REF!</definedName>
    <definedName name="_____________________GBS28" localSheetId="0">#REF!</definedName>
    <definedName name="_____________________GBS28">#REF!</definedName>
    <definedName name="_____________________GBS29" localSheetId="6">#REF!</definedName>
    <definedName name="_____________________GBS29" localSheetId="0">#REF!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 localSheetId="6">#REF!</definedName>
    <definedName name="_____________________l12" localSheetId="0">#REF!</definedName>
    <definedName name="_____________________l12">#REF!</definedName>
    <definedName name="_____________________l2">[2]r!$F$29</definedName>
    <definedName name="_____________________l3" localSheetId="6">#REF!</definedName>
    <definedName name="_____________________l3" localSheetId="0">#REF!</definedName>
    <definedName name="_____________________l3">#REF!</definedName>
    <definedName name="_____________________l4">[4]Sheet1!$W$2:$Y$103</definedName>
    <definedName name="_____________________l5" localSheetId="6">#REF!</definedName>
    <definedName name="_____________________l5" localSheetId="0">#REF!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6">#REF!</definedName>
    <definedName name="_____________________lj600" localSheetId="0">#REF!</definedName>
    <definedName name="_____________________lj600">#REF!</definedName>
    <definedName name="_____________________lj900" localSheetId="6">#REF!</definedName>
    <definedName name="_____________________lj900" localSheetId="0">#REF!</definedName>
    <definedName name="_____________________lj900">#REF!</definedName>
    <definedName name="_____________________LL3" localSheetId="6">#REF!</definedName>
    <definedName name="_____________________LL3" localSheetId="0">#REF!</definedName>
    <definedName name="_____________________LL3">#REF!</definedName>
    <definedName name="_____________________LSO24" localSheetId="6">[10]Lead!#REF!</definedName>
    <definedName name="_____________________LSO24" localSheetId="0">[10]Lead!#REF!</definedName>
    <definedName name="_____________________LSO24">[10]Lead!#REF!</definedName>
    <definedName name="_____________________MA1" localSheetId="6">#REF!</definedName>
    <definedName name="_____________________MA1" localSheetId="0">#REF!</definedName>
    <definedName name="_____________________MA1">#REF!</definedName>
    <definedName name="_____________________MA2" localSheetId="6">#REF!</definedName>
    <definedName name="_____________________MA2" localSheetId="0">#REF!</definedName>
    <definedName name="_____________________MA2">#REF!</definedName>
    <definedName name="_____________________Met22" localSheetId="6">#REF!</definedName>
    <definedName name="_____________________Met22" localSheetId="0">#REF!</definedName>
    <definedName name="_____________________Met22">#REF!</definedName>
    <definedName name="_____________________Met45" localSheetId="6">#REF!</definedName>
    <definedName name="_____________________Met45" localSheetId="0">#REF!</definedName>
    <definedName name="_____________________Met45">#REF!</definedName>
    <definedName name="_____________________MEt55" localSheetId="6">#REF!</definedName>
    <definedName name="_____________________MEt55" localSheetId="0">#REF!</definedName>
    <definedName name="_____________________MEt55">#REF!</definedName>
    <definedName name="_____________________Met63" localSheetId="6">#REF!</definedName>
    <definedName name="_____________________Met63" localSheetId="0">#REF!</definedName>
    <definedName name="_____________________Met63">#REF!</definedName>
    <definedName name="_____________________ML21" localSheetId="6">#REF!</definedName>
    <definedName name="_____________________ML21" localSheetId="0">#REF!</definedName>
    <definedName name="_____________________ML21">#REF!</definedName>
    <definedName name="_____________________ML210" localSheetId="6">#REF!</definedName>
    <definedName name="_____________________ML210" localSheetId="0">#REF!</definedName>
    <definedName name="_____________________ML210">#REF!</definedName>
    <definedName name="_____________________ML211" localSheetId="6">#REF!</definedName>
    <definedName name="_____________________ML211" localSheetId="0">#REF!</definedName>
    <definedName name="_____________________ML211">#REF!</definedName>
    <definedName name="_____________________ML212" localSheetId="6">#REF!</definedName>
    <definedName name="_____________________ML212" localSheetId="0">#REF!</definedName>
    <definedName name="_____________________ML212">#REF!</definedName>
    <definedName name="_____________________ML213" localSheetId="6">#REF!</definedName>
    <definedName name="_____________________ML213" localSheetId="0">#REF!</definedName>
    <definedName name="_____________________ML213">#REF!</definedName>
    <definedName name="_____________________ML214" localSheetId="6">#REF!</definedName>
    <definedName name="_____________________ML214" localSheetId="0">#REF!</definedName>
    <definedName name="_____________________ML214">#REF!</definedName>
    <definedName name="_____________________ML215" localSheetId="6">#REF!</definedName>
    <definedName name="_____________________ML215" localSheetId="0">#REF!</definedName>
    <definedName name="_____________________ML215">#REF!</definedName>
    <definedName name="_____________________ML216" localSheetId="6">#REF!</definedName>
    <definedName name="_____________________ML216" localSheetId="0">#REF!</definedName>
    <definedName name="_____________________ML216">#REF!</definedName>
    <definedName name="_____________________ML217" localSheetId="6">#REF!</definedName>
    <definedName name="_____________________ML217" localSheetId="0">#REF!</definedName>
    <definedName name="_____________________ML217">#REF!</definedName>
    <definedName name="_____________________ML218" localSheetId="6">#REF!</definedName>
    <definedName name="_____________________ML218" localSheetId="0">#REF!</definedName>
    <definedName name="_____________________ML218">#REF!</definedName>
    <definedName name="_____________________ML219" localSheetId="6">#REF!</definedName>
    <definedName name="_____________________ML219" localSheetId="0">#REF!</definedName>
    <definedName name="_____________________ML219">#REF!</definedName>
    <definedName name="_____________________ML22" localSheetId="6">#REF!</definedName>
    <definedName name="_____________________ML22" localSheetId="0">#REF!</definedName>
    <definedName name="_____________________ML22">#REF!</definedName>
    <definedName name="_____________________ML220" localSheetId="6">#REF!</definedName>
    <definedName name="_____________________ML220" localSheetId="0">#REF!</definedName>
    <definedName name="_____________________ML220">#REF!</definedName>
    <definedName name="_____________________ML221" localSheetId="6">#REF!</definedName>
    <definedName name="_____________________ML221" localSheetId="0">#REF!</definedName>
    <definedName name="_____________________ML221">#REF!</definedName>
    <definedName name="_____________________ML222" localSheetId="6">#REF!</definedName>
    <definedName name="_____________________ML222" localSheetId="0">#REF!</definedName>
    <definedName name="_____________________ML222">#REF!</definedName>
    <definedName name="_____________________ML223" localSheetId="6">#REF!</definedName>
    <definedName name="_____________________ML223" localSheetId="0">#REF!</definedName>
    <definedName name="_____________________ML223">#REF!</definedName>
    <definedName name="_____________________ML224" localSheetId="6">#REF!</definedName>
    <definedName name="_____________________ML224" localSheetId="0">#REF!</definedName>
    <definedName name="_____________________ML224">#REF!</definedName>
    <definedName name="_____________________ML23" localSheetId="6">#REF!</definedName>
    <definedName name="_____________________ML23" localSheetId="0">#REF!</definedName>
    <definedName name="_____________________ML23">#REF!</definedName>
    <definedName name="_____________________ML24" localSheetId="6">#REF!</definedName>
    <definedName name="_____________________ML24" localSheetId="0">#REF!</definedName>
    <definedName name="_____________________ML24">#REF!</definedName>
    <definedName name="_____________________ML25" localSheetId="6">#REF!</definedName>
    <definedName name="_____________________ML25" localSheetId="0">#REF!</definedName>
    <definedName name="_____________________ML25">#REF!</definedName>
    <definedName name="_____________________ML26" localSheetId="6">#REF!</definedName>
    <definedName name="_____________________ML26" localSheetId="0">#REF!</definedName>
    <definedName name="_____________________ML26">#REF!</definedName>
    <definedName name="_____________________ML27" localSheetId="6">#REF!</definedName>
    <definedName name="_____________________ML27" localSheetId="0">#REF!</definedName>
    <definedName name="_____________________ML27">#REF!</definedName>
    <definedName name="_____________________ML28" localSheetId="6">#REF!</definedName>
    <definedName name="_____________________ML28" localSheetId="0">#REF!</definedName>
    <definedName name="_____________________ML28">#REF!</definedName>
    <definedName name="_____________________ML29" localSheetId="6">#REF!</definedName>
    <definedName name="_____________________ML29" localSheetId="0">#REF!</definedName>
    <definedName name="_____________________ML29">#REF!</definedName>
    <definedName name="_____________________ML31" localSheetId="6">#REF!</definedName>
    <definedName name="_____________________ML31" localSheetId="0">#REF!</definedName>
    <definedName name="_____________________ML31">#REF!</definedName>
    <definedName name="_____________________ML310" localSheetId="6">#REF!</definedName>
    <definedName name="_____________________ML310" localSheetId="0">#REF!</definedName>
    <definedName name="_____________________ML310">#REF!</definedName>
    <definedName name="_____________________ML311" localSheetId="6">#REF!</definedName>
    <definedName name="_____________________ML311" localSheetId="0">#REF!</definedName>
    <definedName name="_____________________ML311">#REF!</definedName>
    <definedName name="_____________________ML312" localSheetId="6">#REF!</definedName>
    <definedName name="_____________________ML312" localSheetId="0">#REF!</definedName>
    <definedName name="_____________________ML312">#REF!</definedName>
    <definedName name="_____________________ML313" localSheetId="6">#REF!</definedName>
    <definedName name="_____________________ML313" localSheetId="0">#REF!</definedName>
    <definedName name="_____________________ML313">#REF!</definedName>
    <definedName name="_____________________ML314" localSheetId="6">#REF!</definedName>
    <definedName name="_____________________ML314" localSheetId="0">#REF!</definedName>
    <definedName name="_____________________ML314">#REF!</definedName>
    <definedName name="_____________________ML315" localSheetId="6">#REF!</definedName>
    <definedName name="_____________________ML315" localSheetId="0">#REF!</definedName>
    <definedName name="_____________________ML315">#REF!</definedName>
    <definedName name="_____________________ML316" localSheetId="6">#REF!</definedName>
    <definedName name="_____________________ML316" localSheetId="0">#REF!</definedName>
    <definedName name="_____________________ML316">#REF!</definedName>
    <definedName name="_____________________ML317" localSheetId="6">#REF!</definedName>
    <definedName name="_____________________ML317" localSheetId="0">#REF!</definedName>
    <definedName name="_____________________ML317">#REF!</definedName>
    <definedName name="_____________________ML318" localSheetId="6">#REF!</definedName>
    <definedName name="_____________________ML318" localSheetId="0">#REF!</definedName>
    <definedName name="_____________________ML318">#REF!</definedName>
    <definedName name="_____________________ML319" localSheetId="6">#REF!</definedName>
    <definedName name="_____________________ML319" localSheetId="0">#REF!</definedName>
    <definedName name="_____________________ML319">#REF!</definedName>
    <definedName name="_____________________ML32" localSheetId="6">#REF!</definedName>
    <definedName name="_____________________ML32" localSheetId="0">#REF!</definedName>
    <definedName name="_____________________ML32">#REF!</definedName>
    <definedName name="_____________________ML320" localSheetId="6">#REF!</definedName>
    <definedName name="_____________________ML320" localSheetId="0">#REF!</definedName>
    <definedName name="_____________________ML320">#REF!</definedName>
    <definedName name="_____________________ML321" localSheetId="6">#REF!</definedName>
    <definedName name="_____________________ML321" localSheetId="0">#REF!</definedName>
    <definedName name="_____________________ML321">#REF!</definedName>
    <definedName name="_____________________ML322" localSheetId="6">#REF!</definedName>
    <definedName name="_____________________ML322" localSheetId="0">#REF!</definedName>
    <definedName name="_____________________ML322">#REF!</definedName>
    <definedName name="_____________________ML323" localSheetId="6">#REF!</definedName>
    <definedName name="_____________________ML323" localSheetId="0">#REF!</definedName>
    <definedName name="_____________________ML323">#REF!</definedName>
    <definedName name="_____________________ML324" localSheetId="6">#REF!</definedName>
    <definedName name="_____________________ML324" localSheetId="0">#REF!</definedName>
    <definedName name="_____________________ML324">#REF!</definedName>
    <definedName name="_____________________ML33" localSheetId="6">#REF!</definedName>
    <definedName name="_____________________ML33" localSheetId="0">#REF!</definedName>
    <definedName name="_____________________ML33">#REF!</definedName>
    <definedName name="_____________________ML34" localSheetId="6">#REF!</definedName>
    <definedName name="_____________________ML34" localSheetId="0">#REF!</definedName>
    <definedName name="_____________________ML34">#REF!</definedName>
    <definedName name="_____________________ML35" localSheetId="6">#REF!</definedName>
    <definedName name="_____________________ML35" localSheetId="0">#REF!</definedName>
    <definedName name="_____________________ML35">#REF!</definedName>
    <definedName name="_____________________ML36" localSheetId="6">#REF!</definedName>
    <definedName name="_____________________ML36" localSheetId="0">#REF!</definedName>
    <definedName name="_____________________ML36">#REF!</definedName>
    <definedName name="_____________________ML37" localSheetId="6">#REF!</definedName>
    <definedName name="_____________________ML37" localSheetId="0">#REF!</definedName>
    <definedName name="_____________________ML37">#REF!</definedName>
    <definedName name="_____________________ML38" localSheetId="6">#REF!</definedName>
    <definedName name="_____________________ML38" localSheetId="0">#REF!</definedName>
    <definedName name="_____________________ML38">#REF!</definedName>
    <definedName name="_____________________ML39" localSheetId="6">#REF!</definedName>
    <definedName name="_____________________ML39" localSheetId="0">#REF!</definedName>
    <definedName name="_____________________ML39">#REF!</definedName>
    <definedName name="_____________________ML7" localSheetId="6">#REF!</definedName>
    <definedName name="_____________________ML7" localSheetId="0">#REF!</definedName>
    <definedName name="_____________________ML7">#REF!</definedName>
    <definedName name="_____________________ML8" localSheetId="6">#REF!</definedName>
    <definedName name="_____________________ML8" localSheetId="0">#REF!</definedName>
    <definedName name="_____________________ML8">#REF!</definedName>
    <definedName name="_____________________ML9" localSheetId="6">#REF!</definedName>
    <definedName name="_____________________ML9" localSheetId="0">#REF!</definedName>
    <definedName name="_____________________ML9">#REF!</definedName>
    <definedName name="_____________________mm1">[6]r!$F$4</definedName>
    <definedName name="_____________________mm1000" localSheetId="6">#REF!</definedName>
    <definedName name="_____________________mm1000" localSheetId="0">#REF!</definedName>
    <definedName name="_____________________mm1000">#REF!</definedName>
    <definedName name="_____________________mm11">[2]r!$F$4</definedName>
    <definedName name="_____________________mm111">[5]r!$F$4</definedName>
    <definedName name="_____________________mm600" localSheetId="6">#REF!</definedName>
    <definedName name="_____________________mm600" localSheetId="0">#REF!</definedName>
    <definedName name="_____________________mm600">#REF!</definedName>
    <definedName name="_____________________mm800" localSheetId="6">#REF!</definedName>
    <definedName name="_____________________mm800" localSheetId="0">#REF!</definedName>
    <definedName name="_____________________mm800">#REF!</definedName>
    <definedName name="_____________________PC1" localSheetId="6">#REF!</definedName>
    <definedName name="_____________________PC1" localSheetId="0">#REF!</definedName>
    <definedName name="_____________________PC1">#REF!</definedName>
    <definedName name="_____________________PC10" localSheetId="6">#REF!</definedName>
    <definedName name="_____________________PC10" localSheetId="0">#REF!</definedName>
    <definedName name="_____________________PC10">#REF!</definedName>
    <definedName name="_____________________PC11" localSheetId="6">#REF!</definedName>
    <definedName name="_____________________PC11" localSheetId="0">#REF!</definedName>
    <definedName name="_____________________PC11">#REF!</definedName>
    <definedName name="_____________________PC12" localSheetId="6">#REF!</definedName>
    <definedName name="_____________________PC12" localSheetId="0">#REF!</definedName>
    <definedName name="_____________________PC12">#REF!</definedName>
    <definedName name="_____________________PC13" localSheetId="6">#REF!</definedName>
    <definedName name="_____________________PC13" localSheetId="0">#REF!</definedName>
    <definedName name="_____________________PC13">#REF!</definedName>
    <definedName name="_____________________PC14" localSheetId="6">#REF!</definedName>
    <definedName name="_____________________PC14" localSheetId="0">#REF!</definedName>
    <definedName name="_____________________PC14">#REF!</definedName>
    <definedName name="_____________________PC15" localSheetId="6">#REF!</definedName>
    <definedName name="_____________________PC15" localSheetId="0">#REF!</definedName>
    <definedName name="_____________________PC15">#REF!</definedName>
    <definedName name="_____________________PC16" localSheetId="6">#REF!</definedName>
    <definedName name="_____________________PC16" localSheetId="0">#REF!</definedName>
    <definedName name="_____________________PC16">#REF!</definedName>
    <definedName name="_____________________PC17" localSheetId="6">#REF!</definedName>
    <definedName name="_____________________PC17" localSheetId="0">#REF!</definedName>
    <definedName name="_____________________PC17">#REF!</definedName>
    <definedName name="_____________________PC18" localSheetId="6">#REF!</definedName>
    <definedName name="_____________________PC18" localSheetId="0">#REF!</definedName>
    <definedName name="_____________________PC18">#REF!</definedName>
    <definedName name="_____________________PC19" localSheetId="6">#REF!</definedName>
    <definedName name="_____________________PC19" localSheetId="0">#REF!</definedName>
    <definedName name="_____________________PC19">#REF!</definedName>
    <definedName name="_____________________pc2" localSheetId="6">#REF!</definedName>
    <definedName name="_____________________pc2" localSheetId="0">#REF!</definedName>
    <definedName name="_____________________pc2">#REF!</definedName>
    <definedName name="_____________________PC20">NA()</definedName>
    <definedName name="_____________________PC21" localSheetId="6">#REF!</definedName>
    <definedName name="_____________________PC21" localSheetId="0">#REF!</definedName>
    <definedName name="_____________________PC21">#REF!</definedName>
    <definedName name="_____________________PC22" localSheetId="6">#REF!</definedName>
    <definedName name="_____________________PC22" localSheetId="0">#REF!</definedName>
    <definedName name="_____________________PC22">#REF!</definedName>
    <definedName name="_____________________PC23" localSheetId="6">#REF!</definedName>
    <definedName name="_____________________PC23" localSheetId="0">#REF!</definedName>
    <definedName name="_____________________PC23">#REF!</definedName>
    <definedName name="_____________________PC24" localSheetId="6">#REF!</definedName>
    <definedName name="_____________________PC24" localSheetId="0">#REF!</definedName>
    <definedName name="_____________________PC24">#REF!</definedName>
    <definedName name="_____________________PC3" localSheetId="6">#REF!</definedName>
    <definedName name="_____________________PC3" localSheetId="0">#REF!</definedName>
    <definedName name="_____________________PC3">#REF!</definedName>
    <definedName name="_____________________PC4" localSheetId="6">#REF!</definedName>
    <definedName name="_____________________PC4" localSheetId="0">#REF!</definedName>
    <definedName name="_____________________PC4">#REF!</definedName>
    <definedName name="_____________________PC5" localSheetId="6">#REF!</definedName>
    <definedName name="_____________________PC5" localSheetId="0">#REF!</definedName>
    <definedName name="_____________________PC5">#REF!</definedName>
    <definedName name="_____________________PC6" localSheetId="6">#REF!</definedName>
    <definedName name="_____________________PC6" localSheetId="0">#REF!</definedName>
    <definedName name="_____________________PC6">#REF!</definedName>
    <definedName name="_____________________pc600" localSheetId="6">#REF!</definedName>
    <definedName name="_____________________pc600" localSheetId="0">#REF!</definedName>
    <definedName name="_____________________pc600">#REF!</definedName>
    <definedName name="_____________________PC7" localSheetId="6">#REF!</definedName>
    <definedName name="_____________________PC7" localSheetId="0">#REF!</definedName>
    <definedName name="_____________________PC7">#REF!</definedName>
    <definedName name="_____________________PC8" localSheetId="6">#REF!</definedName>
    <definedName name="_____________________PC8" localSheetId="0">#REF!</definedName>
    <definedName name="_____________________PC8">#REF!</definedName>
    <definedName name="_____________________PC9" localSheetId="6">#REF!</definedName>
    <definedName name="_____________________PC9" localSheetId="0">#REF!</definedName>
    <definedName name="_____________________PC9">#REF!</definedName>
    <definedName name="_____________________pc900" localSheetId="6">#REF!</definedName>
    <definedName name="_____________________pc900" localSheetId="0">#REF!</definedName>
    <definedName name="_____________________pc900">#REF!</definedName>
    <definedName name="_____________________pla4">[12]DATA_PRG!$H$269</definedName>
    <definedName name="_____________________pv2" localSheetId="6">#REF!</definedName>
    <definedName name="_____________________pv2" localSheetId="0">#REF!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6">#REF!</definedName>
    <definedName name="_____________________var1" localSheetId="0">#REF!</definedName>
    <definedName name="_____________________var1">#REF!</definedName>
    <definedName name="_____________________var4" localSheetId="6">#REF!</definedName>
    <definedName name="_____________________var4" localSheetId="0">#REF!</definedName>
    <definedName name="_____________________var4">#REF!</definedName>
    <definedName name="_____________________vat1">NA()</definedName>
    <definedName name="____________________bla1">[1]leads!$H$7</definedName>
    <definedName name="____________________BSG100" localSheetId="6">#REF!</definedName>
    <definedName name="____________________BSG100" localSheetId="0">#REF!</definedName>
    <definedName name="____________________BSG100">#REF!</definedName>
    <definedName name="____________________BSG150" localSheetId="6">#REF!</definedName>
    <definedName name="____________________BSG150" localSheetId="0">#REF!</definedName>
    <definedName name="____________________BSG150">#REF!</definedName>
    <definedName name="____________________BSG5" localSheetId="6">#REF!</definedName>
    <definedName name="____________________BSG5" localSheetId="0">#REF!</definedName>
    <definedName name="____________________BSG5">#REF!</definedName>
    <definedName name="____________________BSG75" localSheetId="6">#REF!</definedName>
    <definedName name="____________________BSG75" localSheetId="0">#REF!</definedName>
    <definedName name="____________________BSG75">#REF!</definedName>
    <definedName name="____________________BTC1" localSheetId="6">#REF!</definedName>
    <definedName name="____________________BTC1" localSheetId="0">#REF!</definedName>
    <definedName name="____________________BTC1">#REF!</definedName>
    <definedName name="____________________BTC10" localSheetId="6">#REF!</definedName>
    <definedName name="____________________BTC10" localSheetId="0">#REF!</definedName>
    <definedName name="____________________BTC10">#REF!</definedName>
    <definedName name="____________________BTC11" localSheetId="6">#REF!</definedName>
    <definedName name="____________________BTC11" localSheetId="0">#REF!</definedName>
    <definedName name="____________________BTC11">#REF!</definedName>
    <definedName name="____________________BTC12" localSheetId="6">#REF!</definedName>
    <definedName name="____________________BTC12" localSheetId="0">#REF!</definedName>
    <definedName name="____________________BTC12">#REF!</definedName>
    <definedName name="____________________BTC13" localSheetId="6">#REF!</definedName>
    <definedName name="____________________BTC13" localSheetId="0">#REF!</definedName>
    <definedName name="____________________BTC13">#REF!</definedName>
    <definedName name="____________________BTC14" localSheetId="6">#REF!</definedName>
    <definedName name="____________________BTC14" localSheetId="0">#REF!</definedName>
    <definedName name="____________________BTC14">#REF!</definedName>
    <definedName name="____________________BTC15" localSheetId="6">#REF!</definedName>
    <definedName name="____________________BTC15" localSheetId="0">#REF!</definedName>
    <definedName name="____________________BTC15">#REF!</definedName>
    <definedName name="____________________BTC16" localSheetId="6">#REF!</definedName>
    <definedName name="____________________BTC16" localSheetId="0">#REF!</definedName>
    <definedName name="____________________BTC16">#REF!</definedName>
    <definedName name="____________________BTC17" localSheetId="6">#REF!</definedName>
    <definedName name="____________________BTC17" localSheetId="0">#REF!</definedName>
    <definedName name="____________________BTC17">#REF!</definedName>
    <definedName name="____________________BTC18" localSheetId="6">#REF!</definedName>
    <definedName name="____________________BTC18" localSheetId="0">#REF!</definedName>
    <definedName name="____________________BTC18">#REF!</definedName>
    <definedName name="____________________BTC19" localSheetId="6">#REF!</definedName>
    <definedName name="____________________BTC19" localSheetId="0">#REF!</definedName>
    <definedName name="____________________BTC19">#REF!</definedName>
    <definedName name="____________________BTC2" localSheetId="6">#REF!</definedName>
    <definedName name="____________________BTC2" localSheetId="0">#REF!</definedName>
    <definedName name="____________________BTC2">#REF!</definedName>
    <definedName name="____________________BTC20" localSheetId="6">#REF!</definedName>
    <definedName name="____________________BTC20" localSheetId="0">#REF!</definedName>
    <definedName name="____________________BTC20">#REF!</definedName>
    <definedName name="____________________BTC21" localSheetId="6">#REF!</definedName>
    <definedName name="____________________BTC21" localSheetId="0">#REF!</definedName>
    <definedName name="____________________BTC21">#REF!</definedName>
    <definedName name="____________________BTC22" localSheetId="6">#REF!</definedName>
    <definedName name="____________________BTC22" localSheetId="0">#REF!</definedName>
    <definedName name="____________________BTC22">#REF!</definedName>
    <definedName name="____________________BTC23" localSheetId="6">#REF!</definedName>
    <definedName name="____________________BTC23" localSheetId="0">#REF!</definedName>
    <definedName name="____________________BTC23">#REF!</definedName>
    <definedName name="____________________BTC24" localSheetId="6">#REF!</definedName>
    <definedName name="____________________BTC24" localSheetId="0">#REF!</definedName>
    <definedName name="____________________BTC24">#REF!</definedName>
    <definedName name="____________________BTC3" localSheetId="6">#REF!</definedName>
    <definedName name="____________________BTC3" localSheetId="0">#REF!</definedName>
    <definedName name="____________________BTC3">#REF!</definedName>
    <definedName name="____________________BTC4" localSheetId="6">#REF!</definedName>
    <definedName name="____________________BTC4" localSheetId="0">#REF!</definedName>
    <definedName name="____________________BTC4">#REF!</definedName>
    <definedName name="____________________BTC5" localSheetId="6">#REF!</definedName>
    <definedName name="____________________BTC5" localSheetId="0">#REF!</definedName>
    <definedName name="____________________BTC5">#REF!</definedName>
    <definedName name="____________________BTC6" localSheetId="6">#REF!</definedName>
    <definedName name="____________________BTC6" localSheetId="0">#REF!</definedName>
    <definedName name="____________________BTC6">#REF!</definedName>
    <definedName name="____________________BTC7" localSheetId="6">#REF!</definedName>
    <definedName name="____________________BTC7" localSheetId="0">#REF!</definedName>
    <definedName name="____________________BTC7">#REF!</definedName>
    <definedName name="____________________BTC8" localSheetId="6">#REF!</definedName>
    <definedName name="____________________BTC8" localSheetId="0">#REF!</definedName>
    <definedName name="____________________BTC8">#REF!</definedName>
    <definedName name="____________________BTC9" localSheetId="6">#REF!</definedName>
    <definedName name="____________________BTC9" localSheetId="0">#REF!</definedName>
    <definedName name="____________________BTC9">#REF!</definedName>
    <definedName name="____________________BTR1" localSheetId="6">#REF!</definedName>
    <definedName name="____________________BTR1" localSheetId="0">#REF!</definedName>
    <definedName name="____________________BTR1">#REF!</definedName>
    <definedName name="____________________BTR10" localSheetId="6">#REF!</definedName>
    <definedName name="____________________BTR10" localSheetId="0">#REF!</definedName>
    <definedName name="____________________BTR10">#REF!</definedName>
    <definedName name="____________________BTR11" localSheetId="6">#REF!</definedName>
    <definedName name="____________________BTR11" localSheetId="0">#REF!</definedName>
    <definedName name="____________________BTR11">#REF!</definedName>
    <definedName name="____________________BTR12" localSheetId="6">#REF!</definedName>
    <definedName name="____________________BTR12" localSheetId="0">#REF!</definedName>
    <definedName name="____________________BTR12">#REF!</definedName>
    <definedName name="____________________BTR13" localSheetId="6">#REF!</definedName>
    <definedName name="____________________BTR13" localSheetId="0">#REF!</definedName>
    <definedName name="____________________BTR13">#REF!</definedName>
    <definedName name="____________________BTR14" localSheetId="6">#REF!</definedName>
    <definedName name="____________________BTR14" localSheetId="0">#REF!</definedName>
    <definedName name="____________________BTR14">#REF!</definedName>
    <definedName name="____________________BTR15" localSheetId="6">#REF!</definedName>
    <definedName name="____________________BTR15" localSheetId="0">#REF!</definedName>
    <definedName name="____________________BTR15">#REF!</definedName>
    <definedName name="____________________BTR16" localSheetId="6">#REF!</definedName>
    <definedName name="____________________BTR16" localSheetId="0">#REF!</definedName>
    <definedName name="____________________BTR16">#REF!</definedName>
    <definedName name="____________________BTR17" localSheetId="6">#REF!</definedName>
    <definedName name="____________________BTR17" localSheetId="0">#REF!</definedName>
    <definedName name="____________________BTR17">#REF!</definedName>
    <definedName name="____________________BTR18" localSheetId="6">#REF!</definedName>
    <definedName name="____________________BTR18" localSheetId="0">#REF!</definedName>
    <definedName name="____________________BTR18">#REF!</definedName>
    <definedName name="____________________BTR19" localSheetId="6">#REF!</definedName>
    <definedName name="____________________BTR19" localSheetId="0">#REF!</definedName>
    <definedName name="____________________BTR19">#REF!</definedName>
    <definedName name="____________________BTR2" localSheetId="6">#REF!</definedName>
    <definedName name="____________________BTR2" localSheetId="0">#REF!</definedName>
    <definedName name="____________________BTR2">#REF!</definedName>
    <definedName name="____________________BTR20" localSheetId="6">#REF!</definedName>
    <definedName name="____________________BTR20" localSheetId="0">#REF!</definedName>
    <definedName name="____________________BTR20">#REF!</definedName>
    <definedName name="____________________BTR21" localSheetId="6">#REF!</definedName>
    <definedName name="____________________BTR21" localSheetId="0">#REF!</definedName>
    <definedName name="____________________BTR21">#REF!</definedName>
    <definedName name="____________________BTR22" localSheetId="6">#REF!</definedName>
    <definedName name="____________________BTR22" localSheetId="0">#REF!</definedName>
    <definedName name="____________________BTR22">#REF!</definedName>
    <definedName name="____________________BTR23" localSheetId="6">#REF!</definedName>
    <definedName name="____________________BTR23" localSheetId="0">#REF!</definedName>
    <definedName name="____________________BTR23">#REF!</definedName>
    <definedName name="____________________BTR24" localSheetId="6">#REF!</definedName>
    <definedName name="____________________BTR24" localSheetId="0">#REF!</definedName>
    <definedName name="____________________BTR24">#REF!</definedName>
    <definedName name="____________________BTR3" localSheetId="6">#REF!</definedName>
    <definedName name="____________________BTR3" localSheetId="0">#REF!</definedName>
    <definedName name="____________________BTR3">#REF!</definedName>
    <definedName name="____________________BTR4" localSheetId="6">#REF!</definedName>
    <definedName name="____________________BTR4" localSheetId="0">#REF!</definedName>
    <definedName name="____________________BTR4">#REF!</definedName>
    <definedName name="____________________BTR5" localSheetId="6">#REF!</definedName>
    <definedName name="____________________BTR5" localSheetId="0">#REF!</definedName>
    <definedName name="____________________BTR5">#REF!</definedName>
    <definedName name="____________________BTR6" localSheetId="6">#REF!</definedName>
    <definedName name="____________________BTR6" localSheetId="0">#REF!</definedName>
    <definedName name="____________________BTR6">#REF!</definedName>
    <definedName name="____________________BTR7" localSheetId="6">#REF!</definedName>
    <definedName name="____________________BTR7" localSheetId="0">#REF!</definedName>
    <definedName name="____________________BTR7">#REF!</definedName>
    <definedName name="____________________BTR8" localSheetId="6">#REF!</definedName>
    <definedName name="____________________BTR8" localSheetId="0">#REF!</definedName>
    <definedName name="____________________BTR8">#REF!</definedName>
    <definedName name="____________________BTR9" localSheetId="6">#REF!</definedName>
    <definedName name="____________________BTR9" localSheetId="0">#REF!</definedName>
    <definedName name="____________________BTR9">#REF!</definedName>
    <definedName name="____________________BTS1" localSheetId="6">#REF!</definedName>
    <definedName name="____________________BTS1" localSheetId="0">#REF!</definedName>
    <definedName name="____________________BTS1">#REF!</definedName>
    <definedName name="____________________BTS10" localSheetId="6">#REF!</definedName>
    <definedName name="____________________BTS10" localSheetId="0">#REF!</definedName>
    <definedName name="____________________BTS10">#REF!</definedName>
    <definedName name="____________________BTS11" localSheetId="6">#REF!</definedName>
    <definedName name="____________________BTS11" localSheetId="0">#REF!</definedName>
    <definedName name="____________________BTS11">#REF!</definedName>
    <definedName name="____________________BTS12" localSheetId="6">#REF!</definedName>
    <definedName name="____________________BTS12" localSheetId="0">#REF!</definedName>
    <definedName name="____________________BTS12">#REF!</definedName>
    <definedName name="____________________BTS13" localSheetId="6">#REF!</definedName>
    <definedName name="____________________BTS13" localSheetId="0">#REF!</definedName>
    <definedName name="____________________BTS13">#REF!</definedName>
    <definedName name="____________________BTS14" localSheetId="6">#REF!</definedName>
    <definedName name="____________________BTS14" localSheetId="0">#REF!</definedName>
    <definedName name="____________________BTS14">#REF!</definedName>
    <definedName name="____________________BTS15" localSheetId="6">#REF!</definedName>
    <definedName name="____________________BTS15" localSheetId="0">#REF!</definedName>
    <definedName name="____________________BTS15">#REF!</definedName>
    <definedName name="____________________BTS16" localSheetId="6">#REF!</definedName>
    <definedName name="____________________BTS16" localSheetId="0">#REF!</definedName>
    <definedName name="____________________BTS16">#REF!</definedName>
    <definedName name="____________________BTS17" localSheetId="6">#REF!</definedName>
    <definedName name="____________________BTS17" localSheetId="0">#REF!</definedName>
    <definedName name="____________________BTS17">#REF!</definedName>
    <definedName name="____________________BTS18" localSheetId="6">#REF!</definedName>
    <definedName name="____________________BTS18" localSheetId="0">#REF!</definedName>
    <definedName name="____________________BTS18">#REF!</definedName>
    <definedName name="____________________BTS19" localSheetId="6">#REF!</definedName>
    <definedName name="____________________BTS19" localSheetId="0">#REF!</definedName>
    <definedName name="____________________BTS19">#REF!</definedName>
    <definedName name="____________________BTS2" localSheetId="6">#REF!</definedName>
    <definedName name="____________________BTS2" localSheetId="0">#REF!</definedName>
    <definedName name="____________________BTS2">#REF!</definedName>
    <definedName name="____________________BTS20" localSheetId="6">#REF!</definedName>
    <definedName name="____________________BTS20" localSheetId="0">#REF!</definedName>
    <definedName name="____________________BTS20">#REF!</definedName>
    <definedName name="____________________BTS21" localSheetId="6">#REF!</definedName>
    <definedName name="____________________BTS21" localSheetId="0">#REF!</definedName>
    <definedName name="____________________BTS21">#REF!</definedName>
    <definedName name="____________________BTS22" localSheetId="6">#REF!</definedName>
    <definedName name="____________________BTS22" localSheetId="0">#REF!</definedName>
    <definedName name="____________________BTS22">#REF!</definedName>
    <definedName name="____________________BTS23" localSheetId="6">#REF!</definedName>
    <definedName name="____________________BTS23" localSheetId="0">#REF!</definedName>
    <definedName name="____________________BTS23">#REF!</definedName>
    <definedName name="____________________BTS24" localSheetId="6">#REF!</definedName>
    <definedName name="____________________BTS24" localSheetId="0">#REF!</definedName>
    <definedName name="____________________BTS24">#REF!</definedName>
    <definedName name="____________________BTS3" localSheetId="6">#REF!</definedName>
    <definedName name="____________________BTS3" localSheetId="0">#REF!</definedName>
    <definedName name="____________________BTS3">#REF!</definedName>
    <definedName name="____________________BTS4" localSheetId="6">#REF!</definedName>
    <definedName name="____________________BTS4" localSheetId="0">#REF!</definedName>
    <definedName name="____________________BTS4">#REF!</definedName>
    <definedName name="____________________BTS5" localSheetId="6">#REF!</definedName>
    <definedName name="____________________BTS5" localSheetId="0">#REF!</definedName>
    <definedName name="____________________BTS5">#REF!</definedName>
    <definedName name="____________________BTS6" localSheetId="6">#REF!</definedName>
    <definedName name="____________________BTS6" localSheetId="0">#REF!</definedName>
    <definedName name="____________________BTS6">#REF!</definedName>
    <definedName name="____________________BTS7" localSheetId="6">#REF!</definedName>
    <definedName name="____________________BTS7" localSheetId="0">#REF!</definedName>
    <definedName name="____________________BTS7">#REF!</definedName>
    <definedName name="____________________BTS8" localSheetId="6">#REF!</definedName>
    <definedName name="____________________BTS8" localSheetId="0">#REF!</definedName>
    <definedName name="____________________BTS8">#REF!</definedName>
    <definedName name="____________________BTS9" localSheetId="6">#REF!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6">#REF!</definedName>
    <definedName name="____________________GBS11" localSheetId="0">#REF!</definedName>
    <definedName name="____________________GBS11">#REF!</definedName>
    <definedName name="____________________GBS110" localSheetId="6">#REF!</definedName>
    <definedName name="____________________GBS110" localSheetId="0">#REF!</definedName>
    <definedName name="____________________GBS110">#REF!</definedName>
    <definedName name="____________________GBS111" localSheetId="6">#REF!</definedName>
    <definedName name="____________________GBS111" localSheetId="0">#REF!</definedName>
    <definedName name="____________________GBS111">#REF!</definedName>
    <definedName name="____________________GBS112" localSheetId="6">#REF!</definedName>
    <definedName name="____________________GBS112" localSheetId="0">#REF!</definedName>
    <definedName name="____________________GBS112">#REF!</definedName>
    <definedName name="____________________GBS113" localSheetId="6">#REF!</definedName>
    <definedName name="____________________GBS113" localSheetId="0">#REF!</definedName>
    <definedName name="____________________GBS113">#REF!</definedName>
    <definedName name="____________________GBS114" localSheetId="6">#REF!</definedName>
    <definedName name="____________________GBS114" localSheetId="0">#REF!</definedName>
    <definedName name="____________________GBS114">#REF!</definedName>
    <definedName name="____________________GBS115" localSheetId="6">#REF!</definedName>
    <definedName name="____________________GBS115" localSheetId="0">#REF!</definedName>
    <definedName name="____________________GBS115">#REF!</definedName>
    <definedName name="____________________GBS116" localSheetId="6">#REF!</definedName>
    <definedName name="____________________GBS116" localSheetId="0">#REF!</definedName>
    <definedName name="____________________GBS116">#REF!</definedName>
    <definedName name="____________________GBS117" localSheetId="6">#REF!</definedName>
    <definedName name="____________________GBS117" localSheetId="0">#REF!</definedName>
    <definedName name="____________________GBS117">#REF!</definedName>
    <definedName name="____________________GBS118" localSheetId="6">#REF!</definedName>
    <definedName name="____________________GBS118" localSheetId="0">#REF!</definedName>
    <definedName name="____________________GBS118">#REF!</definedName>
    <definedName name="____________________GBS119" localSheetId="6">#REF!</definedName>
    <definedName name="____________________GBS119" localSheetId="0">#REF!</definedName>
    <definedName name="____________________GBS119">#REF!</definedName>
    <definedName name="____________________GBS12" localSheetId="6">#REF!</definedName>
    <definedName name="____________________GBS12" localSheetId="0">#REF!</definedName>
    <definedName name="____________________GBS12">#REF!</definedName>
    <definedName name="____________________GBS120" localSheetId="6">#REF!</definedName>
    <definedName name="____________________GBS120" localSheetId="0">#REF!</definedName>
    <definedName name="____________________GBS120">#REF!</definedName>
    <definedName name="____________________GBS121" localSheetId="6">#REF!</definedName>
    <definedName name="____________________GBS121" localSheetId="0">#REF!</definedName>
    <definedName name="____________________GBS121">#REF!</definedName>
    <definedName name="____________________GBS122" localSheetId="6">#REF!</definedName>
    <definedName name="____________________GBS122" localSheetId="0">#REF!</definedName>
    <definedName name="____________________GBS122">#REF!</definedName>
    <definedName name="____________________GBS123" localSheetId="6">#REF!</definedName>
    <definedName name="____________________GBS123" localSheetId="0">#REF!</definedName>
    <definedName name="____________________GBS123">#REF!</definedName>
    <definedName name="____________________GBS124" localSheetId="6">#REF!</definedName>
    <definedName name="____________________GBS124" localSheetId="0">#REF!</definedName>
    <definedName name="____________________GBS124">#REF!</definedName>
    <definedName name="____________________GBS13" localSheetId="6">#REF!</definedName>
    <definedName name="____________________GBS13" localSheetId="0">#REF!</definedName>
    <definedName name="____________________GBS13">#REF!</definedName>
    <definedName name="____________________GBS14" localSheetId="6">#REF!</definedName>
    <definedName name="____________________GBS14" localSheetId="0">#REF!</definedName>
    <definedName name="____________________GBS14">#REF!</definedName>
    <definedName name="____________________GBS15" localSheetId="6">#REF!</definedName>
    <definedName name="____________________GBS15" localSheetId="0">#REF!</definedName>
    <definedName name="____________________GBS15">#REF!</definedName>
    <definedName name="____________________GBS16" localSheetId="6">#REF!</definedName>
    <definedName name="____________________GBS16" localSheetId="0">#REF!</definedName>
    <definedName name="____________________GBS16">#REF!</definedName>
    <definedName name="____________________GBS17" localSheetId="6">#REF!</definedName>
    <definedName name="____________________GBS17" localSheetId="0">#REF!</definedName>
    <definedName name="____________________GBS17">#REF!</definedName>
    <definedName name="____________________GBS18" localSheetId="6">#REF!</definedName>
    <definedName name="____________________GBS18" localSheetId="0">#REF!</definedName>
    <definedName name="____________________GBS18">#REF!</definedName>
    <definedName name="____________________GBS19" localSheetId="6">#REF!</definedName>
    <definedName name="____________________GBS19" localSheetId="0">#REF!</definedName>
    <definedName name="____________________GBS19">#REF!</definedName>
    <definedName name="____________________GBS21" localSheetId="6">#REF!</definedName>
    <definedName name="____________________GBS21" localSheetId="0">#REF!</definedName>
    <definedName name="____________________GBS21">#REF!</definedName>
    <definedName name="____________________GBS210" localSheetId="6">#REF!</definedName>
    <definedName name="____________________GBS210" localSheetId="0">#REF!</definedName>
    <definedName name="____________________GBS210">#REF!</definedName>
    <definedName name="____________________GBS211" localSheetId="6">#REF!</definedName>
    <definedName name="____________________GBS211" localSheetId="0">#REF!</definedName>
    <definedName name="____________________GBS211">#REF!</definedName>
    <definedName name="____________________GBS212" localSheetId="6">#REF!</definedName>
    <definedName name="____________________GBS212" localSheetId="0">#REF!</definedName>
    <definedName name="____________________GBS212">#REF!</definedName>
    <definedName name="____________________GBS213" localSheetId="6">#REF!</definedName>
    <definedName name="____________________GBS213" localSheetId="0">#REF!</definedName>
    <definedName name="____________________GBS213">#REF!</definedName>
    <definedName name="____________________GBS214" localSheetId="6">#REF!</definedName>
    <definedName name="____________________GBS214" localSheetId="0">#REF!</definedName>
    <definedName name="____________________GBS214">#REF!</definedName>
    <definedName name="____________________GBS215" localSheetId="6">#REF!</definedName>
    <definedName name="____________________GBS215" localSheetId="0">#REF!</definedName>
    <definedName name="____________________GBS215">#REF!</definedName>
    <definedName name="____________________GBS216" localSheetId="6">#REF!</definedName>
    <definedName name="____________________GBS216" localSheetId="0">#REF!</definedName>
    <definedName name="____________________GBS216">#REF!</definedName>
    <definedName name="____________________GBS217" localSheetId="6">#REF!</definedName>
    <definedName name="____________________GBS217" localSheetId="0">#REF!</definedName>
    <definedName name="____________________GBS217">#REF!</definedName>
    <definedName name="____________________GBS218" localSheetId="6">#REF!</definedName>
    <definedName name="____________________GBS218" localSheetId="0">#REF!</definedName>
    <definedName name="____________________GBS218">#REF!</definedName>
    <definedName name="____________________GBS219" localSheetId="6">#REF!</definedName>
    <definedName name="____________________GBS219" localSheetId="0">#REF!</definedName>
    <definedName name="____________________GBS219">#REF!</definedName>
    <definedName name="____________________GBS22" localSheetId="6">#REF!</definedName>
    <definedName name="____________________GBS22" localSheetId="0">#REF!</definedName>
    <definedName name="____________________GBS22">#REF!</definedName>
    <definedName name="____________________GBS220" localSheetId="6">#REF!</definedName>
    <definedName name="____________________GBS220" localSheetId="0">#REF!</definedName>
    <definedName name="____________________GBS220">#REF!</definedName>
    <definedName name="____________________GBS221" localSheetId="6">#REF!</definedName>
    <definedName name="____________________GBS221" localSheetId="0">#REF!</definedName>
    <definedName name="____________________GBS221">#REF!</definedName>
    <definedName name="____________________GBS222" localSheetId="6">#REF!</definedName>
    <definedName name="____________________GBS222" localSheetId="0">#REF!</definedName>
    <definedName name="____________________GBS222">#REF!</definedName>
    <definedName name="____________________GBS223" localSheetId="6">#REF!</definedName>
    <definedName name="____________________GBS223" localSheetId="0">#REF!</definedName>
    <definedName name="____________________GBS223">#REF!</definedName>
    <definedName name="____________________GBS224" localSheetId="6">#REF!</definedName>
    <definedName name="____________________GBS224" localSheetId="0">#REF!</definedName>
    <definedName name="____________________GBS224">#REF!</definedName>
    <definedName name="____________________GBS23" localSheetId="6">#REF!</definedName>
    <definedName name="____________________GBS23" localSheetId="0">#REF!</definedName>
    <definedName name="____________________GBS23">#REF!</definedName>
    <definedName name="____________________GBS24" localSheetId="6">#REF!</definedName>
    <definedName name="____________________GBS24" localSheetId="0">#REF!</definedName>
    <definedName name="____________________GBS24">#REF!</definedName>
    <definedName name="____________________GBS25" localSheetId="6">#REF!</definedName>
    <definedName name="____________________GBS25" localSheetId="0">#REF!</definedName>
    <definedName name="____________________GBS25">#REF!</definedName>
    <definedName name="____________________GBS26" localSheetId="6">#REF!</definedName>
    <definedName name="____________________GBS26" localSheetId="0">#REF!</definedName>
    <definedName name="____________________GBS26">#REF!</definedName>
    <definedName name="____________________GBS27" localSheetId="6">#REF!</definedName>
    <definedName name="____________________GBS27" localSheetId="0">#REF!</definedName>
    <definedName name="____________________GBS27">#REF!</definedName>
    <definedName name="____________________GBS28" localSheetId="6">#REF!</definedName>
    <definedName name="____________________GBS28" localSheetId="0">#REF!</definedName>
    <definedName name="____________________GBS28">#REF!</definedName>
    <definedName name="____________________GBS29" localSheetId="6">#REF!</definedName>
    <definedName name="____________________GBS29" localSheetId="0">#REF!</definedName>
    <definedName name="____________________GBS29">#REF!</definedName>
    <definedName name="____________________imp1">[11]DATA_PRG!$H$245</definedName>
    <definedName name="____________________knr2" localSheetId="6">#REF!</definedName>
    <definedName name="____________________knr2" localSheetId="0">#REF!</definedName>
    <definedName name="____________________knr2">#REF!</definedName>
    <definedName name="____________________l1">[3]leads!$A$3:$E$108</definedName>
    <definedName name="____________________l12" localSheetId="6">#REF!</definedName>
    <definedName name="____________________l12" localSheetId="0">#REF!</definedName>
    <definedName name="____________________l12">#REF!</definedName>
    <definedName name="____________________l2">[2]r!$F$29</definedName>
    <definedName name="____________________l3" localSheetId="6">#REF!</definedName>
    <definedName name="____________________l3" localSheetId="0">#REF!</definedName>
    <definedName name="____________________l3">#REF!</definedName>
    <definedName name="____________________l4">[4]Sheet1!$W$2:$Y$103</definedName>
    <definedName name="____________________l5" localSheetId="6">#REF!</definedName>
    <definedName name="____________________l5" localSheetId="0">#REF!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6">#REF!</definedName>
    <definedName name="____________________lj600" localSheetId="0">#REF!</definedName>
    <definedName name="____________________lj600">#REF!</definedName>
    <definedName name="____________________lj900" localSheetId="6">#REF!</definedName>
    <definedName name="____________________lj900" localSheetId="0">#REF!</definedName>
    <definedName name="____________________lj900">#REF!</definedName>
    <definedName name="____________________LL3" localSheetId="6">#REF!</definedName>
    <definedName name="____________________LL3" localSheetId="0">#REF!</definedName>
    <definedName name="____________________LL3">#REF!</definedName>
    <definedName name="____________________LSO24" localSheetId="6">[10]Lead!#REF!</definedName>
    <definedName name="____________________LSO24" localSheetId="0">[10]Lead!#REF!</definedName>
    <definedName name="____________________LSO24">[10]Lead!#REF!</definedName>
    <definedName name="____________________MA1" localSheetId="6">#REF!</definedName>
    <definedName name="____________________MA1" localSheetId="0">#REF!</definedName>
    <definedName name="____________________MA1">#REF!</definedName>
    <definedName name="____________________MA2" localSheetId="6">#REF!</definedName>
    <definedName name="____________________MA2" localSheetId="0">#REF!</definedName>
    <definedName name="____________________MA2">#REF!</definedName>
    <definedName name="____________________Met22" localSheetId="6">#REF!</definedName>
    <definedName name="____________________Met22" localSheetId="0">#REF!</definedName>
    <definedName name="____________________Met22">#REF!</definedName>
    <definedName name="____________________Met45" localSheetId="6">#REF!</definedName>
    <definedName name="____________________Met45" localSheetId="0">#REF!</definedName>
    <definedName name="____________________Met45">#REF!</definedName>
    <definedName name="____________________MEt55" localSheetId="6">#REF!</definedName>
    <definedName name="____________________MEt55" localSheetId="0">#REF!</definedName>
    <definedName name="____________________MEt55">#REF!</definedName>
    <definedName name="____________________Met63" localSheetId="6">#REF!</definedName>
    <definedName name="____________________Met63" localSheetId="0">#REF!</definedName>
    <definedName name="____________________Met63">#REF!</definedName>
    <definedName name="____________________ML21" localSheetId="6">#REF!</definedName>
    <definedName name="____________________ML21" localSheetId="0">#REF!</definedName>
    <definedName name="____________________ML21">#REF!</definedName>
    <definedName name="____________________ML210" localSheetId="6">#REF!</definedName>
    <definedName name="____________________ML210" localSheetId="0">#REF!</definedName>
    <definedName name="____________________ML210">#REF!</definedName>
    <definedName name="____________________ML211" localSheetId="6">#REF!</definedName>
    <definedName name="____________________ML211" localSheetId="0">#REF!</definedName>
    <definedName name="____________________ML211">#REF!</definedName>
    <definedName name="____________________ML212" localSheetId="6">#REF!</definedName>
    <definedName name="____________________ML212" localSheetId="0">#REF!</definedName>
    <definedName name="____________________ML212">#REF!</definedName>
    <definedName name="____________________ML213" localSheetId="6">#REF!</definedName>
    <definedName name="____________________ML213" localSheetId="0">#REF!</definedName>
    <definedName name="____________________ML213">#REF!</definedName>
    <definedName name="____________________ML214" localSheetId="6">#REF!</definedName>
    <definedName name="____________________ML214" localSheetId="0">#REF!</definedName>
    <definedName name="____________________ML214">#REF!</definedName>
    <definedName name="____________________ML215" localSheetId="6">#REF!</definedName>
    <definedName name="____________________ML215" localSheetId="0">#REF!</definedName>
    <definedName name="____________________ML215">#REF!</definedName>
    <definedName name="____________________ML216" localSheetId="6">#REF!</definedName>
    <definedName name="____________________ML216" localSheetId="0">#REF!</definedName>
    <definedName name="____________________ML216">#REF!</definedName>
    <definedName name="____________________ML217" localSheetId="6">#REF!</definedName>
    <definedName name="____________________ML217" localSheetId="0">#REF!</definedName>
    <definedName name="____________________ML217">#REF!</definedName>
    <definedName name="____________________ML218" localSheetId="6">#REF!</definedName>
    <definedName name="____________________ML218" localSheetId="0">#REF!</definedName>
    <definedName name="____________________ML218">#REF!</definedName>
    <definedName name="____________________ML219" localSheetId="6">#REF!</definedName>
    <definedName name="____________________ML219" localSheetId="0">#REF!</definedName>
    <definedName name="____________________ML219">#REF!</definedName>
    <definedName name="____________________ML22" localSheetId="6">#REF!</definedName>
    <definedName name="____________________ML22" localSheetId="0">#REF!</definedName>
    <definedName name="____________________ML22">#REF!</definedName>
    <definedName name="____________________ML220" localSheetId="6">#REF!</definedName>
    <definedName name="____________________ML220" localSheetId="0">#REF!</definedName>
    <definedName name="____________________ML220">#REF!</definedName>
    <definedName name="____________________ML221" localSheetId="6">#REF!</definedName>
    <definedName name="____________________ML221" localSheetId="0">#REF!</definedName>
    <definedName name="____________________ML221">#REF!</definedName>
    <definedName name="____________________ML222" localSheetId="6">#REF!</definedName>
    <definedName name="____________________ML222" localSheetId="0">#REF!</definedName>
    <definedName name="____________________ML222">#REF!</definedName>
    <definedName name="____________________ML223" localSheetId="6">#REF!</definedName>
    <definedName name="____________________ML223" localSheetId="0">#REF!</definedName>
    <definedName name="____________________ML223">#REF!</definedName>
    <definedName name="____________________ML224" localSheetId="6">#REF!</definedName>
    <definedName name="____________________ML224" localSheetId="0">#REF!</definedName>
    <definedName name="____________________ML224">#REF!</definedName>
    <definedName name="____________________ML23" localSheetId="6">#REF!</definedName>
    <definedName name="____________________ML23" localSheetId="0">#REF!</definedName>
    <definedName name="____________________ML23">#REF!</definedName>
    <definedName name="____________________ML24" localSheetId="6">#REF!</definedName>
    <definedName name="____________________ML24" localSheetId="0">#REF!</definedName>
    <definedName name="____________________ML24">#REF!</definedName>
    <definedName name="____________________ML25" localSheetId="6">#REF!</definedName>
    <definedName name="____________________ML25" localSheetId="0">#REF!</definedName>
    <definedName name="____________________ML25">#REF!</definedName>
    <definedName name="____________________ML26" localSheetId="6">#REF!</definedName>
    <definedName name="____________________ML26" localSheetId="0">#REF!</definedName>
    <definedName name="____________________ML26">#REF!</definedName>
    <definedName name="____________________ML27" localSheetId="6">#REF!</definedName>
    <definedName name="____________________ML27" localSheetId="0">#REF!</definedName>
    <definedName name="____________________ML27">#REF!</definedName>
    <definedName name="____________________ML28" localSheetId="6">#REF!</definedName>
    <definedName name="____________________ML28" localSheetId="0">#REF!</definedName>
    <definedName name="____________________ML28">#REF!</definedName>
    <definedName name="____________________ML29" localSheetId="6">#REF!</definedName>
    <definedName name="____________________ML29" localSheetId="0">#REF!</definedName>
    <definedName name="____________________ML29">#REF!</definedName>
    <definedName name="____________________ML31" localSheetId="6">#REF!</definedName>
    <definedName name="____________________ML31" localSheetId="0">#REF!</definedName>
    <definedName name="____________________ML31">#REF!</definedName>
    <definedName name="____________________ML310" localSheetId="6">#REF!</definedName>
    <definedName name="____________________ML310" localSheetId="0">#REF!</definedName>
    <definedName name="____________________ML310">#REF!</definedName>
    <definedName name="____________________ML311" localSheetId="6">#REF!</definedName>
    <definedName name="____________________ML311" localSheetId="0">#REF!</definedName>
    <definedName name="____________________ML311">#REF!</definedName>
    <definedName name="____________________ML312" localSheetId="6">#REF!</definedName>
    <definedName name="____________________ML312" localSheetId="0">#REF!</definedName>
    <definedName name="____________________ML312">#REF!</definedName>
    <definedName name="____________________ML313" localSheetId="6">#REF!</definedName>
    <definedName name="____________________ML313" localSheetId="0">#REF!</definedName>
    <definedName name="____________________ML313">#REF!</definedName>
    <definedName name="____________________ML314" localSheetId="6">#REF!</definedName>
    <definedName name="____________________ML314" localSheetId="0">#REF!</definedName>
    <definedName name="____________________ML314">#REF!</definedName>
    <definedName name="____________________ML315" localSheetId="6">#REF!</definedName>
    <definedName name="____________________ML315" localSheetId="0">#REF!</definedName>
    <definedName name="____________________ML315">#REF!</definedName>
    <definedName name="____________________ML316" localSheetId="6">#REF!</definedName>
    <definedName name="____________________ML316" localSheetId="0">#REF!</definedName>
    <definedName name="____________________ML316">#REF!</definedName>
    <definedName name="____________________ML317" localSheetId="6">#REF!</definedName>
    <definedName name="____________________ML317" localSheetId="0">#REF!</definedName>
    <definedName name="____________________ML317">#REF!</definedName>
    <definedName name="____________________ML318" localSheetId="6">#REF!</definedName>
    <definedName name="____________________ML318" localSheetId="0">#REF!</definedName>
    <definedName name="____________________ML318">#REF!</definedName>
    <definedName name="____________________ML319" localSheetId="6">#REF!</definedName>
    <definedName name="____________________ML319" localSheetId="0">#REF!</definedName>
    <definedName name="____________________ML319">#REF!</definedName>
    <definedName name="____________________ML32" localSheetId="6">#REF!</definedName>
    <definedName name="____________________ML32" localSheetId="0">#REF!</definedName>
    <definedName name="____________________ML32">#REF!</definedName>
    <definedName name="____________________ML320" localSheetId="6">#REF!</definedName>
    <definedName name="____________________ML320" localSheetId="0">#REF!</definedName>
    <definedName name="____________________ML320">#REF!</definedName>
    <definedName name="____________________ML321" localSheetId="6">#REF!</definedName>
    <definedName name="____________________ML321" localSheetId="0">#REF!</definedName>
    <definedName name="____________________ML321">#REF!</definedName>
    <definedName name="____________________ML322" localSheetId="6">#REF!</definedName>
    <definedName name="____________________ML322" localSheetId="0">#REF!</definedName>
    <definedName name="____________________ML322">#REF!</definedName>
    <definedName name="____________________ML323" localSheetId="6">#REF!</definedName>
    <definedName name="____________________ML323" localSheetId="0">#REF!</definedName>
    <definedName name="____________________ML323">#REF!</definedName>
    <definedName name="____________________ML324" localSheetId="6">#REF!</definedName>
    <definedName name="____________________ML324" localSheetId="0">#REF!</definedName>
    <definedName name="____________________ML324">#REF!</definedName>
    <definedName name="____________________ML33" localSheetId="6">#REF!</definedName>
    <definedName name="____________________ML33" localSheetId="0">#REF!</definedName>
    <definedName name="____________________ML33">#REF!</definedName>
    <definedName name="____________________ML34" localSheetId="6">#REF!</definedName>
    <definedName name="____________________ML34" localSheetId="0">#REF!</definedName>
    <definedName name="____________________ML34">#REF!</definedName>
    <definedName name="____________________ML35" localSheetId="6">#REF!</definedName>
    <definedName name="____________________ML35" localSheetId="0">#REF!</definedName>
    <definedName name="____________________ML35">#REF!</definedName>
    <definedName name="____________________ML36" localSheetId="6">#REF!</definedName>
    <definedName name="____________________ML36" localSheetId="0">#REF!</definedName>
    <definedName name="____________________ML36">#REF!</definedName>
    <definedName name="____________________ML37" localSheetId="6">#REF!</definedName>
    <definedName name="____________________ML37" localSheetId="0">#REF!</definedName>
    <definedName name="____________________ML37">#REF!</definedName>
    <definedName name="____________________ML38" localSheetId="6">#REF!</definedName>
    <definedName name="____________________ML38" localSheetId="0">#REF!</definedName>
    <definedName name="____________________ML38">#REF!</definedName>
    <definedName name="____________________ML39" localSheetId="6">#REF!</definedName>
    <definedName name="____________________ML39" localSheetId="0">#REF!</definedName>
    <definedName name="____________________ML39">#REF!</definedName>
    <definedName name="____________________ML7" localSheetId="6">#REF!</definedName>
    <definedName name="____________________ML7" localSheetId="0">#REF!</definedName>
    <definedName name="____________________ML7">#REF!</definedName>
    <definedName name="____________________ML8" localSheetId="6">#REF!</definedName>
    <definedName name="____________________ML8" localSheetId="0">#REF!</definedName>
    <definedName name="____________________ML8">#REF!</definedName>
    <definedName name="____________________ML9" localSheetId="6">#REF!</definedName>
    <definedName name="____________________ML9" localSheetId="0">#REF!</definedName>
    <definedName name="____________________ML9">#REF!</definedName>
    <definedName name="____________________mm1">[6]r!$F$4</definedName>
    <definedName name="____________________mm1000" localSheetId="6">#REF!</definedName>
    <definedName name="____________________mm1000" localSheetId="0">#REF!</definedName>
    <definedName name="____________________mm1000">#REF!</definedName>
    <definedName name="____________________mm11">[2]r!$F$4</definedName>
    <definedName name="____________________mm111">[5]r!$F$4</definedName>
    <definedName name="____________________mm600" localSheetId="6">#REF!</definedName>
    <definedName name="____________________mm600" localSheetId="0">#REF!</definedName>
    <definedName name="____________________mm600">#REF!</definedName>
    <definedName name="____________________mm800" localSheetId="6">#REF!</definedName>
    <definedName name="____________________mm800" localSheetId="0">#REF!</definedName>
    <definedName name="____________________mm800">#REF!</definedName>
    <definedName name="____________________PC1" localSheetId="6">#REF!</definedName>
    <definedName name="____________________PC1" localSheetId="0">#REF!</definedName>
    <definedName name="____________________PC1">#REF!</definedName>
    <definedName name="____________________PC10" localSheetId="6">#REF!</definedName>
    <definedName name="____________________PC10" localSheetId="0">#REF!</definedName>
    <definedName name="____________________PC10">#REF!</definedName>
    <definedName name="____________________PC11" localSheetId="6">#REF!</definedName>
    <definedName name="____________________PC11" localSheetId="0">#REF!</definedName>
    <definedName name="____________________PC11">#REF!</definedName>
    <definedName name="____________________PC12" localSheetId="6">#REF!</definedName>
    <definedName name="____________________PC12" localSheetId="0">#REF!</definedName>
    <definedName name="____________________PC12">#REF!</definedName>
    <definedName name="____________________PC13" localSheetId="6">#REF!</definedName>
    <definedName name="____________________PC13" localSheetId="0">#REF!</definedName>
    <definedName name="____________________PC13">#REF!</definedName>
    <definedName name="____________________PC14" localSheetId="6">#REF!</definedName>
    <definedName name="____________________PC14" localSheetId="0">#REF!</definedName>
    <definedName name="____________________PC14">#REF!</definedName>
    <definedName name="____________________PC15" localSheetId="6">#REF!</definedName>
    <definedName name="____________________PC15" localSheetId="0">#REF!</definedName>
    <definedName name="____________________PC15">#REF!</definedName>
    <definedName name="____________________PC16" localSheetId="6">#REF!</definedName>
    <definedName name="____________________PC16" localSheetId="0">#REF!</definedName>
    <definedName name="____________________PC16">#REF!</definedName>
    <definedName name="____________________PC17" localSheetId="6">#REF!</definedName>
    <definedName name="____________________PC17" localSheetId="0">#REF!</definedName>
    <definedName name="____________________PC17">#REF!</definedName>
    <definedName name="____________________PC18" localSheetId="6">#REF!</definedName>
    <definedName name="____________________PC18" localSheetId="0">#REF!</definedName>
    <definedName name="____________________PC18">#REF!</definedName>
    <definedName name="____________________PC19" localSheetId="6">#REF!</definedName>
    <definedName name="____________________PC19" localSheetId="0">#REF!</definedName>
    <definedName name="____________________PC19">#REF!</definedName>
    <definedName name="____________________pc2" localSheetId="6">#REF!</definedName>
    <definedName name="____________________pc2" localSheetId="0">#REF!</definedName>
    <definedName name="____________________pc2">#REF!</definedName>
    <definedName name="____________________PC20">NA()</definedName>
    <definedName name="____________________PC21" localSheetId="6">#REF!</definedName>
    <definedName name="____________________PC21" localSheetId="0">#REF!</definedName>
    <definedName name="____________________PC21">#REF!</definedName>
    <definedName name="____________________PC22" localSheetId="6">#REF!</definedName>
    <definedName name="____________________PC22" localSheetId="0">#REF!</definedName>
    <definedName name="____________________PC22">#REF!</definedName>
    <definedName name="____________________PC23" localSheetId="6">#REF!</definedName>
    <definedName name="____________________PC23" localSheetId="0">#REF!</definedName>
    <definedName name="____________________PC23">#REF!</definedName>
    <definedName name="____________________PC24" localSheetId="6">#REF!</definedName>
    <definedName name="____________________PC24" localSheetId="0">#REF!</definedName>
    <definedName name="____________________PC24">#REF!</definedName>
    <definedName name="____________________PC3" localSheetId="6">#REF!</definedName>
    <definedName name="____________________PC3" localSheetId="0">#REF!</definedName>
    <definedName name="____________________PC3">#REF!</definedName>
    <definedName name="____________________PC4" localSheetId="6">#REF!</definedName>
    <definedName name="____________________PC4" localSheetId="0">#REF!</definedName>
    <definedName name="____________________PC4">#REF!</definedName>
    <definedName name="____________________PC5" localSheetId="6">#REF!</definedName>
    <definedName name="____________________PC5" localSheetId="0">#REF!</definedName>
    <definedName name="____________________PC5">#REF!</definedName>
    <definedName name="____________________PC6" localSheetId="6">#REF!</definedName>
    <definedName name="____________________PC6" localSheetId="0">#REF!</definedName>
    <definedName name="____________________PC6">#REF!</definedName>
    <definedName name="____________________pc600" localSheetId="6">#REF!</definedName>
    <definedName name="____________________pc600" localSheetId="0">#REF!</definedName>
    <definedName name="____________________pc600">#REF!</definedName>
    <definedName name="____________________PC7" localSheetId="6">#REF!</definedName>
    <definedName name="____________________PC7" localSheetId="0">#REF!</definedName>
    <definedName name="____________________PC7">#REF!</definedName>
    <definedName name="____________________PC8" localSheetId="6">#REF!</definedName>
    <definedName name="____________________PC8" localSheetId="0">#REF!</definedName>
    <definedName name="____________________PC8">#REF!</definedName>
    <definedName name="____________________PC9" localSheetId="6">#REF!</definedName>
    <definedName name="____________________PC9" localSheetId="0">#REF!</definedName>
    <definedName name="____________________PC9">#REF!</definedName>
    <definedName name="____________________pc900" localSheetId="6">#REF!</definedName>
    <definedName name="____________________pc900" localSheetId="0">#REF!</definedName>
    <definedName name="____________________pc900">#REF!</definedName>
    <definedName name="____________________pla4">[12]DATA_PRG!$H$269</definedName>
    <definedName name="____________________pv2" localSheetId="6">#REF!</definedName>
    <definedName name="____________________pv2" localSheetId="0">#REF!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6">#REF!</definedName>
    <definedName name="____________________var1" localSheetId="0">#REF!</definedName>
    <definedName name="____________________var1">#REF!</definedName>
    <definedName name="____________________var4" localSheetId="6">#REF!</definedName>
    <definedName name="____________________var4" localSheetId="0">#REF!</definedName>
    <definedName name="____________________var4">#REF!</definedName>
    <definedName name="____________________vat1">NA()</definedName>
    <definedName name="___________________bla1">[1]leads!$H$7</definedName>
    <definedName name="___________________BSG100" localSheetId="6">#REF!</definedName>
    <definedName name="___________________BSG100" localSheetId="0">#REF!</definedName>
    <definedName name="___________________BSG100">#REF!</definedName>
    <definedName name="___________________BSG150" localSheetId="6">#REF!</definedName>
    <definedName name="___________________BSG150" localSheetId="0">#REF!</definedName>
    <definedName name="___________________BSG150">#REF!</definedName>
    <definedName name="___________________BSG5" localSheetId="6">#REF!</definedName>
    <definedName name="___________________BSG5" localSheetId="0">#REF!</definedName>
    <definedName name="___________________BSG5">#REF!</definedName>
    <definedName name="___________________BSG75" localSheetId="6">#REF!</definedName>
    <definedName name="___________________BSG75" localSheetId="0">#REF!</definedName>
    <definedName name="___________________BSG75">#REF!</definedName>
    <definedName name="___________________BTC1" localSheetId="6">#REF!</definedName>
    <definedName name="___________________BTC1" localSheetId="0">#REF!</definedName>
    <definedName name="___________________BTC1">#REF!</definedName>
    <definedName name="___________________BTC10" localSheetId="6">#REF!</definedName>
    <definedName name="___________________BTC10" localSheetId="0">#REF!</definedName>
    <definedName name="___________________BTC10">#REF!</definedName>
    <definedName name="___________________BTC11" localSheetId="6">#REF!</definedName>
    <definedName name="___________________BTC11" localSheetId="0">#REF!</definedName>
    <definedName name="___________________BTC11">#REF!</definedName>
    <definedName name="___________________BTC12" localSheetId="6">#REF!</definedName>
    <definedName name="___________________BTC12" localSheetId="0">#REF!</definedName>
    <definedName name="___________________BTC12">#REF!</definedName>
    <definedName name="___________________BTC13" localSheetId="6">#REF!</definedName>
    <definedName name="___________________BTC13" localSheetId="0">#REF!</definedName>
    <definedName name="___________________BTC13">#REF!</definedName>
    <definedName name="___________________BTC14" localSheetId="6">#REF!</definedName>
    <definedName name="___________________BTC14" localSheetId="0">#REF!</definedName>
    <definedName name="___________________BTC14">#REF!</definedName>
    <definedName name="___________________BTC15" localSheetId="6">#REF!</definedName>
    <definedName name="___________________BTC15" localSheetId="0">#REF!</definedName>
    <definedName name="___________________BTC15">#REF!</definedName>
    <definedName name="___________________BTC16" localSheetId="6">#REF!</definedName>
    <definedName name="___________________BTC16" localSheetId="0">#REF!</definedName>
    <definedName name="___________________BTC16">#REF!</definedName>
    <definedName name="___________________BTC17" localSheetId="6">#REF!</definedName>
    <definedName name="___________________BTC17" localSheetId="0">#REF!</definedName>
    <definedName name="___________________BTC17">#REF!</definedName>
    <definedName name="___________________BTC18" localSheetId="6">#REF!</definedName>
    <definedName name="___________________BTC18" localSheetId="0">#REF!</definedName>
    <definedName name="___________________BTC18">#REF!</definedName>
    <definedName name="___________________BTC19" localSheetId="6">#REF!</definedName>
    <definedName name="___________________BTC19" localSheetId="0">#REF!</definedName>
    <definedName name="___________________BTC19">#REF!</definedName>
    <definedName name="___________________BTC2" localSheetId="6">#REF!</definedName>
    <definedName name="___________________BTC2" localSheetId="0">#REF!</definedName>
    <definedName name="___________________BTC2">#REF!</definedName>
    <definedName name="___________________BTC20" localSheetId="6">#REF!</definedName>
    <definedName name="___________________BTC20" localSheetId="0">#REF!</definedName>
    <definedName name="___________________BTC20">#REF!</definedName>
    <definedName name="___________________BTC21" localSheetId="6">#REF!</definedName>
    <definedName name="___________________BTC21" localSheetId="0">#REF!</definedName>
    <definedName name="___________________BTC21">#REF!</definedName>
    <definedName name="___________________BTC22" localSheetId="6">#REF!</definedName>
    <definedName name="___________________BTC22" localSheetId="0">#REF!</definedName>
    <definedName name="___________________BTC22">#REF!</definedName>
    <definedName name="___________________BTC23" localSheetId="6">#REF!</definedName>
    <definedName name="___________________BTC23" localSheetId="0">#REF!</definedName>
    <definedName name="___________________BTC23">#REF!</definedName>
    <definedName name="___________________BTC24" localSheetId="6">#REF!</definedName>
    <definedName name="___________________BTC24" localSheetId="0">#REF!</definedName>
    <definedName name="___________________BTC24">#REF!</definedName>
    <definedName name="___________________BTC3" localSheetId="6">#REF!</definedName>
    <definedName name="___________________BTC3" localSheetId="0">#REF!</definedName>
    <definedName name="___________________BTC3">#REF!</definedName>
    <definedName name="___________________BTC4" localSheetId="6">#REF!</definedName>
    <definedName name="___________________BTC4" localSheetId="0">#REF!</definedName>
    <definedName name="___________________BTC4">#REF!</definedName>
    <definedName name="___________________BTC5" localSheetId="6">#REF!</definedName>
    <definedName name="___________________BTC5" localSheetId="0">#REF!</definedName>
    <definedName name="___________________BTC5">#REF!</definedName>
    <definedName name="___________________BTC6" localSheetId="6">#REF!</definedName>
    <definedName name="___________________BTC6" localSheetId="0">#REF!</definedName>
    <definedName name="___________________BTC6">#REF!</definedName>
    <definedName name="___________________BTC7" localSheetId="6">#REF!</definedName>
    <definedName name="___________________BTC7" localSheetId="0">#REF!</definedName>
    <definedName name="___________________BTC7">#REF!</definedName>
    <definedName name="___________________BTC8" localSheetId="6">#REF!</definedName>
    <definedName name="___________________BTC8" localSheetId="0">#REF!</definedName>
    <definedName name="___________________BTC8">#REF!</definedName>
    <definedName name="___________________BTC9" localSheetId="6">#REF!</definedName>
    <definedName name="___________________BTC9" localSheetId="0">#REF!</definedName>
    <definedName name="___________________BTC9">#REF!</definedName>
    <definedName name="___________________BTR1" localSheetId="6">#REF!</definedName>
    <definedName name="___________________BTR1" localSheetId="0">#REF!</definedName>
    <definedName name="___________________BTR1">#REF!</definedName>
    <definedName name="___________________BTR10" localSheetId="6">#REF!</definedName>
    <definedName name="___________________BTR10" localSheetId="0">#REF!</definedName>
    <definedName name="___________________BTR10">#REF!</definedName>
    <definedName name="___________________BTR11" localSheetId="6">#REF!</definedName>
    <definedName name="___________________BTR11" localSheetId="0">#REF!</definedName>
    <definedName name="___________________BTR11">#REF!</definedName>
    <definedName name="___________________BTR12" localSheetId="6">#REF!</definedName>
    <definedName name="___________________BTR12" localSheetId="0">#REF!</definedName>
    <definedName name="___________________BTR12">#REF!</definedName>
    <definedName name="___________________BTR13" localSheetId="6">#REF!</definedName>
    <definedName name="___________________BTR13" localSheetId="0">#REF!</definedName>
    <definedName name="___________________BTR13">#REF!</definedName>
    <definedName name="___________________BTR14" localSheetId="6">#REF!</definedName>
    <definedName name="___________________BTR14" localSheetId="0">#REF!</definedName>
    <definedName name="___________________BTR14">#REF!</definedName>
    <definedName name="___________________BTR15" localSheetId="6">#REF!</definedName>
    <definedName name="___________________BTR15" localSheetId="0">#REF!</definedName>
    <definedName name="___________________BTR15">#REF!</definedName>
    <definedName name="___________________BTR16" localSheetId="6">#REF!</definedName>
    <definedName name="___________________BTR16" localSheetId="0">#REF!</definedName>
    <definedName name="___________________BTR16">#REF!</definedName>
    <definedName name="___________________BTR17" localSheetId="6">#REF!</definedName>
    <definedName name="___________________BTR17" localSheetId="0">#REF!</definedName>
    <definedName name="___________________BTR17">#REF!</definedName>
    <definedName name="___________________BTR18" localSheetId="6">#REF!</definedName>
    <definedName name="___________________BTR18" localSheetId="0">#REF!</definedName>
    <definedName name="___________________BTR18">#REF!</definedName>
    <definedName name="___________________BTR19" localSheetId="6">#REF!</definedName>
    <definedName name="___________________BTR19" localSheetId="0">#REF!</definedName>
    <definedName name="___________________BTR19">#REF!</definedName>
    <definedName name="___________________BTR2" localSheetId="6">#REF!</definedName>
    <definedName name="___________________BTR2" localSheetId="0">#REF!</definedName>
    <definedName name="___________________BTR2">#REF!</definedName>
    <definedName name="___________________BTR20" localSheetId="6">#REF!</definedName>
    <definedName name="___________________BTR20" localSheetId="0">#REF!</definedName>
    <definedName name="___________________BTR20">#REF!</definedName>
    <definedName name="___________________BTR21" localSheetId="6">#REF!</definedName>
    <definedName name="___________________BTR21" localSheetId="0">#REF!</definedName>
    <definedName name="___________________BTR21">#REF!</definedName>
    <definedName name="___________________BTR22" localSheetId="6">#REF!</definedName>
    <definedName name="___________________BTR22" localSheetId="0">#REF!</definedName>
    <definedName name="___________________BTR22">#REF!</definedName>
    <definedName name="___________________BTR23" localSheetId="6">#REF!</definedName>
    <definedName name="___________________BTR23" localSheetId="0">#REF!</definedName>
    <definedName name="___________________BTR23">#REF!</definedName>
    <definedName name="___________________BTR24" localSheetId="6">#REF!</definedName>
    <definedName name="___________________BTR24" localSheetId="0">#REF!</definedName>
    <definedName name="___________________BTR24">#REF!</definedName>
    <definedName name="___________________BTR3" localSheetId="6">#REF!</definedName>
    <definedName name="___________________BTR3" localSheetId="0">#REF!</definedName>
    <definedName name="___________________BTR3">#REF!</definedName>
    <definedName name="___________________BTR4" localSheetId="6">#REF!</definedName>
    <definedName name="___________________BTR4" localSheetId="0">#REF!</definedName>
    <definedName name="___________________BTR4">#REF!</definedName>
    <definedName name="___________________BTR5" localSheetId="6">#REF!</definedName>
    <definedName name="___________________BTR5" localSheetId="0">#REF!</definedName>
    <definedName name="___________________BTR5">#REF!</definedName>
    <definedName name="___________________BTR6" localSheetId="6">#REF!</definedName>
    <definedName name="___________________BTR6" localSheetId="0">#REF!</definedName>
    <definedName name="___________________BTR6">#REF!</definedName>
    <definedName name="___________________BTR7" localSheetId="6">#REF!</definedName>
    <definedName name="___________________BTR7" localSheetId="0">#REF!</definedName>
    <definedName name="___________________BTR7">#REF!</definedName>
    <definedName name="___________________BTR8" localSheetId="6">#REF!</definedName>
    <definedName name="___________________BTR8" localSheetId="0">#REF!</definedName>
    <definedName name="___________________BTR8">#REF!</definedName>
    <definedName name="___________________BTR9" localSheetId="6">#REF!</definedName>
    <definedName name="___________________BTR9" localSheetId="0">#REF!</definedName>
    <definedName name="___________________BTR9">#REF!</definedName>
    <definedName name="___________________BTS1" localSheetId="6">#REF!</definedName>
    <definedName name="___________________BTS1" localSheetId="0">#REF!</definedName>
    <definedName name="___________________BTS1">#REF!</definedName>
    <definedName name="___________________BTS10" localSheetId="6">#REF!</definedName>
    <definedName name="___________________BTS10" localSheetId="0">#REF!</definedName>
    <definedName name="___________________BTS10">#REF!</definedName>
    <definedName name="___________________BTS11" localSheetId="6">#REF!</definedName>
    <definedName name="___________________BTS11" localSheetId="0">#REF!</definedName>
    <definedName name="___________________BTS11">#REF!</definedName>
    <definedName name="___________________BTS12" localSheetId="6">#REF!</definedName>
    <definedName name="___________________BTS12" localSheetId="0">#REF!</definedName>
    <definedName name="___________________BTS12">#REF!</definedName>
    <definedName name="___________________BTS13" localSheetId="6">#REF!</definedName>
    <definedName name="___________________BTS13" localSheetId="0">#REF!</definedName>
    <definedName name="___________________BTS13">#REF!</definedName>
    <definedName name="___________________BTS14" localSheetId="6">#REF!</definedName>
    <definedName name="___________________BTS14" localSheetId="0">#REF!</definedName>
    <definedName name="___________________BTS14">#REF!</definedName>
    <definedName name="___________________BTS15" localSheetId="6">#REF!</definedName>
    <definedName name="___________________BTS15" localSheetId="0">#REF!</definedName>
    <definedName name="___________________BTS15">#REF!</definedName>
    <definedName name="___________________BTS16" localSheetId="6">#REF!</definedName>
    <definedName name="___________________BTS16" localSheetId="0">#REF!</definedName>
    <definedName name="___________________BTS16">#REF!</definedName>
    <definedName name="___________________BTS17" localSheetId="6">#REF!</definedName>
    <definedName name="___________________BTS17" localSheetId="0">#REF!</definedName>
    <definedName name="___________________BTS17">#REF!</definedName>
    <definedName name="___________________BTS18" localSheetId="6">#REF!</definedName>
    <definedName name="___________________BTS18" localSheetId="0">#REF!</definedName>
    <definedName name="___________________BTS18">#REF!</definedName>
    <definedName name="___________________BTS19" localSheetId="6">#REF!</definedName>
    <definedName name="___________________BTS19" localSheetId="0">#REF!</definedName>
    <definedName name="___________________BTS19">#REF!</definedName>
    <definedName name="___________________BTS2" localSheetId="6">#REF!</definedName>
    <definedName name="___________________BTS2" localSheetId="0">#REF!</definedName>
    <definedName name="___________________BTS2">#REF!</definedName>
    <definedName name="___________________BTS20" localSheetId="6">#REF!</definedName>
    <definedName name="___________________BTS20" localSheetId="0">#REF!</definedName>
    <definedName name="___________________BTS20">#REF!</definedName>
    <definedName name="___________________BTS21" localSheetId="6">#REF!</definedName>
    <definedName name="___________________BTS21" localSheetId="0">#REF!</definedName>
    <definedName name="___________________BTS21">#REF!</definedName>
    <definedName name="___________________BTS22" localSheetId="6">#REF!</definedName>
    <definedName name="___________________BTS22" localSheetId="0">#REF!</definedName>
    <definedName name="___________________BTS22">#REF!</definedName>
    <definedName name="___________________BTS23" localSheetId="6">#REF!</definedName>
    <definedName name="___________________BTS23" localSheetId="0">#REF!</definedName>
    <definedName name="___________________BTS23">#REF!</definedName>
    <definedName name="___________________BTS24" localSheetId="6">#REF!</definedName>
    <definedName name="___________________BTS24" localSheetId="0">#REF!</definedName>
    <definedName name="___________________BTS24">#REF!</definedName>
    <definedName name="___________________BTS3" localSheetId="6">#REF!</definedName>
    <definedName name="___________________BTS3" localSheetId="0">#REF!</definedName>
    <definedName name="___________________BTS3">#REF!</definedName>
    <definedName name="___________________BTS4" localSheetId="6">#REF!</definedName>
    <definedName name="___________________BTS4" localSheetId="0">#REF!</definedName>
    <definedName name="___________________BTS4">#REF!</definedName>
    <definedName name="___________________BTS5" localSheetId="6">#REF!</definedName>
    <definedName name="___________________BTS5" localSheetId="0">#REF!</definedName>
    <definedName name="___________________BTS5">#REF!</definedName>
    <definedName name="___________________BTS6" localSheetId="6">#REF!</definedName>
    <definedName name="___________________BTS6" localSheetId="0">#REF!</definedName>
    <definedName name="___________________BTS6">#REF!</definedName>
    <definedName name="___________________BTS7" localSheetId="6">#REF!</definedName>
    <definedName name="___________________BTS7" localSheetId="0">#REF!</definedName>
    <definedName name="___________________BTS7">#REF!</definedName>
    <definedName name="___________________BTS8" localSheetId="6">#REF!</definedName>
    <definedName name="___________________BTS8" localSheetId="0">#REF!</definedName>
    <definedName name="___________________BTS8">#REF!</definedName>
    <definedName name="___________________BTS9" localSheetId="6">#REF!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6">#REF!</definedName>
    <definedName name="___________________GBS11" localSheetId="0">#REF!</definedName>
    <definedName name="___________________GBS11">#REF!</definedName>
    <definedName name="___________________GBS110" localSheetId="6">#REF!</definedName>
    <definedName name="___________________GBS110" localSheetId="0">#REF!</definedName>
    <definedName name="___________________GBS110">#REF!</definedName>
    <definedName name="___________________GBS111" localSheetId="6">#REF!</definedName>
    <definedName name="___________________GBS111" localSheetId="0">#REF!</definedName>
    <definedName name="___________________GBS111">#REF!</definedName>
    <definedName name="___________________GBS112" localSheetId="6">#REF!</definedName>
    <definedName name="___________________GBS112" localSheetId="0">#REF!</definedName>
    <definedName name="___________________GBS112">#REF!</definedName>
    <definedName name="___________________GBS113" localSheetId="6">#REF!</definedName>
    <definedName name="___________________GBS113" localSheetId="0">#REF!</definedName>
    <definedName name="___________________GBS113">#REF!</definedName>
    <definedName name="___________________GBS114" localSheetId="6">#REF!</definedName>
    <definedName name="___________________GBS114" localSheetId="0">#REF!</definedName>
    <definedName name="___________________GBS114">#REF!</definedName>
    <definedName name="___________________GBS115" localSheetId="6">#REF!</definedName>
    <definedName name="___________________GBS115" localSheetId="0">#REF!</definedName>
    <definedName name="___________________GBS115">#REF!</definedName>
    <definedName name="___________________GBS116" localSheetId="6">#REF!</definedName>
    <definedName name="___________________GBS116" localSheetId="0">#REF!</definedName>
    <definedName name="___________________GBS116">#REF!</definedName>
    <definedName name="___________________GBS117" localSheetId="6">#REF!</definedName>
    <definedName name="___________________GBS117" localSheetId="0">#REF!</definedName>
    <definedName name="___________________GBS117">#REF!</definedName>
    <definedName name="___________________GBS118" localSheetId="6">#REF!</definedName>
    <definedName name="___________________GBS118" localSheetId="0">#REF!</definedName>
    <definedName name="___________________GBS118">#REF!</definedName>
    <definedName name="___________________GBS119" localSheetId="6">#REF!</definedName>
    <definedName name="___________________GBS119" localSheetId="0">#REF!</definedName>
    <definedName name="___________________GBS119">#REF!</definedName>
    <definedName name="___________________GBS12" localSheetId="6">#REF!</definedName>
    <definedName name="___________________GBS12" localSheetId="0">#REF!</definedName>
    <definedName name="___________________GBS12">#REF!</definedName>
    <definedName name="___________________GBS120" localSheetId="6">#REF!</definedName>
    <definedName name="___________________GBS120" localSheetId="0">#REF!</definedName>
    <definedName name="___________________GBS120">#REF!</definedName>
    <definedName name="___________________GBS121" localSheetId="6">#REF!</definedName>
    <definedName name="___________________GBS121" localSheetId="0">#REF!</definedName>
    <definedName name="___________________GBS121">#REF!</definedName>
    <definedName name="___________________GBS122" localSheetId="6">#REF!</definedName>
    <definedName name="___________________GBS122" localSheetId="0">#REF!</definedName>
    <definedName name="___________________GBS122">#REF!</definedName>
    <definedName name="___________________GBS123" localSheetId="6">#REF!</definedName>
    <definedName name="___________________GBS123" localSheetId="0">#REF!</definedName>
    <definedName name="___________________GBS123">#REF!</definedName>
    <definedName name="___________________GBS124" localSheetId="6">#REF!</definedName>
    <definedName name="___________________GBS124" localSheetId="0">#REF!</definedName>
    <definedName name="___________________GBS124">#REF!</definedName>
    <definedName name="___________________GBS13" localSheetId="6">#REF!</definedName>
    <definedName name="___________________GBS13" localSheetId="0">#REF!</definedName>
    <definedName name="___________________GBS13">#REF!</definedName>
    <definedName name="___________________GBS14" localSheetId="6">#REF!</definedName>
    <definedName name="___________________GBS14" localSheetId="0">#REF!</definedName>
    <definedName name="___________________GBS14">#REF!</definedName>
    <definedName name="___________________GBS15" localSheetId="6">#REF!</definedName>
    <definedName name="___________________GBS15" localSheetId="0">#REF!</definedName>
    <definedName name="___________________GBS15">#REF!</definedName>
    <definedName name="___________________GBS16" localSheetId="6">#REF!</definedName>
    <definedName name="___________________GBS16" localSheetId="0">#REF!</definedName>
    <definedName name="___________________GBS16">#REF!</definedName>
    <definedName name="___________________GBS17" localSheetId="6">#REF!</definedName>
    <definedName name="___________________GBS17" localSheetId="0">#REF!</definedName>
    <definedName name="___________________GBS17">#REF!</definedName>
    <definedName name="___________________GBS18" localSheetId="6">#REF!</definedName>
    <definedName name="___________________GBS18" localSheetId="0">#REF!</definedName>
    <definedName name="___________________GBS18">#REF!</definedName>
    <definedName name="___________________GBS19" localSheetId="6">#REF!</definedName>
    <definedName name="___________________GBS19" localSheetId="0">#REF!</definedName>
    <definedName name="___________________GBS19">#REF!</definedName>
    <definedName name="___________________GBS21" localSheetId="6">#REF!</definedName>
    <definedName name="___________________GBS21" localSheetId="0">#REF!</definedName>
    <definedName name="___________________GBS21">#REF!</definedName>
    <definedName name="___________________GBS210" localSheetId="6">#REF!</definedName>
    <definedName name="___________________GBS210" localSheetId="0">#REF!</definedName>
    <definedName name="___________________GBS210">#REF!</definedName>
    <definedName name="___________________GBS211" localSheetId="6">#REF!</definedName>
    <definedName name="___________________GBS211" localSheetId="0">#REF!</definedName>
    <definedName name="___________________GBS211">#REF!</definedName>
    <definedName name="___________________GBS212" localSheetId="6">#REF!</definedName>
    <definedName name="___________________GBS212" localSheetId="0">#REF!</definedName>
    <definedName name="___________________GBS212">#REF!</definedName>
    <definedName name="___________________GBS213" localSheetId="6">#REF!</definedName>
    <definedName name="___________________GBS213" localSheetId="0">#REF!</definedName>
    <definedName name="___________________GBS213">#REF!</definedName>
    <definedName name="___________________GBS214" localSheetId="6">#REF!</definedName>
    <definedName name="___________________GBS214" localSheetId="0">#REF!</definedName>
    <definedName name="___________________GBS214">#REF!</definedName>
    <definedName name="___________________GBS215" localSheetId="6">#REF!</definedName>
    <definedName name="___________________GBS215" localSheetId="0">#REF!</definedName>
    <definedName name="___________________GBS215">#REF!</definedName>
    <definedName name="___________________GBS216" localSheetId="6">#REF!</definedName>
    <definedName name="___________________GBS216" localSheetId="0">#REF!</definedName>
    <definedName name="___________________GBS216">#REF!</definedName>
    <definedName name="___________________GBS217" localSheetId="6">#REF!</definedName>
    <definedName name="___________________GBS217" localSheetId="0">#REF!</definedName>
    <definedName name="___________________GBS217">#REF!</definedName>
    <definedName name="___________________GBS218" localSheetId="6">#REF!</definedName>
    <definedName name="___________________GBS218" localSheetId="0">#REF!</definedName>
    <definedName name="___________________GBS218">#REF!</definedName>
    <definedName name="___________________GBS219" localSheetId="6">#REF!</definedName>
    <definedName name="___________________GBS219" localSheetId="0">#REF!</definedName>
    <definedName name="___________________GBS219">#REF!</definedName>
    <definedName name="___________________GBS22" localSheetId="6">#REF!</definedName>
    <definedName name="___________________GBS22" localSheetId="0">#REF!</definedName>
    <definedName name="___________________GBS22">#REF!</definedName>
    <definedName name="___________________GBS220" localSheetId="6">#REF!</definedName>
    <definedName name="___________________GBS220" localSheetId="0">#REF!</definedName>
    <definedName name="___________________GBS220">#REF!</definedName>
    <definedName name="___________________GBS221" localSheetId="6">#REF!</definedName>
    <definedName name="___________________GBS221" localSheetId="0">#REF!</definedName>
    <definedName name="___________________GBS221">#REF!</definedName>
    <definedName name="___________________GBS222" localSheetId="6">#REF!</definedName>
    <definedName name="___________________GBS222" localSheetId="0">#REF!</definedName>
    <definedName name="___________________GBS222">#REF!</definedName>
    <definedName name="___________________GBS223" localSheetId="6">#REF!</definedName>
    <definedName name="___________________GBS223" localSheetId="0">#REF!</definedName>
    <definedName name="___________________GBS223">#REF!</definedName>
    <definedName name="___________________GBS224" localSheetId="6">#REF!</definedName>
    <definedName name="___________________GBS224" localSheetId="0">#REF!</definedName>
    <definedName name="___________________GBS224">#REF!</definedName>
    <definedName name="___________________GBS23" localSheetId="6">#REF!</definedName>
    <definedName name="___________________GBS23" localSheetId="0">#REF!</definedName>
    <definedName name="___________________GBS23">#REF!</definedName>
    <definedName name="___________________GBS24" localSheetId="6">#REF!</definedName>
    <definedName name="___________________GBS24" localSheetId="0">#REF!</definedName>
    <definedName name="___________________GBS24">#REF!</definedName>
    <definedName name="___________________GBS25" localSheetId="6">#REF!</definedName>
    <definedName name="___________________GBS25" localSheetId="0">#REF!</definedName>
    <definedName name="___________________GBS25">#REF!</definedName>
    <definedName name="___________________GBS26" localSheetId="6">#REF!</definedName>
    <definedName name="___________________GBS26" localSheetId="0">#REF!</definedName>
    <definedName name="___________________GBS26">#REF!</definedName>
    <definedName name="___________________GBS27" localSheetId="6">#REF!</definedName>
    <definedName name="___________________GBS27" localSheetId="0">#REF!</definedName>
    <definedName name="___________________GBS27">#REF!</definedName>
    <definedName name="___________________GBS28" localSheetId="6">#REF!</definedName>
    <definedName name="___________________GBS28" localSheetId="0">#REF!</definedName>
    <definedName name="___________________GBS28">#REF!</definedName>
    <definedName name="___________________GBS29" localSheetId="6">#REF!</definedName>
    <definedName name="___________________GBS29" localSheetId="0">#REF!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 localSheetId="6">#REF!</definedName>
    <definedName name="___________________l12" localSheetId="0">#REF!</definedName>
    <definedName name="___________________l12">#REF!</definedName>
    <definedName name="___________________l2">[2]r!$F$29</definedName>
    <definedName name="___________________l3" localSheetId="6">#REF!</definedName>
    <definedName name="___________________l3" localSheetId="0">#REF!</definedName>
    <definedName name="___________________l3">#REF!</definedName>
    <definedName name="___________________l4">[4]Sheet1!$W$2:$Y$103</definedName>
    <definedName name="___________________l5" localSheetId="6">#REF!</definedName>
    <definedName name="___________________l5" localSheetId="0">#REF!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6">#REF!</definedName>
    <definedName name="___________________lj600" localSheetId="0">#REF!</definedName>
    <definedName name="___________________lj600">#REF!</definedName>
    <definedName name="___________________lj900" localSheetId="6">#REF!</definedName>
    <definedName name="___________________lj900" localSheetId="0">#REF!</definedName>
    <definedName name="___________________lj900">#REF!</definedName>
    <definedName name="___________________LL3" localSheetId="6">#REF!</definedName>
    <definedName name="___________________LL3" localSheetId="0">#REF!</definedName>
    <definedName name="___________________LL3">#REF!</definedName>
    <definedName name="___________________LSO24" localSheetId="6">[10]Lead!#REF!</definedName>
    <definedName name="___________________LSO24" localSheetId="0">[10]Lead!#REF!</definedName>
    <definedName name="___________________LSO24">[10]Lead!#REF!</definedName>
    <definedName name="___________________MA1" localSheetId="6">#REF!</definedName>
    <definedName name="___________________MA1" localSheetId="0">#REF!</definedName>
    <definedName name="___________________MA1">#REF!</definedName>
    <definedName name="___________________MA2" localSheetId="6">#REF!</definedName>
    <definedName name="___________________MA2" localSheetId="0">#REF!</definedName>
    <definedName name="___________________MA2">#REF!</definedName>
    <definedName name="___________________Met22" localSheetId="6">#REF!</definedName>
    <definedName name="___________________Met22" localSheetId="0">#REF!</definedName>
    <definedName name="___________________Met22">#REF!</definedName>
    <definedName name="___________________Met45" localSheetId="6">#REF!</definedName>
    <definedName name="___________________Met45" localSheetId="0">#REF!</definedName>
    <definedName name="___________________Met45">#REF!</definedName>
    <definedName name="___________________MEt55" localSheetId="6">#REF!</definedName>
    <definedName name="___________________MEt55" localSheetId="0">#REF!</definedName>
    <definedName name="___________________MEt55">#REF!</definedName>
    <definedName name="___________________Met63" localSheetId="6">#REF!</definedName>
    <definedName name="___________________Met63" localSheetId="0">#REF!</definedName>
    <definedName name="___________________Met63">#REF!</definedName>
    <definedName name="___________________ML21" localSheetId="6">#REF!</definedName>
    <definedName name="___________________ML21" localSheetId="0">#REF!</definedName>
    <definedName name="___________________ML21">#REF!</definedName>
    <definedName name="___________________ML210" localSheetId="6">#REF!</definedName>
    <definedName name="___________________ML210" localSheetId="0">#REF!</definedName>
    <definedName name="___________________ML210">#REF!</definedName>
    <definedName name="___________________ML211" localSheetId="6">#REF!</definedName>
    <definedName name="___________________ML211" localSheetId="0">#REF!</definedName>
    <definedName name="___________________ML211">#REF!</definedName>
    <definedName name="___________________ML212" localSheetId="6">#REF!</definedName>
    <definedName name="___________________ML212" localSheetId="0">#REF!</definedName>
    <definedName name="___________________ML212">#REF!</definedName>
    <definedName name="___________________ML213" localSheetId="6">#REF!</definedName>
    <definedName name="___________________ML213" localSheetId="0">#REF!</definedName>
    <definedName name="___________________ML213">#REF!</definedName>
    <definedName name="___________________ML214" localSheetId="6">#REF!</definedName>
    <definedName name="___________________ML214" localSheetId="0">#REF!</definedName>
    <definedName name="___________________ML214">#REF!</definedName>
    <definedName name="___________________ML215" localSheetId="6">#REF!</definedName>
    <definedName name="___________________ML215" localSheetId="0">#REF!</definedName>
    <definedName name="___________________ML215">#REF!</definedName>
    <definedName name="___________________ML216" localSheetId="6">#REF!</definedName>
    <definedName name="___________________ML216" localSheetId="0">#REF!</definedName>
    <definedName name="___________________ML216">#REF!</definedName>
    <definedName name="___________________ML217" localSheetId="6">#REF!</definedName>
    <definedName name="___________________ML217" localSheetId="0">#REF!</definedName>
    <definedName name="___________________ML217">#REF!</definedName>
    <definedName name="___________________ML218" localSheetId="6">#REF!</definedName>
    <definedName name="___________________ML218" localSheetId="0">#REF!</definedName>
    <definedName name="___________________ML218">#REF!</definedName>
    <definedName name="___________________ML219" localSheetId="6">#REF!</definedName>
    <definedName name="___________________ML219" localSheetId="0">#REF!</definedName>
    <definedName name="___________________ML219">#REF!</definedName>
    <definedName name="___________________ML22" localSheetId="6">#REF!</definedName>
    <definedName name="___________________ML22" localSheetId="0">#REF!</definedName>
    <definedName name="___________________ML22">#REF!</definedName>
    <definedName name="___________________ML220" localSheetId="6">#REF!</definedName>
    <definedName name="___________________ML220" localSheetId="0">#REF!</definedName>
    <definedName name="___________________ML220">#REF!</definedName>
    <definedName name="___________________ML221" localSheetId="6">#REF!</definedName>
    <definedName name="___________________ML221" localSheetId="0">#REF!</definedName>
    <definedName name="___________________ML221">#REF!</definedName>
    <definedName name="___________________ML222" localSheetId="6">#REF!</definedName>
    <definedName name="___________________ML222" localSheetId="0">#REF!</definedName>
    <definedName name="___________________ML222">#REF!</definedName>
    <definedName name="___________________ML223" localSheetId="6">#REF!</definedName>
    <definedName name="___________________ML223" localSheetId="0">#REF!</definedName>
    <definedName name="___________________ML223">#REF!</definedName>
    <definedName name="___________________ML224" localSheetId="6">#REF!</definedName>
    <definedName name="___________________ML224" localSheetId="0">#REF!</definedName>
    <definedName name="___________________ML224">#REF!</definedName>
    <definedName name="___________________ML23" localSheetId="6">#REF!</definedName>
    <definedName name="___________________ML23" localSheetId="0">#REF!</definedName>
    <definedName name="___________________ML23">#REF!</definedName>
    <definedName name="___________________ML24" localSheetId="6">#REF!</definedName>
    <definedName name="___________________ML24" localSheetId="0">#REF!</definedName>
    <definedName name="___________________ML24">#REF!</definedName>
    <definedName name="___________________ML25" localSheetId="6">#REF!</definedName>
    <definedName name="___________________ML25" localSheetId="0">#REF!</definedName>
    <definedName name="___________________ML25">#REF!</definedName>
    <definedName name="___________________ML26" localSheetId="6">#REF!</definedName>
    <definedName name="___________________ML26" localSheetId="0">#REF!</definedName>
    <definedName name="___________________ML26">#REF!</definedName>
    <definedName name="___________________ML27" localSheetId="6">#REF!</definedName>
    <definedName name="___________________ML27" localSheetId="0">#REF!</definedName>
    <definedName name="___________________ML27">#REF!</definedName>
    <definedName name="___________________ML28" localSheetId="6">#REF!</definedName>
    <definedName name="___________________ML28" localSheetId="0">#REF!</definedName>
    <definedName name="___________________ML28">#REF!</definedName>
    <definedName name="___________________ML29" localSheetId="6">#REF!</definedName>
    <definedName name="___________________ML29" localSheetId="0">#REF!</definedName>
    <definedName name="___________________ML29">#REF!</definedName>
    <definedName name="___________________ML31" localSheetId="6">#REF!</definedName>
    <definedName name="___________________ML31" localSheetId="0">#REF!</definedName>
    <definedName name="___________________ML31">#REF!</definedName>
    <definedName name="___________________ML310" localSheetId="6">#REF!</definedName>
    <definedName name="___________________ML310" localSheetId="0">#REF!</definedName>
    <definedName name="___________________ML310">#REF!</definedName>
    <definedName name="___________________ML311" localSheetId="6">#REF!</definedName>
    <definedName name="___________________ML311" localSheetId="0">#REF!</definedName>
    <definedName name="___________________ML311">#REF!</definedName>
    <definedName name="___________________ML312" localSheetId="6">#REF!</definedName>
    <definedName name="___________________ML312" localSheetId="0">#REF!</definedName>
    <definedName name="___________________ML312">#REF!</definedName>
    <definedName name="___________________ML313" localSheetId="6">#REF!</definedName>
    <definedName name="___________________ML313" localSheetId="0">#REF!</definedName>
    <definedName name="___________________ML313">#REF!</definedName>
    <definedName name="___________________ML314" localSheetId="6">#REF!</definedName>
    <definedName name="___________________ML314" localSheetId="0">#REF!</definedName>
    <definedName name="___________________ML314">#REF!</definedName>
    <definedName name="___________________ML315" localSheetId="6">#REF!</definedName>
    <definedName name="___________________ML315" localSheetId="0">#REF!</definedName>
    <definedName name="___________________ML315">#REF!</definedName>
    <definedName name="___________________ML316" localSheetId="6">#REF!</definedName>
    <definedName name="___________________ML316" localSheetId="0">#REF!</definedName>
    <definedName name="___________________ML316">#REF!</definedName>
    <definedName name="___________________ML317" localSheetId="6">#REF!</definedName>
    <definedName name="___________________ML317" localSheetId="0">#REF!</definedName>
    <definedName name="___________________ML317">#REF!</definedName>
    <definedName name="___________________ML318" localSheetId="6">#REF!</definedName>
    <definedName name="___________________ML318" localSheetId="0">#REF!</definedName>
    <definedName name="___________________ML318">#REF!</definedName>
    <definedName name="___________________ML319" localSheetId="6">#REF!</definedName>
    <definedName name="___________________ML319" localSheetId="0">#REF!</definedName>
    <definedName name="___________________ML319">#REF!</definedName>
    <definedName name="___________________ML32" localSheetId="6">#REF!</definedName>
    <definedName name="___________________ML32" localSheetId="0">#REF!</definedName>
    <definedName name="___________________ML32">#REF!</definedName>
    <definedName name="___________________ML320" localSheetId="6">#REF!</definedName>
    <definedName name="___________________ML320" localSheetId="0">#REF!</definedName>
    <definedName name="___________________ML320">#REF!</definedName>
    <definedName name="___________________ML321" localSheetId="6">#REF!</definedName>
    <definedName name="___________________ML321" localSheetId="0">#REF!</definedName>
    <definedName name="___________________ML321">#REF!</definedName>
    <definedName name="___________________ML322" localSheetId="6">#REF!</definedName>
    <definedName name="___________________ML322" localSheetId="0">#REF!</definedName>
    <definedName name="___________________ML322">#REF!</definedName>
    <definedName name="___________________ML323" localSheetId="6">#REF!</definedName>
    <definedName name="___________________ML323" localSheetId="0">#REF!</definedName>
    <definedName name="___________________ML323">#REF!</definedName>
    <definedName name="___________________ML324" localSheetId="6">#REF!</definedName>
    <definedName name="___________________ML324" localSheetId="0">#REF!</definedName>
    <definedName name="___________________ML324">#REF!</definedName>
    <definedName name="___________________ML33" localSheetId="6">#REF!</definedName>
    <definedName name="___________________ML33" localSheetId="0">#REF!</definedName>
    <definedName name="___________________ML33">#REF!</definedName>
    <definedName name="___________________ML34" localSheetId="6">#REF!</definedName>
    <definedName name="___________________ML34" localSheetId="0">#REF!</definedName>
    <definedName name="___________________ML34">#REF!</definedName>
    <definedName name="___________________ML35" localSheetId="6">#REF!</definedName>
    <definedName name="___________________ML35" localSheetId="0">#REF!</definedName>
    <definedName name="___________________ML35">#REF!</definedName>
    <definedName name="___________________ML36" localSheetId="6">#REF!</definedName>
    <definedName name="___________________ML36" localSheetId="0">#REF!</definedName>
    <definedName name="___________________ML36">#REF!</definedName>
    <definedName name="___________________ML37" localSheetId="6">#REF!</definedName>
    <definedName name="___________________ML37" localSheetId="0">#REF!</definedName>
    <definedName name="___________________ML37">#REF!</definedName>
    <definedName name="___________________ML38" localSheetId="6">#REF!</definedName>
    <definedName name="___________________ML38" localSheetId="0">#REF!</definedName>
    <definedName name="___________________ML38">#REF!</definedName>
    <definedName name="___________________ML39" localSheetId="6">#REF!</definedName>
    <definedName name="___________________ML39" localSheetId="0">#REF!</definedName>
    <definedName name="___________________ML39">#REF!</definedName>
    <definedName name="___________________ML7" localSheetId="6">#REF!</definedName>
    <definedName name="___________________ML7" localSheetId="0">#REF!</definedName>
    <definedName name="___________________ML7">#REF!</definedName>
    <definedName name="___________________ML8" localSheetId="6">#REF!</definedName>
    <definedName name="___________________ML8" localSheetId="0">#REF!</definedName>
    <definedName name="___________________ML8">#REF!</definedName>
    <definedName name="___________________ML9" localSheetId="6">#REF!</definedName>
    <definedName name="___________________ML9" localSheetId="0">#REF!</definedName>
    <definedName name="___________________ML9">#REF!</definedName>
    <definedName name="___________________mm1">[6]r!$F$4</definedName>
    <definedName name="___________________mm1000" localSheetId="6">#REF!</definedName>
    <definedName name="___________________mm1000" localSheetId="0">#REF!</definedName>
    <definedName name="___________________mm1000">#REF!</definedName>
    <definedName name="___________________mm11">[2]r!$F$4</definedName>
    <definedName name="___________________mm111">[5]r!$F$4</definedName>
    <definedName name="___________________mm600" localSheetId="6">#REF!</definedName>
    <definedName name="___________________mm600" localSheetId="0">#REF!</definedName>
    <definedName name="___________________mm600">#REF!</definedName>
    <definedName name="___________________mm800" localSheetId="6">#REF!</definedName>
    <definedName name="___________________mm800" localSheetId="0">#REF!</definedName>
    <definedName name="___________________mm800">#REF!</definedName>
    <definedName name="___________________PC1" localSheetId="6">#REF!</definedName>
    <definedName name="___________________PC1" localSheetId="0">#REF!</definedName>
    <definedName name="___________________PC1">#REF!</definedName>
    <definedName name="___________________PC10" localSheetId="6">#REF!</definedName>
    <definedName name="___________________PC10" localSheetId="0">#REF!</definedName>
    <definedName name="___________________PC10">#REF!</definedName>
    <definedName name="___________________PC11" localSheetId="6">#REF!</definedName>
    <definedName name="___________________PC11" localSheetId="0">#REF!</definedName>
    <definedName name="___________________PC11">#REF!</definedName>
    <definedName name="___________________PC12" localSheetId="6">#REF!</definedName>
    <definedName name="___________________PC12" localSheetId="0">#REF!</definedName>
    <definedName name="___________________PC12">#REF!</definedName>
    <definedName name="___________________PC13" localSheetId="6">#REF!</definedName>
    <definedName name="___________________PC13" localSheetId="0">#REF!</definedName>
    <definedName name="___________________PC13">#REF!</definedName>
    <definedName name="___________________PC14" localSheetId="6">#REF!</definedName>
    <definedName name="___________________PC14" localSheetId="0">#REF!</definedName>
    <definedName name="___________________PC14">#REF!</definedName>
    <definedName name="___________________PC15" localSheetId="6">#REF!</definedName>
    <definedName name="___________________PC15" localSheetId="0">#REF!</definedName>
    <definedName name="___________________PC15">#REF!</definedName>
    <definedName name="___________________PC16" localSheetId="6">#REF!</definedName>
    <definedName name="___________________PC16" localSheetId="0">#REF!</definedName>
    <definedName name="___________________PC16">#REF!</definedName>
    <definedName name="___________________PC17" localSheetId="6">#REF!</definedName>
    <definedName name="___________________PC17" localSheetId="0">#REF!</definedName>
    <definedName name="___________________PC17">#REF!</definedName>
    <definedName name="___________________PC18" localSheetId="6">#REF!</definedName>
    <definedName name="___________________PC18" localSheetId="0">#REF!</definedName>
    <definedName name="___________________PC18">#REF!</definedName>
    <definedName name="___________________PC19" localSheetId="6">#REF!</definedName>
    <definedName name="___________________PC19" localSheetId="0">#REF!</definedName>
    <definedName name="___________________PC19">#REF!</definedName>
    <definedName name="___________________pc2" localSheetId="6">#REF!</definedName>
    <definedName name="___________________pc2" localSheetId="0">#REF!</definedName>
    <definedName name="___________________pc2">#REF!</definedName>
    <definedName name="___________________PC20">NA()</definedName>
    <definedName name="___________________PC21" localSheetId="6">#REF!</definedName>
    <definedName name="___________________PC21" localSheetId="0">#REF!</definedName>
    <definedName name="___________________PC21">#REF!</definedName>
    <definedName name="___________________PC22" localSheetId="6">#REF!</definedName>
    <definedName name="___________________PC22" localSheetId="0">#REF!</definedName>
    <definedName name="___________________PC22">#REF!</definedName>
    <definedName name="___________________PC23" localSheetId="6">#REF!</definedName>
    <definedName name="___________________PC23" localSheetId="0">#REF!</definedName>
    <definedName name="___________________PC23">#REF!</definedName>
    <definedName name="___________________PC24" localSheetId="6">#REF!</definedName>
    <definedName name="___________________PC24" localSheetId="0">#REF!</definedName>
    <definedName name="___________________PC24">#REF!</definedName>
    <definedName name="___________________PC3" localSheetId="6">#REF!</definedName>
    <definedName name="___________________PC3" localSheetId="0">#REF!</definedName>
    <definedName name="___________________PC3">#REF!</definedName>
    <definedName name="___________________PC4" localSheetId="6">#REF!</definedName>
    <definedName name="___________________PC4" localSheetId="0">#REF!</definedName>
    <definedName name="___________________PC4">#REF!</definedName>
    <definedName name="___________________PC5" localSheetId="6">#REF!</definedName>
    <definedName name="___________________PC5" localSheetId="0">#REF!</definedName>
    <definedName name="___________________PC5">#REF!</definedName>
    <definedName name="___________________PC6" localSheetId="6">#REF!</definedName>
    <definedName name="___________________PC6" localSheetId="0">#REF!</definedName>
    <definedName name="___________________PC6">#REF!</definedName>
    <definedName name="___________________pc600" localSheetId="6">#REF!</definedName>
    <definedName name="___________________pc600" localSheetId="0">#REF!</definedName>
    <definedName name="___________________pc600">#REF!</definedName>
    <definedName name="___________________PC7" localSheetId="6">#REF!</definedName>
    <definedName name="___________________PC7" localSheetId="0">#REF!</definedName>
    <definedName name="___________________PC7">#REF!</definedName>
    <definedName name="___________________PC8" localSheetId="6">#REF!</definedName>
    <definedName name="___________________PC8" localSheetId="0">#REF!</definedName>
    <definedName name="___________________PC8">#REF!</definedName>
    <definedName name="___________________PC9" localSheetId="6">#REF!</definedName>
    <definedName name="___________________PC9" localSheetId="0">#REF!</definedName>
    <definedName name="___________________PC9">#REF!</definedName>
    <definedName name="___________________pc900" localSheetId="6">#REF!</definedName>
    <definedName name="___________________pc900" localSheetId="0">#REF!</definedName>
    <definedName name="___________________pc900">#REF!</definedName>
    <definedName name="___________________pla4">[12]DATA_PRG!$H$269</definedName>
    <definedName name="___________________pv2" localSheetId="6">#REF!</definedName>
    <definedName name="___________________pv2" localSheetId="0">#REF!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6">#REF!</definedName>
    <definedName name="___________________var1" localSheetId="0">#REF!</definedName>
    <definedName name="___________________var1">#REF!</definedName>
    <definedName name="___________________var4" localSheetId="6">#REF!</definedName>
    <definedName name="___________________var4" localSheetId="0">#REF!</definedName>
    <definedName name="___________________var4">#REF!</definedName>
    <definedName name="___________________vat1">NA()</definedName>
    <definedName name="__________________bla1">[1]leads!$H$7</definedName>
    <definedName name="__________________BSG100" localSheetId="6">#REF!</definedName>
    <definedName name="__________________BSG100" localSheetId="0">#REF!</definedName>
    <definedName name="__________________BSG100">#REF!</definedName>
    <definedName name="__________________BSG150" localSheetId="6">#REF!</definedName>
    <definedName name="__________________BSG150" localSheetId="0">#REF!</definedName>
    <definedName name="__________________BSG150">#REF!</definedName>
    <definedName name="__________________BSG5" localSheetId="6">#REF!</definedName>
    <definedName name="__________________BSG5" localSheetId="0">#REF!</definedName>
    <definedName name="__________________BSG5">#REF!</definedName>
    <definedName name="__________________BSG75" localSheetId="6">#REF!</definedName>
    <definedName name="__________________BSG75" localSheetId="0">#REF!</definedName>
    <definedName name="__________________BSG75">#REF!</definedName>
    <definedName name="__________________BTC1" localSheetId="6">#REF!</definedName>
    <definedName name="__________________BTC1" localSheetId="0">#REF!</definedName>
    <definedName name="__________________BTC1">#REF!</definedName>
    <definedName name="__________________BTC10" localSheetId="6">#REF!</definedName>
    <definedName name="__________________BTC10" localSheetId="0">#REF!</definedName>
    <definedName name="__________________BTC10">#REF!</definedName>
    <definedName name="__________________BTC11" localSheetId="6">#REF!</definedName>
    <definedName name="__________________BTC11" localSheetId="0">#REF!</definedName>
    <definedName name="__________________BTC11">#REF!</definedName>
    <definedName name="__________________BTC12" localSheetId="6">#REF!</definedName>
    <definedName name="__________________BTC12" localSheetId="0">#REF!</definedName>
    <definedName name="__________________BTC12">#REF!</definedName>
    <definedName name="__________________BTC13" localSheetId="6">#REF!</definedName>
    <definedName name="__________________BTC13" localSheetId="0">#REF!</definedName>
    <definedName name="__________________BTC13">#REF!</definedName>
    <definedName name="__________________BTC14" localSheetId="6">#REF!</definedName>
    <definedName name="__________________BTC14" localSheetId="0">#REF!</definedName>
    <definedName name="__________________BTC14">#REF!</definedName>
    <definedName name="__________________BTC15" localSheetId="6">#REF!</definedName>
    <definedName name="__________________BTC15" localSheetId="0">#REF!</definedName>
    <definedName name="__________________BTC15">#REF!</definedName>
    <definedName name="__________________BTC16" localSheetId="6">#REF!</definedName>
    <definedName name="__________________BTC16" localSheetId="0">#REF!</definedName>
    <definedName name="__________________BTC16">#REF!</definedName>
    <definedName name="__________________BTC17" localSheetId="6">#REF!</definedName>
    <definedName name="__________________BTC17" localSheetId="0">#REF!</definedName>
    <definedName name="__________________BTC17">#REF!</definedName>
    <definedName name="__________________BTC18" localSheetId="6">#REF!</definedName>
    <definedName name="__________________BTC18" localSheetId="0">#REF!</definedName>
    <definedName name="__________________BTC18">#REF!</definedName>
    <definedName name="__________________BTC19" localSheetId="6">#REF!</definedName>
    <definedName name="__________________BTC19" localSheetId="0">#REF!</definedName>
    <definedName name="__________________BTC19">#REF!</definedName>
    <definedName name="__________________BTC2" localSheetId="6">#REF!</definedName>
    <definedName name="__________________BTC2" localSheetId="0">#REF!</definedName>
    <definedName name="__________________BTC2">#REF!</definedName>
    <definedName name="__________________BTC20" localSheetId="6">#REF!</definedName>
    <definedName name="__________________BTC20" localSheetId="0">#REF!</definedName>
    <definedName name="__________________BTC20">#REF!</definedName>
    <definedName name="__________________BTC21" localSheetId="6">#REF!</definedName>
    <definedName name="__________________BTC21" localSheetId="0">#REF!</definedName>
    <definedName name="__________________BTC21">#REF!</definedName>
    <definedName name="__________________BTC22" localSheetId="6">#REF!</definedName>
    <definedName name="__________________BTC22" localSheetId="0">#REF!</definedName>
    <definedName name="__________________BTC22">#REF!</definedName>
    <definedName name="__________________BTC23" localSheetId="6">#REF!</definedName>
    <definedName name="__________________BTC23" localSheetId="0">#REF!</definedName>
    <definedName name="__________________BTC23">#REF!</definedName>
    <definedName name="__________________BTC24" localSheetId="6">#REF!</definedName>
    <definedName name="__________________BTC24" localSheetId="0">#REF!</definedName>
    <definedName name="__________________BTC24">#REF!</definedName>
    <definedName name="__________________BTC3" localSheetId="6">#REF!</definedName>
    <definedName name="__________________BTC3" localSheetId="0">#REF!</definedName>
    <definedName name="__________________BTC3">#REF!</definedName>
    <definedName name="__________________BTC4" localSheetId="6">#REF!</definedName>
    <definedName name="__________________BTC4" localSheetId="0">#REF!</definedName>
    <definedName name="__________________BTC4">#REF!</definedName>
    <definedName name="__________________BTC5" localSheetId="6">#REF!</definedName>
    <definedName name="__________________BTC5" localSheetId="0">#REF!</definedName>
    <definedName name="__________________BTC5">#REF!</definedName>
    <definedName name="__________________BTC6" localSheetId="6">#REF!</definedName>
    <definedName name="__________________BTC6" localSheetId="0">#REF!</definedName>
    <definedName name="__________________BTC6">#REF!</definedName>
    <definedName name="__________________BTC7" localSheetId="6">#REF!</definedName>
    <definedName name="__________________BTC7" localSheetId="0">#REF!</definedName>
    <definedName name="__________________BTC7">#REF!</definedName>
    <definedName name="__________________BTC8" localSheetId="6">#REF!</definedName>
    <definedName name="__________________BTC8" localSheetId="0">#REF!</definedName>
    <definedName name="__________________BTC8">#REF!</definedName>
    <definedName name="__________________BTC9" localSheetId="6">#REF!</definedName>
    <definedName name="__________________BTC9" localSheetId="0">#REF!</definedName>
    <definedName name="__________________BTC9">#REF!</definedName>
    <definedName name="__________________BTR1" localSheetId="6">#REF!</definedName>
    <definedName name="__________________BTR1" localSheetId="0">#REF!</definedName>
    <definedName name="__________________BTR1">#REF!</definedName>
    <definedName name="__________________BTR10" localSheetId="6">#REF!</definedName>
    <definedName name="__________________BTR10" localSheetId="0">#REF!</definedName>
    <definedName name="__________________BTR10">#REF!</definedName>
    <definedName name="__________________BTR11" localSheetId="6">#REF!</definedName>
    <definedName name="__________________BTR11" localSheetId="0">#REF!</definedName>
    <definedName name="__________________BTR11">#REF!</definedName>
    <definedName name="__________________BTR12" localSheetId="6">#REF!</definedName>
    <definedName name="__________________BTR12" localSheetId="0">#REF!</definedName>
    <definedName name="__________________BTR12">#REF!</definedName>
    <definedName name="__________________BTR13" localSheetId="6">#REF!</definedName>
    <definedName name="__________________BTR13" localSheetId="0">#REF!</definedName>
    <definedName name="__________________BTR13">#REF!</definedName>
    <definedName name="__________________BTR14" localSheetId="6">#REF!</definedName>
    <definedName name="__________________BTR14" localSheetId="0">#REF!</definedName>
    <definedName name="__________________BTR14">#REF!</definedName>
    <definedName name="__________________BTR15" localSheetId="6">#REF!</definedName>
    <definedName name="__________________BTR15" localSheetId="0">#REF!</definedName>
    <definedName name="__________________BTR15">#REF!</definedName>
    <definedName name="__________________BTR16" localSheetId="6">#REF!</definedName>
    <definedName name="__________________BTR16" localSheetId="0">#REF!</definedName>
    <definedName name="__________________BTR16">#REF!</definedName>
    <definedName name="__________________BTR17" localSheetId="6">#REF!</definedName>
    <definedName name="__________________BTR17" localSheetId="0">#REF!</definedName>
    <definedName name="__________________BTR17">#REF!</definedName>
    <definedName name="__________________BTR18" localSheetId="6">#REF!</definedName>
    <definedName name="__________________BTR18" localSheetId="0">#REF!</definedName>
    <definedName name="__________________BTR18">#REF!</definedName>
    <definedName name="__________________BTR19" localSheetId="6">#REF!</definedName>
    <definedName name="__________________BTR19" localSheetId="0">#REF!</definedName>
    <definedName name="__________________BTR19">#REF!</definedName>
    <definedName name="__________________BTR2" localSheetId="6">#REF!</definedName>
    <definedName name="__________________BTR2" localSheetId="0">#REF!</definedName>
    <definedName name="__________________BTR2">#REF!</definedName>
    <definedName name="__________________BTR20" localSheetId="6">#REF!</definedName>
    <definedName name="__________________BTR20" localSheetId="0">#REF!</definedName>
    <definedName name="__________________BTR20">#REF!</definedName>
    <definedName name="__________________BTR21" localSheetId="6">#REF!</definedName>
    <definedName name="__________________BTR21" localSheetId="0">#REF!</definedName>
    <definedName name="__________________BTR21">#REF!</definedName>
    <definedName name="__________________BTR22" localSheetId="6">#REF!</definedName>
    <definedName name="__________________BTR22" localSheetId="0">#REF!</definedName>
    <definedName name="__________________BTR22">#REF!</definedName>
    <definedName name="__________________BTR23" localSheetId="6">#REF!</definedName>
    <definedName name="__________________BTR23" localSheetId="0">#REF!</definedName>
    <definedName name="__________________BTR23">#REF!</definedName>
    <definedName name="__________________BTR24" localSheetId="6">#REF!</definedName>
    <definedName name="__________________BTR24" localSheetId="0">#REF!</definedName>
    <definedName name="__________________BTR24">#REF!</definedName>
    <definedName name="__________________BTR3" localSheetId="6">#REF!</definedName>
    <definedName name="__________________BTR3" localSheetId="0">#REF!</definedName>
    <definedName name="__________________BTR3">#REF!</definedName>
    <definedName name="__________________BTR4" localSheetId="6">#REF!</definedName>
    <definedName name="__________________BTR4" localSheetId="0">#REF!</definedName>
    <definedName name="__________________BTR4">#REF!</definedName>
    <definedName name="__________________BTR5" localSheetId="6">#REF!</definedName>
    <definedName name="__________________BTR5" localSheetId="0">#REF!</definedName>
    <definedName name="__________________BTR5">#REF!</definedName>
    <definedName name="__________________BTR6" localSheetId="6">#REF!</definedName>
    <definedName name="__________________BTR6" localSheetId="0">#REF!</definedName>
    <definedName name="__________________BTR6">#REF!</definedName>
    <definedName name="__________________BTR7" localSheetId="6">#REF!</definedName>
    <definedName name="__________________BTR7" localSheetId="0">#REF!</definedName>
    <definedName name="__________________BTR7">#REF!</definedName>
    <definedName name="__________________BTR8" localSheetId="6">#REF!</definedName>
    <definedName name="__________________BTR8" localSheetId="0">#REF!</definedName>
    <definedName name="__________________BTR8">#REF!</definedName>
    <definedName name="__________________BTR9" localSheetId="6">#REF!</definedName>
    <definedName name="__________________BTR9" localSheetId="0">#REF!</definedName>
    <definedName name="__________________BTR9">#REF!</definedName>
    <definedName name="__________________BTS1" localSheetId="6">#REF!</definedName>
    <definedName name="__________________BTS1" localSheetId="0">#REF!</definedName>
    <definedName name="__________________BTS1">#REF!</definedName>
    <definedName name="__________________BTS10" localSheetId="6">#REF!</definedName>
    <definedName name="__________________BTS10" localSheetId="0">#REF!</definedName>
    <definedName name="__________________BTS10">#REF!</definedName>
    <definedName name="__________________BTS11" localSheetId="6">#REF!</definedName>
    <definedName name="__________________BTS11" localSheetId="0">#REF!</definedName>
    <definedName name="__________________BTS11">#REF!</definedName>
    <definedName name="__________________BTS12" localSheetId="6">#REF!</definedName>
    <definedName name="__________________BTS12" localSheetId="0">#REF!</definedName>
    <definedName name="__________________BTS12">#REF!</definedName>
    <definedName name="__________________BTS13" localSheetId="6">#REF!</definedName>
    <definedName name="__________________BTS13" localSheetId="0">#REF!</definedName>
    <definedName name="__________________BTS13">#REF!</definedName>
    <definedName name="__________________BTS14" localSheetId="6">#REF!</definedName>
    <definedName name="__________________BTS14" localSheetId="0">#REF!</definedName>
    <definedName name="__________________BTS14">#REF!</definedName>
    <definedName name="__________________BTS15" localSheetId="6">#REF!</definedName>
    <definedName name="__________________BTS15" localSheetId="0">#REF!</definedName>
    <definedName name="__________________BTS15">#REF!</definedName>
    <definedName name="__________________BTS16" localSheetId="6">#REF!</definedName>
    <definedName name="__________________BTS16" localSheetId="0">#REF!</definedName>
    <definedName name="__________________BTS16">#REF!</definedName>
    <definedName name="__________________BTS17" localSheetId="6">#REF!</definedName>
    <definedName name="__________________BTS17" localSheetId="0">#REF!</definedName>
    <definedName name="__________________BTS17">#REF!</definedName>
    <definedName name="__________________BTS18" localSheetId="6">#REF!</definedName>
    <definedName name="__________________BTS18" localSheetId="0">#REF!</definedName>
    <definedName name="__________________BTS18">#REF!</definedName>
    <definedName name="__________________BTS19" localSheetId="6">#REF!</definedName>
    <definedName name="__________________BTS19" localSheetId="0">#REF!</definedName>
    <definedName name="__________________BTS19">#REF!</definedName>
    <definedName name="__________________BTS2" localSheetId="6">#REF!</definedName>
    <definedName name="__________________BTS2" localSheetId="0">#REF!</definedName>
    <definedName name="__________________BTS2">#REF!</definedName>
    <definedName name="__________________BTS20" localSheetId="6">#REF!</definedName>
    <definedName name="__________________BTS20" localSheetId="0">#REF!</definedName>
    <definedName name="__________________BTS20">#REF!</definedName>
    <definedName name="__________________BTS21" localSheetId="6">#REF!</definedName>
    <definedName name="__________________BTS21" localSheetId="0">#REF!</definedName>
    <definedName name="__________________BTS21">#REF!</definedName>
    <definedName name="__________________BTS22" localSheetId="6">#REF!</definedName>
    <definedName name="__________________BTS22" localSheetId="0">#REF!</definedName>
    <definedName name="__________________BTS22">#REF!</definedName>
    <definedName name="__________________BTS23" localSheetId="6">#REF!</definedName>
    <definedName name="__________________BTS23" localSheetId="0">#REF!</definedName>
    <definedName name="__________________BTS23">#REF!</definedName>
    <definedName name="__________________BTS24" localSheetId="6">#REF!</definedName>
    <definedName name="__________________BTS24" localSheetId="0">#REF!</definedName>
    <definedName name="__________________BTS24">#REF!</definedName>
    <definedName name="__________________BTS3" localSheetId="6">#REF!</definedName>
    <definedName name="__________________BTS3" localSheetId="0">#REF!</definedName>
    <definedName name="__________________BTS3">#REF!</definedName>
    <definedName name="__________________BTS4" localSheetId="6">#REF!</definedName>
    <definedName name="__________________BTS4" localSheetId="0">#REF!</definedName>
    <definedName name="__________________BTS4">#REF!</definedName>
    <definedName name="__________________BTS5" localSheetId="6">#REF!</definedName>
    <definedName name="__________________BTS5" localSheetId="0">#REF!</definedName>
    <definedName name="__________________BTS5">#REF!</definedName>
    <definedName name="__________________BTS6" localSheetId="6">#REF!</definedName>
    <definedName name="__________________BTS6" localSheetId="0">#REF!</definedName>
    <definedName name="__________________BTS6">#REF!</definedName>
    <definedName name="__________________BTS7" localSheetId="6">#REF!</definedName>
    <definedName name="__________________BTS7" localSheetId="0">#REF!</definedName>
    <definedName name="__________________BTS7">#REF!</definedName>
    <definedName name="__________________BTS8" localSheetId="6">#REF!</definedName>
    <definedName name="__________________BTS8" localSheetId="0">#REF!</definedName>
    <definedName name="__________________BTS8">#REF!</definedName>
    <definedName name="__________________BTS9" localSheetId="6">#REF!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6">#REF!</definedName>
    <definedName name="__________________GBS11" localSheetId="0">#REF!</definedName>
    <definedName name="__________________GBS11">#REF!</definedName>
    <definedName name="__________________GBS110" localSheetId="6">#REF!</definedName>
    <definedName name="__________________GBS110" localSheetId="0">#REF!</definedName>
    <definedName name="__________________GBS110">#REF!</definedName>
    <definedName name="__________________GBS111" localSheetId="6">#REF!</definedName>
    <definedName name="__________________GBS111" localSheetId="0">#REF!</definedName>
    <definedName name="__________________GBS111">#REF!</definedName>
    <definedName name="__________________GBS112" localSheetId="6">#REF!</definedName>
    <definedName name="__________________GBS112" localSheetId="0">#REF!</definedName>
    <definedName name="__________________GBS112">#REF!</definedName>
    <definedName name="__________________GBS113" localSheetId="6">#REF!</definedName>
    <definedName name="__________________GBS113" localSheetId="0">#REF!</definedName>
    <definedName name="__________________GBS113">#REF!</definedName>
    <definedName name="__________________GBS114" localSheetId="6">#REF!</definedName>
    <definedName name="__________________GBS114" localSheetId="0">#REF!</definedName>
    <definedName name="__________________GBS114">#REF!</definedName>
    <definedName name="__________________GBS115" localSheetId="6">#REF!</definedName>
    <definedName name="__________________GBS115" localSheetId="0">#REF!</definedName>
    <definedName name="__________________GBS115">#REF!</definedName>
    <definedName name="__________________GBS116" localSheetId="6">#REF!</definedName>
    <definedName name="__________________GBS116" localSheetId="0">#REF!</definedName>
    <definedName name="__________________GBS116">#REF!</definedName>
    <definedName name="__________________GBS117" localSheetId="6">#REF!</definedName>
    <definedName name="__________________GBS117" localSheetId="0">#REF!</definedName>
    <definedName name="__________________GBS117">#REF!</definedName>
    <definedName name="__________________GBS118" localSheetId="6">#REF!</definedName>
    <definedName name="__________________GBS118" localSheetId="0">#REF!</definedName>
    <definedName name="__________________GBS118">#REF!</definedName>
    <definedName name="__________________GBS119" localSheetId="6">#REF!</definedName>
    <definedName name="__________________GBS119" localSheetId="0">#REF!</definedName>
    <definedName name="__________________GBS119">#REF!</definedName>
    <definedName name="__________________GBS12" localSheetId="6">#REF!</definedName>
    <definedName name="__________________GBS12" localSheetId="0">#REF!</definedName>
    <definedName name="__________________GBS12">#REF!</definedName>
    <definedName name="__________________GBS120" localSheetId="6">#REF!</definedName>
    <definedName name="__________________GBS120" localSheetId="0">#REF!</definedName>
    <definedName name="__________________GBS120">#REF!</definedName>
    <definedName name="__________________GBS121" localSheetId="6">#REF!</definedName>
    <definedName name="__________________GBS121" localSheetId="0">#REF!</definedName>
    <definedName name="__________________GBS121">#REF!</definedName>
    <definedName name="__________________GBS122" localSheetId="6">#REF!</definedName>
    <definedName name="__________________GBS122" localSheetId="0">#REF!</definedName>
    <definedName name="__________________GBS122">#REF!</definedName>
    <definedName name="__________________GBS123" localSheetId="6">#REF!</definedName>
    <definedName name="__________________GBS123" localSheetId="0">#REF!</definedName>
    <definedName name="__________________GBS123">#REF!</definedName>
    <definedName name="__________________GBS124" localSheetId="6">#REF!</definedName>
    <definedName name="__________________GBS124" localSheetId="0">#REF!</definedName>
    <definedName name="__________________GBS124">#REF!</definedName>
    <definedName name="__________________GBS13" localSheetId="6">#REF!</definedName>
    <definedName name="__________________GBS13" localSheetId="0">#REF!</definedName>
    <definedName name="__________________GBS13">#REF!</definedName>
    <definedName name="__________________GBS14" localSheetId="6">#REF!</definedName>
    <definedName name="__________________GBS14" localSheetId="0">#REF!</definedName>
    <definedName name="__________________GBS14">#REF!</definedName>
    <definedName name="__________________GBS15" localSheetId="6">#REF!</definedName>
    <definedName name="__________________GBS15" localSheetId="0">#REF!</definedName>
    <definedName name="__________________GBS15">#REF!</definedName>
    <definedName name="__________________GBS16" localSheetId="6">#REF!</definedName>
    <definedName name="__________________GBS16" localSheetId="0">#REF!</definedName>
    <definedName name="__________________GBS16">#REF!</definedName>
    <definedName name="__________________GBS17" localSheetId="6">#REF!</definedName>
    <definedName name="__________________GBS17" localSheetId="0">#REF!</definedName>
    <definedName name="__________________GBS17">#REF!</definedName>
    <definedName name="__________________GBS18" localSheetId="6">#REF!</definedName>
    <definedName name="__________________GBS18" localSheetId="0">#REF!</definedName>
    <definedName name="__________________GBS18">#REF!</definedName>
    <definedName name="__________________GBS19" localSheetId="6">#REF!</definedName>
    <definedName name="__________________GBS19" localSheetId="0">#REF!</definedName>
    <definedName name="__________________GBS19">#REF!</definedName>
    <definedName name="__________________GBS21" localSheetId="6">#REF!</definedName>
    <definedName name="__________________GBS21" localSheetId="0">#REF!</definedName>
    <definedName name="__________________GBS21">#REF!</definedName>
    <definedName name="__________________GBS210" localSheetId="6">#REF!</definedName>
    <definedName name="__________________GBS210" localSheetId="0">#REF!</definedName>
    <definedName name="__________________GBS210">#REF!</definedName>
    <definedName name="__________________GBS211" localSheetId="6">#REF!</definedName>
    <definedName name="__________________GBS211" localSheetId="0">#REF!</definedName>
    <definedName name="__________________GBS211">#REF!</definedName>
    <definedName name="__________________GBS212" localSheetId="6">#REF!</definedName>
    <definedName name="__________________GBS212" localSheetId="0">#REF!</definedName>
    <definedName name="__________________GBS212">#REF!</definedName>
    <definedName name="__________________GBS213" localSheetId="6">#REF!</definedName>
    <definedName name="__________________GBS213" localSheetId="0">#REF!</definedName>
    <definedName name="__________________GBS213">#REF!</definedName>
    <definedName name="__________________GBS214" localSheetId="6">#REF!</definedName>
    <definedName name="__________________GBS214" localSheetId="0">#REF!</definedName>
    <definedName name="__________________GBS214">#REF!</definedName>
    <definedName name="__________________GBS215" localSheetId="6">#REF!</definedName>
    <definedName name="__________________GBS215" localSheetId="0">#REF!</definedName>
    <definedName name="__________________GBS215">#REF!</definedName>
    <definedName name="__________________GBS216" localSheetId="6">#REF!</definedName>
    <definedName name="__________________GBS216" localSheetId="0">#REF!</definedName>
    <definedName name="__________________GBS216">#REF!</definedName>
    <definedName name="__________________GBS217" localSheetId="6">#REF!</definedName>
    <definedName name="__________________GBS217" localSheetId="0">#REF!</definedName>
    <definedName name="__________________GBS217">#REF!</definedName>
    <definedName name="__________________GBS218" localSheetId="6">#REF!</definedName>
    <definedName name="__________________GBS218" localSheetId="0">#REF!</definedName>
    <definedName name="__________________GBS218">#REF!</definedName>
    <definedName name="__________________GBS219" localSheetId="6">#REF!</definedName>
    <definedName name="__________________GBS219" localSheetId="0">#REF!</definedName>
    <definedName name="__________________GBS219">#REF!</definedName>
    <definedName name="__________________GBS22" localSheetId="6">#REF!</definedName>
    <definedName name="__________________GBS22" localSheetId="0">#REF!</definedName>
    <definedName name="__________________GBS22">#REF!</definedName>
    <definedName name="__________________GBS220" localSheetId="6">#REF!</definedName>
    <definedName name="__________________GBS220" localSheetId="0">#REF!</definedName>
    <definedName name="__________________GBS220">#REF!</definedName>
    <definedName name="__________________GBS221" localSheetId="6">#REF!</definedName>
    <definedName name="__________________GBS221" localSheetId="0">#REF!</definedName>
    <definedName name="__________________GBS221">#REF!</definedName>
    <definedName name="__________________GBS222" localSheetId="6">#REF!</definedName>
    <definedName name="__________________GBS222" localSheetId="0">#REF!</definedName>
    <definedName name="__________________GBS222">#REF!</definedName>
    <definedName name="__________________GBS223" localSheetId="6">#REF!</definedName>
    <definedName name="__________________GBS223" localSheetId="0">#REF!</definedName>
    <definedName name="__________________GBS223">#REF!</definedName>
    <definedName name="__________________GBS224" localSheetId="6">#REF!</definedName>
    <definedName name="__________________GBS224" localSheetId="0">#REF!</definedName>
    <definedName name="__________________GBS224">#REF!</definedName>
    <definedName name="__________________GBS23" localSheetId="6">#REF!</definedName>
    <definedName name="__________________GBS23" localSheetId="0">#REF!</definedName>
    <definedName name="__________________GBS23">#REF!</definedName>
    <definedName name="__________________GBS24" localSheetId="6">#REF!</definedName>
    <definedName name="__________________GBS24" localSheetId="0">#REF!</definedName>
    <definedName name="__________________GBS24">#REF!</definedName>
    <definedName name="__________________GBS25" localSheetId="6">#REF!</definedName>
    <definedName name="__________________GBS25" localSheetId="0">#REF!</definedName>
    <definedName name="__________________GBS25">#REF!</definedName>
    <definedName name="__________________GBS26" localSheetId="6">#REF!</definedName>
    <definedName name="__________________GBS26" localSheetId="0">#REF!</definedName>
    <definedName name="__________________GBS26">#REF!</definedName>
    <definedName name="__________________GBS27" localSheetId="6">#REF!</definedName>
    <definedName name="__________________GBS27" localSheetId="0">#REF!</definedName>
    <definedName name="__________________GBS27">#REF!</definedName>
    <definedName name="__________________GBS28" localSheetId="6">#REF!</definedName>
    <definedName name="__________________GBS28" localSheetId="0">#REF!</definedName>
    <definedName name="__________________GBS28">#REF!</definedName>
    <definedName name="__________________GBS29" localSheetId="6">#REF!</definedName>
    <definedName name="__________________GBS29" localSheetId="0">#REF!</definedName>
    <definedName name="__________________GBS29">#REF!</definedName>
    <definedName name="__________________imp1">[11]DATA_PRG!$H$245</definedName>
    <definedName name="__________________knr2" localSheetId="6">#REF!</definedName>
    <definedName name="__________________knr2" localSheetId="0">#REF!</definedName>
    <definedName name="__________________knr2">#REF!</definedName>
    <definedName name="__________________l1">[3]leads!$A$3:$E$108</definedName>
    <definedName name="__________________l12" localSheetId="6">#REF!</definedName>
    <definedName name="__________________l12" localSheetId="0">#REF!</definedName>
    <definedName name="__________________l12">#REF!</definedName>
    <definedName name="__________________l2">[2]r!$F$29</definedName>
    <definedName name="__________________l3" localSheetId="6">#REF!</definedName>
    <definedName name="__________________l3" localSheetId="0">#REF!</definedName>
    <definedName name="__________________l3">#REF!</definedName>
    <definedName name="__________________l4">[4]Sheet1!$W$2:$Y$103</definedName>
    <definedName name="__________________l5" localSheetId="6">#REF!</definedName>
    <definedName name="__________________l5" localSheetId="0">#REF!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6">#REF!</definedName>
    <definedName name="__________________lj600" localSheetId="0">#REF!</definedName>
    <definedName name="__________________lj600">#REF!</definedName>
    <definedName name="__________________lj900" localSheetId="6">#REF!</definedName>
    <definedName name="__________________lj900" localSheetId="0">#REF!</definedName>
    <definedName name="__________________lj900">#REF!</definedName>
    <definedName name="__________________LL3" localSheetId="6">#REF!</definedName>
    <definedName name="__________________LL3" localSheetId="0">#REF!</definedName>
    <definedName name="__________________LL3">#REF!</definedName>
    <definedName name="__________________LSO24" localSheetId="6">[10]Lead!#REF!</definedName>
    <definedName name="__________________LSO24" localSheetId="0">[10]Lead!#REF!</definedName>
    <definedName name="__________________LSO24">[10]Lead!#REF!</definedName>
    <definedName name="__________________MA1" localSheetId="6">#REF!</definedName>
    <definedName name="__________________MA1" localSheetId="0">#REF!</definedName>
    <definedName name="__________________MA1">#REF!</definedName>
    <definedName name="__________________MA2" localSheetId="6">#REF!</definedName>
    <definedName name="__________________MA2" localSheetId="0">#REF!</definedName>
    <definedName name="__________________MA2">#REF!</definedName>
    <definedName name="__________________Met22" localSheetId="6">#REF!</definedName>
    <definedName name="__________________Met22" localSheetId="0">#REF!</definedName>
    <definedName name="__________________Met22">#REF!</definedName>
    <definedName name="__________________Met45" localSheetId="6">#REF!</definedName>
    <definedName name="__________________Met45" localSheetId="0">#REF!</definedName>
    <definedName name="__________________Met45">#REF!</definedName>
    <definedName name="__________________MEt55" localSheetId="6">#REF!</definedName>
    <definedName name="__________________MEt55" localSheetId="0">#REF!</definedName>
    <definedName name="__________________MEt55">#REF!</definedName>
    <definedName name="__________________Met63" localSheetId="6">#REF!</definedName>
    <definedName name="__________________Met63" localSheetId="0">#REF!</definedName>
    <definedName name="__________________Met63">#REF!</definedName>
    <definedName name="__________________ML21" localSheetId="6">#REF!</definedName>
    <definedName name="__________________ML21" localSheetId="0">#REF!</definedName>
    <definedName name="__________________ML21">#REF!</definedName>
    <definedName name="__________________ML210" localSheetId="6">#REF!</definedName>
    <definedName name="__________________ML210" localSheetId="0">#REF!</definedName>
    <definedName name="__________________ML210">#REF!</definedName>
    <definedName name="__________________ML211" localSheetId="6">#REF!</definedName>
    <definedName name="__________________ML211" localSheetId="0">#REF!</definedName>
    <definedName name="__________________ML211">#REF!</definedName>
    <definedName name="__________________ML212" localSheetId="6">#REF!</definedName>
    <definedName name="__________________ML212" localSheetId="0">#REF!</definedName>
    <definedName name="__________________ML212">#REF!</definedName>
    <definedName name="__________________ML213" localSheetId="6">#REF!</definedName>
    <definedName name="__________________ML213" localSheetId="0">#REF!</definedName>
    <definedName name="__________________ML213">#REF!</definedName>
    <definedName name="__________________ML214" localSheetId="6">#REF!</definedName>
    <definedName name="__________________ML214" localSheetId="0">#REF!</definedName>
    <definedName name="__________________ML214">#REF!</definedName>
    <definedName name="__________________ML215" localSheetId="6">#REF!</definedName>
    <definedName name="__________________ML215" localSheetId="0">#REF!</definedName>
    <definedName name="__________________ML215">#REF!</definedName>
    <definedName name="__________________ML216" localSheetId="6">#REF!</definedName>
    <definedName name="__________________ML216" localSheetId="0">#REF!</definedName>
    <definedName name="__________________ML216">#REF!</definedName>
    <definedName name="__________________ML217" localSheetId="6">#REF!</definedName>
    <definedName name="__________________ML217" localSheetId="0">#REF!</definedName>
    <definedName name="__________________ML217">#REF!</definedName>
    <definedName name="__________________ML218" localSheetId="6">#REF!</definedName>
    <definedName name="__________________ML218" localSheetId="0">#REF!</definedName>
    <definedName name="__________________ML218">#REF!</definedName>
    <definedName name="__________________ML219" localSheetId="6">#REF!</definedName>
    <definedName name="__________________ML219" localSheetId="0">#REF!</definedName>
    <definedName name="__________________ML219">#REF!</definedName>
    <definedName name="__________________ML22" localSheetId="6">#REF!</definedName>
    <definedName name="__________________ML22" localSheetId="0">#REF!</definedName>
    <definedName name="__________________ML22">#REF!</definedName>
    <definedName name="__________________ML220" localSheetId="6">#REF!</definedName>
    <definedName name="__________________ML220" localSheetId="0">#REF!</definedName>
    <definedName name="__________________ML220">#REF!</definedName>
    <definedName name="__________________ML221" localSheetId="6">#REF!</definedName>
    <definedName name="__________________ML221" localSheetId="0">#REF!</definedName>
    <definedName name="__________________ML221">#REF!</definedName>
    <definedName name="__________________ML222" localSheetId="6">#REF!</definedName>
    <definedName name="__________________ML222" localSheetId="0">#REF!</definedName>
    <definedName name="__________________ML222">#REF!</definedName>
    <definedName name="__________________ML223" localSheetId="6">#REF!</definedName>
    <definedName name="__________________ML223" localSheetId="0">#REF!</definedName>
    <definedName name="__________________ML223">#REF!</definedName>
    <definedName name="__________________ML224" localSheetId="6">#REF!</definedName>
    <definedName name="__________________ML224" localSheetId="0">#REF!</definedName>
    <definedName name="__________________ML224">#REF!</definedName>
    <definedName name="__________________ML23" localSheetId="6">#REF!</definedName>
    <definedName name="__________________ML23" localSheetId="0">#REF!</definedName>
    <definedName name="__________________ML23">#REF!</definedName>
    <definedName name="__________________ML24" localSheetId="6">#REF!</definedName>
    <definedName name="__________________ML24" localSheetId="0">#REF!</definedName>
    <definedName name="__________________ML24">#REF!</definedName>
    <definedName name="__________________ML25" localSheetId="6">#REF!</definedName>
    <definedName name="__________________ML25" localSheetId="0">#REF!</definedName>
    <definedName name="__________________ML25">#REF!</definedName>
    <definedName name="__________________ML26" localSheetId="6">#REF!</definedName>
    <definedName name="__________________ML26" localSheetId="0">#REF!</definedName>
    <definedName name="__________________ML26">#REF!</definedName>
    <definedName name="__________________ML27" localSheetId="6">#REF!</definedName>
    <definedName name="__________________ML27" localSheetId="0">#REF!</definedName>
    <definedName name="__________________ML27">#REF!</definedName>
    <definedName name="__________________ML28" localSheetId="6">#REF!</definedName>
    <definedName name="__________________ML28" localSheetId="0">#REF!</definedName>
    <definedName name="__________________ML28">#REF!</definedName>
    <definedName name="__________________ML29" localSheetId="6">#REF!</definedName>
    <definedName name="__________________ML29" localSheetId="0">#REF!</definedName>
    <definedName name="__________________ML29">#REF!</definedName>
    <definedName name="__________________ML31" localSheetId="6">#REF!</definedName>
    <definedName name="__________________ML31" localSheetId="0">#REF!</definedName>
    <definedName name="__________________ML31">#REF!</definedName>
    <definedName name="__________________ML310" localSheetId="6">#REF!</definedName>
    <definedName name="__________________ML310" localSheetId="0">#REF!</definedName>
    <definedName name="__________________ML310">#REF!</definedName>
    <definedName name="__________________ML311" localSheetId="6">#REF!</definedName>
    <definedName name="__________________ML311" localSheetId="0">#REF!</definedName>
    <definedName name="__________________ML311">#REF!</definedName>
    <definedName name="__________________ML312" localSheetId="6">#REF!</definedName>
    <definedName name="__________________ML312" localSheetId="0">#REF!</definedName>
    <definedName name="__________________ML312">#REF!</definedName>
    <definedName name="__________________ML313" localSheetId="6">#REF!</definedName>
    <definedName name="__________________ML313" localSheetId="0">#REF!</definedName>
    <definedName name="__________________ML313">#REF!</definedName>
    <definedName name="__________________ML314" localSheetId="6">#REF!</definedName>
    <definedName name="__________________ML314" localSheetId="0">#REF!</definedName>
    <definedName name="__________________ML314">#REF!</definedName>
    <definedName name="__________________ML315" localSheetId="6">#REF!</definedName>
    <definedName name="__________________ML315" localSheetId="0">#REF!</definedName>
    <definedName name="__________________ML315">#REF!</definedName>
    <definedName name="__________________ML316" localSheetId="6">#REF!</definedName>
    <definedName name="__________________ML316" localSheetId="0">#REF!</definedName>
    <definedName name="__________________ML316">#REF!</definedName>
    <definedName name="__________________ML317" localSheetId="6">#REF!</definedName>
    <definedName name="__________________ML317" localSheetId="0">#REF!</definedName>
    <definedName name="__________________ML317">#REF!</definedName>
    <definedName name="__________________ML318" localSheetId="6">#REF!</definedName>
    <definedName name="__________________ML318" localSheetId="0">#REF!</definedName>
    <definedName name="__________________ML318">#REF!</definedName>
    <definedName name="__________________ML319" localSheetId="6">#REF!</definedName>
    <definedName name="__________________ML319" localSheetId="0">#REF!</definedName>
    <definedName name="__________________ML319">#REF!</definedName>
    <definedName name="__________________ML32" localSheetId="6">#REF!</definedName>
    <definedName name="__________________ML32" localSheetId="0">#REF!</definedName>
    <definedName name="__________________ML32">#REF!</definedName>
    <definedName name="__________________ML320" localSheetId="6">#REF!</definedName>
    <definedName name="__________________ML320" localSheetId="0">#REF!</definedName>
    <definedName name="__________________ML320">#REF!</definedName>
    <definedName name="__________________ML321" localSheetId="6">#REF!</definedName>
    <definedName name="__________________ML321" localSheetId="0">#REF!</definedName>
    <definedName name="__________________ML321">#REF!</definedName>
    <definedName name="__________________ML322" localSheetId="6">#REF!</definedName>
    <definedName name="__________________ML322" localSheetId="0">#REF!</definedName>
    <definedName name="__________________ML322">#REF!</definedName>
    <definedName name="__________________ML323" localSheetId="6">#REF!</definedName>
    <definedName name="__________________ML323" localSheetId="0">#REF!</definedName>
    <definedName name="__________________ML323">#REF!</definedName>
    <definedName name="__________________ML324" localSheetId="6">#REF!</definedName>
    <definedName name="__________________ML324" localSheetId="0">#REF!</definedName>
    <definedName name="__________________ML324">#REF!</definedName>
    <definedName name="__________________ML33" localSheetId="6">#REF!</definedName>
    <definedName name="__________________ML33" localSheetId="0">#REF!</definedName>
    <definedName name="__________________ML33">#REF!</definedName>
    <definedName name="__________________ML34" localSheetId="6">#REF!</definedName>
    <definedName name="__________________ML34" localSheetId="0">#REF!</definedName>
    <definedName name="__________________ML34">#REF!</definedName>
    <definedName name="__________________ML35" localSheetId="6">#REF!</definedName>
    <definedName name="__________________ML35" localSheetId="0">#REF!</definedName>
    <definedName name="__________________ML35">#REF!</definedName>
    <definedName name="__________________ML36" localSheetId="6">#REF!</definedName>
    <definedName name="__________________ML36" localSheetId="0">#REF!</definedName>
    <definedName name="__________________ML36">#REF!</definedName>
    <definedName name="__________________ML37" localSheetId="6">#REF!</definedName>
    <definedName name="__________________ML37" localSheetId="0">#REF!</definedName>
    <definedName name="__________________ML37">#REF!</definedName>
    <definedName name="__________________ML38" localSheetId="6">#REF!</definedName>
    <definedName name="__________________ML38" localSheetId="0">#REF!</definedName>
    <definedName name="__________________ML38">#REF!</definedName>
    <definedName name="__________________ML39" localSheetId="6">#REF!</definedName>
    <definedName name="__________________ML39" localSheetId="0">#REF!</definedName>
    <definedName name="__________________ML39">#REF!</definedName>
    <definedName name="__________________ML7" localSheetId="6">#REF!</definedName>
    <definedName name="__________________ML7" localSheetId="0">#REF!</definedName>
    <definedName name="__________________ML7">#REF!</definedName>
    <definedName name="__________________ML8" localSheetId="6">#REF!</definedName>
    <definedName name="__________________ML8" localSheetId="0">#REF!</definedName>
    <definedName name="__________________ML8">#REF!</definedName>
    <definedName name="__________________ML9" localSheetId="6">#REF!</definedName>
    <definedName name="__________________ML9" localSheetId="0">#REF!</definedName>
    <definedName name="__________________ML9">#REF!</definedName>
    <definedName name="__________________mm1">[6]r!$F$4</definedName>
    <definedName name="__________________mm1000" localSheetId="6">#REF!</definedName>
    <definedName name="__________________mm1000" localSheetId="0">#REF!</definedName>
    <definedName name="__________________mm1000">#REF!</definedName>
    <definedName name="__________________mm11">[2]r!$F$4</definedName>
    <definedName name="__________________mm111">[5]r!$F$4</definedName>
    <definedName name="__________________mm600" localSheetId="6">#REF!</definedName>
    <definedName name="__________________mm600" localSheetId="0">#REF!</definedName>
    <definedName name="__________________mm600">#REF!</definedName>
    <definedName name="__________________mm800" localSheetId="6">#REF!</definedName>
    <definedName name="__________________mm800" localSheetId="0">#REF!</definedName>
    <definedName name="__________________mm800">#REF!</definedName>
    <definedName name="__________________PC1" localSheetId="6">#REF!</definedName>
    <definedName name="__________________PC1" localSheetId="0">#REF!</definedName>
    <definedName name="__________________PC1">#REF!</definedName>
    <definedName name="__________________PC10" localSheetId="6">#REF!</definedName>
    <definedName name="__________________PC10" localSheetId="0">#REF!</definedName>
    <definedName name="__________________PC10">#REF!</definedName>
    <definedName name="__________________PC11" localSheetId="6">#REF!</definedName>
    <definedName name="__________________PC11" localSheetId="0">#REF!</definedName>
    <definedName name="__________________PC11">#REF!</definedName>
    <definedName name="__________________PC12" localSheetId="6">#REF!</definedName>
    <definedName name="__________________PC12" localSheetId="0">#REF!</definedName>
    <definedName name="__________________PC12">#REF!</definedName>
    <definedName name="__________________PC13" localSheetId="6">#REF!</definedName>
    <definedName name="__________________PC13" localSheetId="0">#REF!</definedName>
    <definedName name="__________________PC13">#REF!</definedName>
    <definedName name="__________________PC14" localSheetId="6">#REF!</definedName>
    <definedName name="__________________PC14" localSheetId="0">#REF!</definedName>
    <definedName name="__________________PC14">#REF!</definedName>
    <definedName name="__________________PC15" localSheetId="6">#REF!</definedName>
    <definedName name="__________________PC15" localSheetId="0">#REF!</definedName>
    <definedName name="__________________PC15">#REF!</definedName>
    <definedName name="__________________PC16" localSheetId="6">#REF!</definedName>
    <definedName name="__________________PC16" localSheetId="0">#REF!</definedName>
    <definedName name="__________________PC16">#REF!</definedName>
    <definedName name="__________________PC17" localSheetId="6">#REF!</definedName>
    <definedName name="__________________PC17" localSheetId="0">#REF!</definedName>
    <definedName name="__________________PC17">#REF!</definedName>
    <definedName name="__________________PC18" localSheetId="6">#REF!</definedName>
    <definedName name="__________________PC18" localSheetId="0">#REF!</definedName>
    <definedName name="__________________PC18">#REF!</definedName>
    <definedName name="__________________PC19" localSheetId="6">#REF!</definedName>
    <definedName name="__________________PC19" localSheetId="0">#REF!</definedName>
    <definedName name="__________________PC19">#REF!</definedName>
    <definedName name="__________________pc2" localSheetId="6">#REF!</definedName>
    <definedName name="__________________pc2" localSheetId="0">#REF!</definedName>
    <definedName name="__________________pc2">#REF!</definedName>
    <definedName name="__________________PC20">NA()</definedName>
    <definedName name="__________________PC21" localSheetId="6">#REF!</definedName>
    <definedName name="__________________PC21" localSheetId="0">#REF!</definedName>
    <definedName name="__________________PC21">#REF!</definedName>
    <definedName name="__________________PC22" localSheetId="6">#REF!</definedName>
    <definedName name="__________________PC22" localSheetId="0">#REF!</definedName>
    <definedName name="__________________PC22">#REF!</definedName>
    <definedName name="__________________PC23" localSheetId="6">#REF!</definedName>
    <definedName name="__________________PC23" localSheetId="0">#REF!</definedName>
    <definedName name="__________________PC23">#REF!</definedName>
    <definedName name="__________________PC24" localSheetId="6">#REF!</definedName>
    <definedName name="__________________PC24" localSheetId="0">#REF!</definedName>
    <definedName name="__________________PC24">#REF!</definedName>
    <definedName name="__________________PC3" localSheetId="6">#REF!</definedName>
    <definedName name="__________________PC3" localSheetId="0">#REF!</definedName>
    <definedName name="__________________PC3">#REF!</definedName>
    <definedName name="__________________PC4" localSheetId="6">#REF!</definedName>
    <definedName name="__________________PC4" localSheetId="0">#REF!</definedName>
    <definedName name="__________________PC4">#REF!</definedName>
    <definedName name="__________________PC5" localSheetId="6">#REF!</definedName>
    <definedName name="__________________PC5" localSheetId="0">#REF!</definedName>
    <definedName name="__________________PC5">#REF!</definedName>
    <definedName name="__________________PC6" localSheetId="6">#REF!</definedName>
    <definedName name="__________________PC6" localSheetId="0">#REF!</definedName>
    <definedName name="__________________PC6">#REF!</definedName>
    <definedName name="__________________pc600" localSheetId="6">#REF!</definedName>
    <definedName name="__________________pc600" localSheetId="0">#REF!</definedName>
    <definedName name="__________________pc600">#REF!</definedName>
    <definedName name="__________________PC7" localSheetId="6">#REF!</definedName>
    <definedName name="__________________PC7" localSheetId="0">#REF!</definedName>
    <definedName name="__________________PC7">#REF!</definedName>
    <definedName name="__________________PC8" localSheetId="6">#REF!</definedName>
    <definedName name="__________________PC8" localSheetId="0">#REF!</definedName>
    <definedName name="__________________PC8">#REF!</definedName>
    <definedName name="__________________PC9" localSheetId="6">#REF!</definedName>
    <definedName name="__________________PC9" localSheetId="0">#REF!</definedName>
    <definedName name="__________________PC9">#REF!</definedName>
    <definedName name="__________________pc900" localSheetId="6">#REF!</definedName>
    <definedName name="__________________pc900" localSheetId="0">#REF!</definedName>
    <definedName name="__________________pc900">#REF!</definedName>
    <definedName name="__________________pla4">[12]DATA_PRG!$H$269</definedName>
    <definedName name="__________________pv2" localSheetId="6">#REF!</definedName>
    <definedName name="__________________pv2" localSheetId="0">#REF!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6">#REF!</definedName>
    <definedName name="__________________var1" localSheetId="0">#REF!</definedName>
    <definedName name="__________________var1">#REF!</definedName>
    <definedName name="__________________var4" localSheetId="6">#REF!</definedName>
    <definedName name="__________________var4" localSheetId="0">#REF!</definedName>
    <definedName name="__________________var4">#REF!</definedName>
    <definedName name="__________________vat1">NA()</definedName>
    <definedName name="_________________bla1">[1]leads!$H$7</definedName>
    <definedName name="_________________BSG100" localSheetId="6">#REF!</definedName>
    <definedName name="_________________BSG100" localSheetId="0">#REF!</definedName>
    <definedName name="_________________BSG100">#REF!</definedName>
    <definedName name="_________________BSG150" localSheetId="6">#REF!</definedName>
    <definedName name="_________________BSG150" localSheetId="0">#REF!</definedName>
    <definedName name="_________________BSG150">#REF!</definedName>
    <definedName name="_________________BSG5" localSheetId="6">#REF!</definedName>
    <definedName name="_________________BSG5" localSheetId="0">#REF!</definedName>
    <definedName name="_________________BSG5">#REF!</definedName>
    <definedName name="_________________BSG75" localSheetId="6">#REF!</definedName>
    <definedName name="_________________BSG75" localSheetId="0">#REF!</definedName>
    <definedName name="_________________BSG75">#REF!</definedName>
    <definedName name="_________________BTC1" localSheetId="6">#REF!</definedName>
    <definedName name="_________________BTC1" localSheetId="0">#REF!</definedName>
    <definedName name="_________________BTC1">#REF!</definedName>
    <definedName name="_________________BTC10" localSheetId="6">#REF!</definedName>
    <definedName name="_________________BTC10" localSheetId="0">#REF!</definedName>
    <definedName name="_________________BTC10">#REF!</definedName>
    <definedName name="_________________BTC11" localSheetId="6">#REF!</definedName>
    <definedName name="_________________BTC11" localSheetId="0">#REF!</definedName>
    <definedName name="_________________BTC11">#REF!</definedName>
    <definedName name="_________________BTC12" localSheetId="6">#REF!</definedName>
    <definedName name="_________________BTC12" localSheetId="0">#REF!</definedName>
    <definedName name="_________________BTC12">#REF!</definedName>
    <definedName name="_________________BTC13" localSheetId="6">#REF!</definedName>
    <definedName name="_________________BTC13" localSheetId="0">#REF!</definedName>
    <definedName name="_________________BTC13">#REF!</definedName>
    <definedName name="_________________BTC14" localSheetId="6">#REF!</definedName>
    <definedName name="_________________BTC14" localSheetId="0">#REF!</definedName>
    <definedName name="_________________BTC14">#REF!</definedName>
    <definedName name="_________________BTC15" localSheetId="6">#REF!</definedName>
    <definedName name="_________________BTC15" localSheetId="0">#REF!</definedName>
    <definedName name="_________________BTC15">#REF!</definedName>
    <definedName name="_________________BTC16" localSheetId="6">#REF!</definedName>
    <definedName name="_________________BTC16" localSheetId="0">#REF!</definedName>
    <definedName name="_________________BTC16">#REF!</definedName>
    <definedName name="_________________BTC17" localSheetId="6">#REF!</definedName>
    <definedName name="_________________BTC17" localSheetId="0">#REF!</definedName>
    <definedName name="_________________BTC17">#REF!</definedName>
    <definedName name="_________________BTC18" localSheetId="6">#REF!</definedName>
    <definedName name="_________________BTC18" localSheetId="0">#REF!</definedName>
    <definedName name="_________________BTC18">#REF!</definedName>
    <definedName name="_________________BTC19" localSheetId="6">#REF!</definedName>
    <definedName name="_________________BTC19" localSheetId="0">#REF!</definedName>
    <definedName name="_________________BTC19">#REF!</definedName>
    <definedName name="_________________BTC2" localSheetId="6">#REF!</definedName>
    <definedName name="_________________BTC2" localSheetId="0">#REF!</definedName>
    <definedName name="_________________BTC2">#REF!</definedName>
    <definedName name="_________________BTC20" localSheetId="6">#REF!</definedName>
    <definedName name="_________________BTC20" localSheetId="0">#REF!</definedName>
    <definedName name="_________________BTC20">#REF!</definedName>
    <definedName name="_________________BTC21" localSheetId="6">#REF!</definedName>
    <definedName name="_________________BTC21" localSheetId="0">#REF!</definedName>
    <definedName name="_________________BTC21">#REF!</definedName>
    <definedName name="_________________BTC22" localSheetId="6">#REF!</definedName>
    <definedName name="_________________BTC22" localSheetId="0">#REF!</definedName>
    <definedName name="_________________BTC22">#REF!</definedName>
    <definedName name="_________________BTC23" localSheetId="6">#REF!</definedName>
    <definedName name="_________________BTC23" localSheetId="0">#REF!</definedName>
    <definedName name="_________________BTC23">#REF!</definedName>
    <definedName name="_________________BTC24" localSheetId="6">#REF!</definedName>
    <definedName name="_________________BTC24" localSheetId="0">#REF!</definedName>
    <definedName name="_________________BTC24">#REF!</definedName>
    <definedName name="_________________BTC3" localSheetId="6">#REF!</definedName>
    <definedName name="_________________BTC3" localSheetId="0">#REF!</definedName>
    <definedName name="_________________BTC3">#REF!</definedName>
    <definedName name="_________________BTC4" localSheetId="6">#REF!</definedName>
    <definedName name="_________________BTC4" localSheetId="0">#REF!</definedName>
    <definedName name="_________________BTC4">#REF!</definedName>
    <definedName name="_________________BTC5" localSheetId="6">#REF!</definedName>
    <definedName name="_________________BTC5" localSheetId="0">#REF!</definedName>
    <definedName name="_________________BTC5">#REF!</definedName>
    <definedName name="_________________BTC6" localSheetId="6">#REF!</definedName>
    <definedName name="_________________BTC6" localSheetId="0">#REF!</definedName>
    <definedName name="_________________BTC6">#REF!</definedName>
    <definedName name="_________________BTC7" localSheetId="6">#REF!</definedName>
    <definedName name="_________________BTC7" localSheetId="0">#REF!</definedName>
    <definedName name="_________________BTC7">#REF!</definedName>
    <definedName name="_________________BTC8" localSheetId="6">#REF!</definedName>
    <definedName name="_________________BTC8" localSheetId="0">#REF!</definedName>
    <definedName name="_________________BTC8">#REF!</definedName>
    <definedName name="_________________BTC9" localSheetId="6">#REF!</definedName>
    <definedName name="_________________BTC9" localSheetId="0">#REF!</definedName>
    <definedName name="_________________BTC9">#REF!</definedName>
    <definedName name="_________________BTR1" localSheetId="6">#REF!</definedName>
    <definedName name="_________________BTR1" localSheetId="0">#REF!</definedName>
    <definedName name="_________________BTR1">#REF!</definedName>
    <definedName name="_________________BTR10" localSheetId="6">#REF!</definedName>
    <definedName name="_________________BTR10" localSheetId="0">#REF!</definedName>
    <definedName name="_________________BTR10">#REF!</definedName>
    <definedName name="_________________BTR11" localSheetId="6">#REF!</definedName>
    <definedName name="_________________BTR11" localSheetId="0">#REF!</definedName>
    <definedName name="_________________BTR11">#REF!</definedName>
    <definedName name="_________________BTR12" localSheetId="6">#REF!</definedName>
    <definedName name="_________________BTR12" localSheetId="0">#REF!</definedName>
    <definedName name="_________________BTR12">#REF!</definedName>
    <definedName name="_________________BTR13" localSheetId="6">#REF!</definedName>
    <definedName name="_________________BTR13" localSheetId="0">#REF!</definedName>
    <definedName name="_________________BTR13">#REF!</definedName>
    <definedName name="_________________BTR14" localSheetId="6">#REF!</definedName>
    <definedName name="_________________BTR14" localSheetId="0">#REF!</definedName>
    <definedName name="_________________BTR14">#REF!</definedName>
    <definedName name="_________________BTR15" localSheetId="6">#REF!</definedName>
    <definedName name="_________________BTR15" localSheetId="0">#REF!</definedName>
    <definedName name="_________________BTR15">#REF!</definedName>
    <definedName name="_________________BTR16" localSheetId="6">#REF!</definedName>
    <definedName name="_________________BTR16" localSheetId="0">#REF!</definedName>
    <definedName name="_________________BTR16">#REF!</definedName>
    <definedName name="_________________BTR17" localSheetId="6">#REF!</definedName>
    <definedName name="_________________BTR17" localSheetId="0">#REF!</definedName>
    <definedName name="_________________BTR17">#REF!</definedName>
    <definedName name="_________________BTR18" localSheetId="6">#REF!</definedName>
    <definedName name="_________________BTR18" localSheetId="0">#REF!</definedName>
    <definedName name="_________________BTR18">#REF!</definedName>
    <definedName name="_________________BTR19" localSheetId="6">#REF!</definedName>
    <definedName name="_________________BTR19" localSheetId="0">#REF!</definedName>
    <definedName name="_________________BTR19">#REF!</definedName>
    <definedName name="_________________BTR2" localSheetId="6">#REF!</definedName>
    <definedName name="_________________BTR2" localSheetId="0">#REF!</definedName>
    <definedName name="_________________BTR2">#REF!</definedName>
    <definedName name="_________________BTR20" localSheetId="6">#REF!</definedName>
    <definedName name="_________________BTR20" localSheetId="0">#REF!</definedName>
    <definedName name="_________________BTR20">#REF!</definedName>
    <definedName name="_________________BTR21" localSheetId="6">#REF!</definedName>
    <definedName name="_________________BTR21" localSheetId="0">#REF!</definedName>
    <definedName name="_________________BTR21">#REF!</definedName>
    <definedName name="_________________BTR22" localSheetId="6">#REF!</definedName>
    <definedName name="_________________BTR22" localSheetId="0">#REF!</definedName>
    <definedName name="_________________BTR22">#REF!</definedName>
    <definedName name="_________________BTR23" localSheetId="6">#REF!</definedName>
    <definedName name="_________________BTR23" localSheetId="0">#REF!</definedName>
    <definedName name="_________________BTR23">#REF!</definedName>
    <definedName name="_________________BTR24" localSheetId="6">#REF!</definedName>
    <definedName name="_________________BTR24" localSheetId="0">#REF!</definedName>
    <definedName name="_________________BTR24">#REF!</definedName>
    <definedName name="_________________BTR3" localSheetId="6">#REF!</definedName>
    <definedName name="_________________BTR3" localSheetId="0">#REF!</definedName>
    <definedName name="_________________BTR3">#REF!</definedName>
    <definedName name="_________________BTR4" localSheetId="6">#REF!</definedName>
    <definedName name="_________________BTR4" localSheetId="0">#REF!</definedName>
    <definedName name="_________________BTR4">#REF!</definedName>
    <definedName name="_________________BTR5" localSheetId="6">#REF!</definedName>
    <definedName name="_________________BTR5" localSheetId="0">#REF!</definedName>
    <definedName name="_________________BTR5">#REF!</definedName>
    <definedName name="_________________BTR6" localSheetId="6">#REF!</definedName>
    <definedName name="_________________BTR6" localSheetId="0">#REF!</definedName>
    <definedName name="_________________BTR6">#REF!</definedName>
    <definedName name="_________________BTR7" localSheetId="6">#REF!</definedName>
    <definedName name="_________________BTR7" localSheetId="0">#REF!</definedName>
    <definedName name="_________________BTR7">#REF!</definedName>
    <definedName name="_________________BTR8" localSheetId="6">#REF!</definedName>
    <definedName name="_________________BTR8" localSheetId="0">#REF!</definedName>
    <definedName name="_________________BTR8">#REF!</definedName>
    <definedName name="_________________BTR9" localSheetId="6">#REF!</definedName>
    <definedName name="_________________BTR9" localSheetId="0">#REF!</definedName>
    <definedName name="_________________BTR9">#REF!</definedName>
    <definedName name="_________________BTS1" localSheetId="6">#REF!</definedName>
    <definedName name="_________________BTS1" localSheetId="0">#REF!</definedName>
    <definedName name="_________________BTS1">#REF!</definedName>
    <definedName name="_________________BTS10" localSheetId="6">#REF!</definedName>
    <definedName name="_________________BTS10" localSheetId="0">#REF!</definedName>
    <definedName name="_________________BTS10">#REF!</definedName>
    <definedName name="_________________BTS11" localSheetId="6">#REF!</definedName>
    <definedName name="_________________BTS11" localSheetId="0">#REF!</definedName>
    <definedName name="_________________BTS11">#REF!</definedName>
    <definedName name="_________________BTS12" localSheetId="6">#REF!</definedName>
    <definedName name="_________________BTS12" localSheetId="0">#REF!</definedName>
    <definedName name="_________________BTS12">#REF!</definedName>
    <definedName name="_________________BTS13" localSheetId="6">#REF!</definedName>
    <definedName name="_________________BTS13" localSheetId="0">#REF!</definedName>
    <definedName name="_________________BTS13">#REF!</definedName>
    <definedName name="_________________BTS14" localSheetId="6">#REF!</definedName>
    <definedName name="_________________BTS14" localSheetId="0">#REF!</definedName>
    <definedName name="_________________BTS14">#REF!</definedName>
    <definedName name="_________________BTS15" localSheetId="6">#REF!</definedName>
    <definedName name="_________________BTS15" localSheetId="0">#REF!</definedName>
    <definedName name="_________________BTS15">#REF!</definedName>
    <definedName name="_________________BTS16" localSheetId="6">#REF!</definedName>
    <definedName name="_________________BTS16" localSheetId="0">#REF!</definedName>
    <definedName name="_________________BTS16">#REF!</definedName>
    <definedName name="_________________BTS17" localSheetId="6">#REF!</definedName>
    <definedName name="_________________BTS17" localSheetId="0">#REF!</definedName>
    <definedName name="_________________BTS17">#REF!</definedName>
    <definedName name="_________________BTS18" localSheetId="6">#REF!</definedName>
    <definedName name="_________________BTS18" localSheetId="0">#REF!</definedName>
    <definedName name="_________________BTS18">#REF!</definedName>
    <definedName name="_________________BTS19" localSheetId="6">#REF!</definedName>
    <definedName name="_________________BTS19" localSheetId="0">#REF!</definedName>
    <definedName name="_________________BTS19">#REF!</definedName>
    <definedName name="_________________BTS2" localSheetId="6">#REF!</definedName>
    <definedName name="_________________BTS2" localSheetId="0">#REF!</definedName>
    <definedName name="_________________BTS2">#REF!</definedName>
    <definedName name="_________________BTS20" localSheetId="6">#REF!</definedName>
    <definedName name="_________________BTS20" localSheetId="0">#REF!</definedName>
    <definedName name="_________________BTS20">#REF!</definedName>
    <definedName name="_________________BTS21" localSheetId="6">#REF!</definedName>
    <definedName name="_________________BTS21" localSheetId="0">#REF!</definedName>
    <definedName name="_________________BTS21">#REF!</definedName>
    <definedName name="_________________BTS22" localSheetId="6">#REF!</definedName>
    <definedName name="_________________BTS22" localSheetId="0">#REF!</definedName>
    <definedName name="_________________BTS22">#REF!</definedName>
    <definedName name="_________________BTS23" localSheetId="6">#REF!</definedName>
    <definedName name="_________________BTS23" localSheetId="0">#REF!</definedName>
    <definedName name="_________________BTS23">#REF!</definedName>
    <definedName name="_________________BTS24" localSheetId="6">#REF!</definedName>
    <definedName name="_________________BTS24" localSheetId="0">#REF!</definedName>
    <definedName name="_________________BTS24">#REF!</definedName>
    <definedName name="_________________BTS3" localSheetId="6">#REF!</definedName>
    <definedName name="_________________BTS3" localSheetId="0">#REF!</definedName>
    <definedName name="_________________BTS3">#REF!</definedName>
    <definedName name="_________________BTS4" localSheetId="6">#REF!</definedName>
    <definedName name="_________________BTS4" localSheetId="0">#REF!</definedName>
    <definedName name="_________________BTS4">#REF!</definedName>
    <definedName name="_________________BTS5" localSheetId="6">#REF!</definedName>
    <definedName name="_________________BTS5" localSheetId="0">#REF!</definedName>
    <definedName name="_________________BTS5">#REF!</definedName>
    <definedName name="_________________BTS6" localSheetId="6">#REF!</definedName>
    <definedName name="_________________BTS6" localSheetId="0">#REF!</definedName>
    <definedName name="_________________BTS6">#REF!</definedName>
    <definedName name="_________________BTS7" localSheetId="6">#REF!</definedName>
    <definedName name="_________________BTS7" localSheetId="0">#REF!</definedName>
    <definedName name="_________________BTS7">#REF!</definedName>
    <definedName name="_________________BTS8" localSheetId="6">#REF!</definedName>
    <definedName name="_________________BTS8" localSheetId="0">#REF!</definedName>
    <definedName name="_________________BTS8">#REF!</definedName>
    <definedName name="_________________BTS9" localSheetId="6">#REF!</definedName>
    <definedName name="_________________BTS9" localSheetId="0">#REF!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6">#REF!</definedName>
    <definedName name="_________________GBS11" localSheetId="0">#REF!</definedName>
    <definedName name="_________________GBS11">#REF!</definedName>
    <definedName name="_________________GBS110" localSheetId="6">#REF!</definedName>
    <definedName name="_________________GBS110" localSheetId="0">#REF!</definedName>
    <definedName name="_________________GBS110">#REF!</definedName>
    <definedName name="_________________GBS111" localSheetId="6">#REF!</definedName>
    <definedName name="_________________GBS111" localSheetId="0">#REF!</definedName>
    <definedName name="_________________GBS111">#REF!</definedName>
    <definedName name="_________________GBS112" localSheetId="6">#REF!</definedName>
    <definedName name="_________________GBS112" localSheetId="0">#REF!</definedName>
    <definedName name="_________________GBS112">#REF!</definedName>
    <definedName name="_________________GBS113" localSheetId="6">#REF!</definedName>
    <definedName name="_________________GBS113" localSheetId="0">#REF!</definedName>
    <definedName name="_________________GBS113">#REF!</definedName>
    <definedName name="_________________GBS114" localSheetId="6">#REF!</definedName>
    <definedName name="_________________GBS114" localSheetId="0">#REF!</definedName>
    <definedName name="_________________GBS114">#REF!</definedName>
    <definedName name="_________________GBS115" localSheetId="6">#REF!</definedName>
    <definedName name="_________________GBS115" localSheetId="0">#REF!</definedName>
    <definedName name="_________________GBS115">#REF!</definedName>
    <definedName name="_________________GBS116" localSheetId="6">#REF!</definedName>
    <definedName name="_________________GBS116" localSheetId="0">#REF!</definedName>
    <definedName name="_________________GBS116">#REF!</definedName>
    <definedName name="_________________GBS117" localSheetId="6">#REF!</definedName>
    <definedName name="_________________GBS117" localSheetId="0">#REF!</definedName>
    <definedName name="_________________GBS117">#REF!</definedName>
    <definedName name="_________________GBS118" localSheetId="6">#REF!</definedName>
    <definedName name="_________________GBS118" localSheetId="0">#REF!</definedName>
    <definedName name="_________________GBS118">#REF!</definedName>
    <definedName name="_________________GBS119" localSheetId="6">#REF!</definedName>
    <definedName name="_________________GBS119" localSheetId="0">#REF!</definedName>
    <definedName name="_________________GBS119">#REF!</definedName>
    <definedName name="_________________GBS12" localSheetId="6">#REF!</definedName>
    <definedName name="_________________GBS12" localSheetId="0">#REF!</definedName>
    <definedName name="_________________GBS12">#REF!</definedName>
    <definedName name="_________________GBS120" localSheetId="6">#REF!</definedName>
    <definedName name="_________________GBS120" localSheetId="0">#REF!</definedName>
    <definedName name="_________________GBS120">#REF!</definedName>
    <definedName name="_________________GBS121" localSheetId="6">#REF!</definedName>
    <definedName name="_________________GBS121" localSheetId="0">#REF!</definedName>
    <definedName name="_________________GBS121">#REF!</definedName>
    <definedName name="_________________GBS122" localSheetId="6">#REF!</definedName>
    <definedName name="_________________GBS122" localSheetId="0">#REF!</definedName>
    <definedName name="_________________GBS122">#REF!</definedName>
    <definedName name="_________________GBS123" localSheetId="6">#REF!</definedName>
    <definedName name="_________________GBS123" localSheetId="0">#REF!</definedName>
    <definedName name="_________________GBS123">#REF!</definedName>
    <definedName name="_________________GBS124" localSheetId="6">#REF!</definedName>
    <definedName name="_________________GBS124" localSheetId="0">#REF!</definedName>
    <definedName name="_________________GBS124">#REF!</definedName>
    <definedName name="_________________GBS13" localSheetId="6">#REF!</definedName>
    <definedName name="_________________GBS13" localSheetId="0">#REF!</definedName>
    <definedName name="_________________GBS13">#REF!</definedName>
    <definedName name="_________________GBS14" localSheetId="6">#REF!</definedName>
    <definedName name="_________________GBS14" localSheetId="0">#REF!</definedName>
    <definedName name="_________________GBS14">#REF!</definedName>
    <definedName name="_________________GBS15" localSheetId="6">#REF!</definedName>
    <definedName name="_________________GBS15" localSheetId="0">#REF!</definedName>
    <definedName name="_________________GBS15">#REF!</definedName>
    <definedName name="_________________GBS16" localSheetId="6">#REF!</definedName>
    <definedName name="_________________GBS16" localSheetId="0">#REF!</definedName>
    <definedName name="_________________GBS16">#REF!</definedName>
    <definedName name="_________________GBS17" localSheetId="6">#REF!</definedName>
    <definedName name="_________________GBS17" localSheetId="0">#REF!</definedName>
    <definedName name="_________________GBS17">#REF!</definedName>
    <definedName name="_________________GBS18" localSheetId="6">#REF!</definedName>
    <definedName name="_________________GBS18" localSheetId="0">#REF!</definedName>
    <definedName name="_________________GBS18">#REF!</definedName>
    <definedName name="_________________GBS19" localSheetId="6">#REF!</definedName>
    <definedName name="_________________GBS19" localSheetId="0">#REF!</definedName>
    <definedName name="_________________GBS19">#REF!</definedName>
    <definedName name="_________________GBS21" localSheetId="6">#REF!</definedName>
    <definedName name="_________________GBS21" localSheetId="0">#REF!</definedName>
    <definedName name="_________________GBS21">#REF!</definedName>
    <definedName name="_________________GBS210" localSheetId="6">#REF!</definedName>
    <definedName name="_________________GBS210" localSheetId="0">#REF!</definedName>
    <definedName name="_________________GBS210">#REF!</definedName>
    <definedName name="_________________GBS211" localSheetId="6">#REF!</definedName>
    <definedName name="_________________GBS211" localSheetId="0">#REF!</definedName>
    <definedName name="_________________GBS211">#REF!</definedName>
    <definedName name="_________________GBS212" localSheetId="6">#REF!</definedName>
    <definedName name="_________________GBS212" localSheetId="0">#REF!</definedName>
    <definedName name="_________________GBS212">#REF!</definedName>
    <definedName name="_________________GBS213" localSheetId="6">#REF!</definedName>
    <definedName name="_________________GBS213" localSheetId="0">#REF!</definedName>
    <definedName name="_________________GBS213">#REF!</definedName>
    <definedName name="_________________GBS214" localSheetId="6">#REF!</definedName>
    <definedName name="_________________GBS214" localSheetId="0">#REF!</definedName>
    <definedName name="_________________GBS214">#REF!</definedName>
    <definedName name="_________________GBS215" localSheetId="6">#REF!</definedName>
    <definedName name="_________________GBS215" localSheetId="0">#REF!</definedName>
    <definedName name="_________________GBS215">#REF!</definedName>
    <definedName name="_________________GBS216" localSheetId="6">#REF!</definedName>
    <definedName name="_________________GBS216" localSheetId="0">#REF!</definedName>
    <definedName name="_________________GBS216">#REF!</definedName>
    <definedName name="_________________GBS217" localSheetId="6">#REF!</definedName>
    <definedName name="_________________GBS217" localSheetId="0">#REF!</definedName>
    <definedName name="_________________GBS217">#REF!</definedName>
    <definedName name="_________________GBS218" localSheetId="6">#REF!</definedName>
    <definedName name="_________________GBS218" localSheetId="0">#REF!</definedName>
    <definedName name="_________________GBS218">#REF!</definedName>
    <definedName name="_________________GBS219" localSheetId="6">#REF!</definedName>
    <definedName name="_________________GBS219" localSheetId="0">#REF!</definedName>
    <definedName name="_________________GBS219">#REF!</definedName>
    <definedName name="_________________GBS22" localSheetId="6">#REF!</definedName>
    <definedName name="_________________GBS22" localSheetId="0">#REF!</definedName>
    <definedName name="_________________GBS22">#REF!</definedName>
    <definedName name="_________________GBS220" localSheetId="6">#REF!</definedName>
    <definedName name="_________________GBS220" localSheetId="0">#REF!</definedName>
    <definedName name="_________________GBS220">#REF!</definedName>
    <definedName name="_________________GBS221" localSheetId="6">#REF!</definedName>
    <definedName name="_________________GBS221" localSheetId="0">#REF!</definedName>
    <definedName name="_________________GBS221">#REF!</definedName>
    <definedName name="_________________GBS222" localSheetId="6">#REF!</definedName>
    <definedName name="_________________GBS222" localSheetId="0">#REF!</definedName>
    <definedName name="_________________GBS222">#REF!</definedName>
    <definedName name="_________________GBS223" localSheetId="6">#REF!</definedName>
    <definedName name="_________________GBS223" localSheetId="0">#REF!</definedName>
    <definedName name="_________________GBS223">#REF!</definedName>
    <definedName name="_________________GBS224" localSheetId="6">#REF!</definedName>
    <definedName name="_________________GBS224" localSheetId="0">#REF!</definedName>
    <definedName name="_________________GBS224">#REF!</definedName>
    <definedName name="_________________GBS23" localSheetId="6">#REF!</definedName>
    <definedName name="_________________GBS23" localSheetId="0">#REF!</definedName>
    <definedName name="_________________GBS23">#REF!</definedName>
    <definedName name="_________________GBS24" localSheetId="6">#REF!</definedName>
    <definedName name="_________________GBS24" localSheetId="0">#REF!</definedName>
    <definedName name="_________________GBS24">#REF!</definedName>
    <definedName name="_________________GBS25" localSheetId="6">#REF!</definedName>
    <definedName name="_________________GBS25" localSheetId="0">#REF!</definedName>
    <definedName name="_________________GBS25">#REF!</definedName>
    <definedName name="_________________GBS26" localSheetId="6">#REF!</definedName>
    <definedName name="_________________GBS26" localSheetId="0">#REF!</definedName>
    <definedName name="_________________GBS26">#REF!</definedName>
    <definedName name="_________________GBS27" localSheetId="6">#REF!</definedName>
    <definedName name="_________________GBS27" localSheetId="0">#REF!</definedName>
    <definedName name="_________________GBS27">#REF!</definedName>
    <definedName name="_________________GBS28" localSheetId="6">#REF!</definedName>
    <definedName name="_________________GBS28" localSheetId="0">#REF!</definedName>
    <definedName name="_________________GBS28">#REF!</definedName>
    <definedName name="_________________GBS29" localSheetId="6">#REF!</definedName>
    <definedName name="_________________GBS29" localSheetId="0">#REF!</definedName>
    <definedName name="_________________GBS29">#REF!</definedName>
    <definedName name="_________________imp1">[11]DATA_PRG!$H$245</definedName>
    <definedName name="_________________knr2" localSheetId="6">#REF!</definedName>
    <definedName name="_________________knr2" localSheetId="0">#REF!</definedName>
    <definedName name="_________________knr2">#REF!</definedName>
    <definedName name="_________________l1">[3]leads!$A$3:$E$108</definedName>
    <definedName name="_________________l12" localSheetId="6">#REF!</definedName>
    <definedName name="_________________l12" localSheetId="0">#REF!</definedName>
    <definedName name="_________________l12">#REF!</definedName>
    <definedName name="_________________l2">[2]r!$F$29</definedName>
    <definedName name="_________________l3" localSheetId="6">#REF!</definedName>
    <definedName name="_________________l3" localSheetId="0">#REF!</definedName>
    <definedName name="_________________l3">#REF!</definedName>
    <definedName name="_________________l4">[4]Sheet1!$W$2:$Y$103</definedName>
    <definedName name="_________________l5" localSheetId="6">#REF!</definedName>
    <definedName name="_________________l5" localSheetId="0">#REF!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6">#REF!</definedName>
    <definedName name="_________________lj600" localSheetId="0">#REF!</definedName>
    <definedName name="_________________lj600">#REF!</definedName>
    <definedName name="_________________lj900" localSheetId="6">#REF!</definedName>
    <definedName name="_________________lj900" localSheetId="0">#REF!</definedName>
    <definedName name="_________________lj900">#REF!</definedName>
    <definedName name="_________________LL3" localSheetId="6">#REF!</definedName>
    <definedName name="_________________LL3" localSheetId="0">#REF!</definedName>
    <definedName name="_________________LL3">#REF!</definedName>
    <definedName name="_________________LSO24" localSheetId="6">[10]Lead!#REF!</definedName>
    <definedName name="_________________LSO24" localSheetId="0">[10]Lead!#REF!</definedName>
    <definedName name="_________________LSO24">[10]Lead!#REF!</definedName>
    <definedName name="_________________MA1" localSheetId="6">#REF!</definedName>
    <definedName name="_________________MA1" localSheetId="0">#REF!</definedName>
    <definedName name="_________________MA1">#REF!</definedName>
    <definedName name="_________________MA2" localSheetId="6">#REF!</definedName>
    <definedName name="_________________MA2" localSheetId="0">#REF!</definedName>
    <definedName name="_________________MA2">#REF!</definedName>
    <definedName name="_________________Met22" localSheetId="6">#REF!</definedName>
    <definedName name="_________________Met22" localSheetId="0">#REF!</definedName>
    <definedName name="_________________Met22">#REF!</definedName>
    <definedName name="_________________Met45" localSheetId="6">#REF!</definedName>
    <definedName name="_________________Met45" localSheetId="0">#REF!</definedName>
    <definedName name="_________________Met45">#REF!</definedName>
    <definedName name="_________________MEt55" localSheetId="6">#REF!</definedName>
    <definedName name="_________________MEt55" localSheetId="0">#REF!</definedName>
    <definedName name="_________________MEt55">#REF!</definedName>
    <definedName name="_________________Met63" localSheetId="6">#REF!</definedName>
    <definedName name="_________________Met63" localSheetId="0">#REF!</definedName>
    <definedName name="_________________Met63">#REF!</definedName>
    <definedName name="_________________ML21" localSheetId="6">#REF!</definedName>
    <definedName name="_________________ML21" localSheetId="0">#REF!</definedName>
    <definedName name="_________________ML21">#REF!</definedName>
    <definedName name="_________________ML210" localSheetId="6">#REF!</definedName>
    <definedName name="_________________ML210" localSheetId="0">#REF!</definedName>
    <definedName name="_________________ML210">#REF!</definedName>
    <definedName name="_________________ML211" localSheetId="6">#REF!</definedName>
    <definedName name="_________________ML211" localSheetId="0">#REF!</definedName>
    <definedName name="_________________ML211">#REF!</definedName>
    <definedName name="_________________ML212" localSheetId="6">#REF!</definedName>
    <definedName name="_________________ML212" localSheetId="0">#REF!</definedName>
    <definedName name="_________________ML212">#REF!</definedName>
    <definedName name="_________________ML213" localSheetId="6">#REF!</definedName>
    <definedName name="_________________ML213" localSheetId="0">#REF!</definedName>
    <definedName name="_________________ML213">#REF!</definedName>
    <definedName name="_________________ML214" localSheetId="6">#REF!</definedName>
    <definedName name="_________________ML214" localSheetId="0">#REF!</definedName>
    <definedName name="_________________ML214">#REF!</definedName>
    <definedName name="_________________ML215" localSheetId="6">#REF!</definedName>
    <definedName name="_________________ML215" localSheetId="0">#REF!</definedName>
    <definedName name="_________________ML215">#REF!</definedName>
    <definedName name="_________________ML216" localSheetId="6">#REF!</definedName>
    <definedName name="_________________ML216" localSheetId="0">#REF!</definedName>
    <definedName name="_________________ML216">#REF!</definedName>
    <definedName name="_________________ML217" localSheetId="6">#REF!</definedName>
    <definedName name="_________________ML217" localSheetId="0">#REF!</definedName>
    <definedName name="_________________ML217">#REF!</definedName>
    <definedName name="_________________ML218" localSheetId="6">#REF!</definedName>
    <definedName name="_________________ML218" localSheetId="0">#REF!</definedName>
    <definedName name="_________________ML218">#REF!</definedName>
    <definedName name="_________________ML219" localSheetId="6">#REF!</definedName>
    <definedName name="_________________ML219" localSheetId="0">#REF!</definedName>
    <definedName name="_________________ML219">#REF!</definedName>
    <definedName name="_________________ML22" localSheetId="6">#REF!</definedName>
    <definedName name="_________________ML22" localSheetId="0">#REF!</definedName>
    <definedName name="_________________ML22">#REF!</definedName>
    <definedName name="_________________ML220" localSheetId="6">#REF!</definedName>
    <definedName name="_________________ML220" localSheetId="0">#REF!</definedName>
    <definedName name="_________________ML220">#REF!</definedName>
    <definedName name="_________________ML221" localSheetId="6">#REF!</definedName>
    <definedName name="_________________ML221" localSheetId="0">#REF!</definedName>
    <definedName name="_________________ML221">#REF!</definedName>
    <definedName name="_________________ML222" localSheetId="6">#REF!</definedName>
    <definedName name="_________________ML222" localSheetId="0">#REF!</definedName>
    <definedName name="_________________ML222">#REF!</definedName>
    <definedName name="_________________ML223" localSheetId="6">#REF!</definedName>
    <definedName name="_________________ML223" localSheetId="0">#REF!</definedName>
    <definedName name="_________________ML223">#REF!</definedName>
    <definedName name="_________________ML224" localSheetId="6">#REF!</definedName>
    <definedName name="_________________ML224" localSheetId="0">#REF!</definedName>
    <definedName name="_________________ML224">#REF!</definedName>
    <definedName name="_________________ML23" localSheetId="6">#REF!</definedName>
    <definedName name="_________________ML23" localSheetId="0">#REF!</definedName>
    <definedName name="_________________ML23">#REF!</definedName>
    <definedName name="_________________ML24" localSheetId="6">#REF!</definedName>
    <definedName name="_________________ML24" localSheetId="0">#REF!</definedName>
    <definedName name="_________________ML24">#REF!</definedName>
    <definedName name="_________________ML25" localSheetId="6">#REF!</definedName>
    <definedName name="_________________ML25" localSheetId="0">#REF!</definedName>
    <definedName name="_________________ML25">#REF!</definedName>
    <definedName name="_________________ML26" localSheetId="6">#REF!</definedName>
    <definedName name="_________________ML26" localSheetId="0">#REF!</definedName>
    <definedName name="_________________ML26">#REF!</definedName>
    <definedName name="_________________ML27" localSheetId="6">#REF!</definedName>
    <definedName name="_________________ML27" localSheetId="0">#REF!</definedName>
    <definedName name="_________________ML27">#REF!</definedName>
    <definedName name="_________________ML28" localSheetId="6">#REF!</definedName>
    <definedName name="_________________ML28" localSheetId="0">#REF!</definedName>
    <definedName name="_________________ML28">#REF!</definedName>
    <definedName name="_________________ML29" localSheetId="6">#REF!</definedName>
    <definedName name="_________________ML29" localSheetId="0">#REF!</definedName>
    <definedName name="_________________ML29">#REF!</definedName>
    <definedName name="_________________ML31" localSheetId="6">#REF!</definedName>
    <definedName name="_________________ML31" localSheetId="0">#REF!</definedName>
    <definedName name="_________________ML31">#REF!</definedName>
    <definedName name="_________________ML310" localSheetId="6">#REF!</definedName>
    <definedName name="_________________ML310" localSheetId="0">#REF!</definedName>
    <definedName name="_________________ML310">#REF!</definedName>
    <definedName name="_________________ML311" localSheetId="6">#REF!</definedName>
    <definedName name="_________________ML311" localSheetId="0">#REF!</definedName>
    <definedName name="_________________ML311">#REF!</definedName>
    <definedName name="_________________ML312" localSheetId="6">#REF!</definedName>
    <definedName name="_________________ML312" localSheetId="0">#REF!</definedName>
    <definedName name="_________________ML312">#REF!</definedName>
    <definedName name="_________________ML313" localSheetId="6">#REF!</definedName>
    <definedName name="_________________ML313" localSheetId="0">#REF!</definedName>
    <definedName name="_________________ML313">#REF!</definedName>
    <definedName name="_________________ML314" localSheetId="6">#REF!</definedName>
    <definedName name="_________________ML314" localSheetId="0">#REF!</definedName>
    <definedName name="_________________ML314">#REF!</definedName>
    <definedName name="_________________ML315" localSheetId="6">#REF!</definedName>
    <definedName name="_________________ML315" localSheetId="0">#REF!</definedName>
    <definedName name="_________________ML315">#REF!</definedName>
    <definedName name="_________________ML316" localSheetId="6">#REF!</definedName>
    <definedName name="_________________ML316" localSheetId="0">#REF!</definedName>
    <definedName name="_________________ML316">#REF!</definedName>
    <definedName name="_________________ML317" localSheetId="6">#REF!</definedName>
    <definedName name="_________________ML317" localSheetId="0">#REF!</definedName>
    <definedName name="_________________ML317">#REF!</definedName>
    <definedName name="_________________ML318" localSheetId="6">#REF!</definedName>
    <definedName name="_________________ML318" localSheetId="0">#REF!</definedName>
    <definedName name="_________________ML318">#REF!</definedName>
    <definedName name="_________________ML319" localSheetId="6">#REF!</definedName>
    <definedName name="_________________ML319" localSheetId="0">#REF!</definedName>
    <definedName name="_________________ML319">#REF!</definedName>
    <definedName name="_________________ML32" localSheetId="6">#REF!</definedName>
    <definedName name="_________________ML32" localSheetId="0">#REF!</definedName>
    <definedName name="_________________ML32">#REF!</definedName>
    <definedName name="_________________ML320" localSheetId="6">#REF!</definedName>
    <definedName name="_________________ML320" localSheetId="0">#REF!</definedName>
    <definedName name="_________________ML320">#REF!</definedName>
    <definedName name="_________________ML321" localSheetId="6">#REF!</definedName>
    <definedName name="_________________ML321" localSheetId="0">#REF!</definedName>
    <definedName name="_________________ML321">#REF!</definedName>
    <definedName name="_________________ML322" localSheetId="6">#REF!</definedName>
    <definedName name="_________________ML322" localSheetId="0">#REF!</definedName>
    <definedName name="_________________ML322">#REF!</definedName>
    <definedName name="_________________ML323" localSheetId="6">#REF!</definedName>
    <definedName name="_________________ML323" localSheetId="0">#REF!</definedName>
    <definedName name="_________________ML323">#REF!</definedName>
    <definedName name="_________________ML324" localSheetId="6">#REF!</definedName>
    <definedName name="_________________ML324" localSheetId="0">#REF!</definedName>
    <definedName name="_________________ML324">#REF!</definedName>
    <definedName name="_________________ML33" localSheetId="6">#REF!</definedName>
    <definedName name="_________________ML33" localSheetId="0">#REF!</definedName>
    <definedName name="_________________ML33">#REF!</definedName>
    <definedName name="_________________ML34" localSheetId="6">#REF!</definedName>
    <definedName name="_________________ML34" localSheetId="0">#REF!</definedName>
    <definedName name="_________________ML34">#REF!</definedName>
    <definedName name="_________________ML35" localSheetId="6">#REF!</definedName>
    <definedName name="_________________ML35" localSheetId="0">#REF!</definedName>
    <definedName name="_________________ML35">#REF!</definedName>
    <definedName name="_________________ML36" localSheetId="6">#REF!</definedName>
    <definedName name="_________________ML36" localSheetId="0">#REF!</definedName>
    <definedName name="_________________ML36">#REF!</definedName>
    <definedName name="_________________ML37" localSheetId="6">#REF!</definedName>
    <definedName name="_________________ML37" localSheetId="0">#REF!</definedName>
    <definedName name="_________________ML37">#REF!</definedName>
    <definedName name="_________________ML38" localSheetId="6">#REF!</definedName>
    <definedName name="_________________ML38" localSheetId="0">#REF!</definedName>
    <definedName name="_________________ML38">#REF!</definedName>
    <definedName name="_________________ML39" localSheetId="6">#REF!</definedName>
    <definedName name="_________________ML39" localSheetId="0">#REF!</definedName>
    <definedName name="_________________ML39">#REF!</definedName>
    <definedName name="_________________ML7" localSheetId="6">#REF!</definedName>
    <definedName name="_________________ML7" localSheetId="0">#REF!</definedName>
    <definedName name="_________________ML7">#REF!</definedName>
    <definedName name="_________________ML8" localSheetId="6">#REF!</definedName>
    <definedName name="_________________ML8" localSheetId="0">#REF!</definedName>
    <definedName name="_________________ML8">#REF!</definedName>
    <definedName name="_________________ML9" localSheetId="6">#REF!</definedName>
    <definedName name="_________________ML9" localSheetId="0">#REF!</definedName>
    <definedName name="_________________ML9">#REF!</definedName>
    <definedName name="_________________mm1">[6]r!$F$4</definedName>
    <definedName name="_________________mm1000" localSheetId="6">#REF!</definedName>
    <definedName name="_________________mm1000" localSheetId="0">#REF!</definedName>
    <definedName name="_________________mm1000">#REF!</definedName>
    <definedName name="_________________mm11">[2]r!$F$4</definedName>
    <definedName name="_________________mm111">[5]r!$F$4</definedName>
    <definedName name="_________________mm600" localSheetId="6">#REF!</definedName>
    <definedName name="_________________mm600" localSheetId="0">#REF!</definedName>
    <definedName name="_________________mm600">#REF!</definedName>
    <definedName name="_________________mm800" localSheetId="6">#REF!</definedName>
    <definedName name="_________________mm800" localSheetId="0">#REF!</definedName>
    <definedName name="_________________mm800">#REF!</definedName>
    <definedName name="_________________PC1" localSheetId="6">#REF!</definedName>
    <definedName name="_________________PC1" localSheetId="0">#REF!</definedName>
    <definedName name="_________________PC1">#REF!</definedName>
    <definedName name="_________________PC10" localSheetId="6">#REF!</definedName>
    <definedName name="_________________PC10" localSheetId="0">#REF!</definedName>
    <definedName name="_________________PC10">#REF!</definedName>
    <definedName name="_________________PC11" localSheetId="6">#REF!</definedName>
    <definedName name="_________________PC11" localSheetId="0">#REF!</definedName>
    <definedName name="_________________PC11">#REF!</definedName>
    <definedName name="_________________PC12" localSheetId="6">#REF!</definedName>
    <definedName name="_________________PC12" localSheetId="0">#REF!</definedName>
    <definedName name="_________________PC12">#REF!</definedName>
    <definedName name="_________________PC13" localSheetId="6">#REF!</definedName>
    <definedName name="_________________PC13" localSheetId="0">#REF!</definedName>
    <definedName name="_________________PC13">#REF!</definedName>
    <definedName name="_________________PC14" localSheetId="6">#REF!</definedName>
    <definedName name="_________________PC14" localSheetId="0">#REF!</definedName>
    <definedName name="_________________PC14">#REF!</definedName>
    <definedName name="_________________PC15" localSheetId="6">#REF!</definedName>
    <definedName name="_________________PC15" localSheetId="0">#REF!</definedName>
    <definedName name="_________________PC15">#REF!</definedName>
    <definedName name="_________________PC16" localSheetId="6">#REF!</definedName>
    <definedName name="_________________PC16" localSheetId="0">#REF!</definedName>
    <definedName name="_________________PC16">#REF!</definedName>
    <definedName name="_________________PC17" localSheetId="6">#REF!</definedName>
    <definedName name="_________________PC17" localSheetId="0">#REF!</definedName>
    <definedName name="_________________PC17">#REF!</definedName>
    <definedName name="_________________PC18" localSheetId="6">#REF!</definedName>
    <definedName name="_________________PC18" localSheetId="0">#REF!</definedName>
    <definedName name="_________________PC18">#REF!</definedName>
    <definedName name="_________________PC19" localSheetId="6">#REF!</definedName>
    <definedName name="_________________PC19" localSheetId="0">#REF!</definedName>
    <definedName name="_________________PC19">#REF!</definedName>
    <definedName name="_________________pc2" localSheetId="6">#REF!</definedName>
    <definedName name="_________________pc2" localSheetId="0">#REF!</definedName>
    <definedName name="_________________pc2">#REF!</definedName>
    <definedName name="_________________PC20">NA()</definedName>
    <definedName name="_________________PC21" localSheetId="6">#REF!</definedName>
    <definedName name="_________________PC21" localSheetId="0">#REF!</definedName>
    <definedName name="_________________PC21">#REF!</definedName>
    <definedName name="_________________PC22" localSheetId="6">#REF!</definedName>
    <definedName name="_________________PC22" localSheetId="0">#REF!</definedName>
    <definedName name="_________________PC22">#REF!</definedName>
    <definedName name="_________________PC23" localSheetId="6">#REF!</definedName>
    <definedName name="_________________PC23" localSheetId="0">#REF!</definedName>
    <definedName name="_________________PC23">#REF!</definedName>
    <definedName name="_________________PC24" localSheetId="6">#REF!</definedName>
    <definedName name="_________________PC24" localSheetId="0">#REF!</definedName>
    <definedName name="_________________PC24">#REF!</definedName>
    <definedName name="_________________PC3" localSheetId="6">#REF!</definedName>
    <definedName name="_________________PC3" localSheetId="0">#REF!</definedName>
    <definedName name="_________________PC3">#REF!</definedName>
    <definedName name="_________________PC4" localSheetId="6">#REF!</definedName>
    <definedName name="_________________PC4" localSheetId="0">#REF!</definedName>
    <definedName name="_________________PC4">#REF!</definedName>
    <definedName name="_________________PC5" localSheetId="6">#REF!</definedName>
    <definedName name="_________________PC5" localSheetId="0">#REF!</definedName>
    <definedName name="_________________PC5">#REF!</definedName>
    <definedName name="_________________PC6" localSheetId="6">#REF!</definedName>
    <definedName name="_________________PC6" localSheetId="0">#REF!</definedName>
    <definedName name="_________________PC6">#REF!</definedName>
    <definedName name="_________________pc600" localSheetId="6">#REF!</definedName>
    <definedName name="_________________pc600" localSheetId="0">#REF!</definedName>
    <definedName name="_________________pc600">#REF!</definedName>
    <definedName name="_________________PC7" localSheetId="6">#REF!</definedName>
    <definedName name="_________________PC7" localSheetId="0">#REF!</definedName>
    <definedName name="_________________PC7">#REF!</definedName>
    <definedName name="_________________PC8" localSheetId="6">#REF!</definedName>
    <definedName name="_________________PC8" localSheetId="0">#REF!</definedName>
    <definedName name="_________________PC8">#REF!</definedName>
    <definedName name="_________________PC9" localSheetId="6">#REF!</definedName>
    <definedName name="_________________PC9" localSheetId="0">#REF!</definedName>
    <definedName name="_________________PC9">#REF!</definedName>
    <definedName name="_________________pc900" localSheetId="6">#REF!</definedName>
    <definedName name="_________________pc900" localSheetId="0">#REF!</definedName>
    <definedName name="_________________pc900">#REF!</definedName>
    <definedName name="_________________pla4">[12]DATA_PRG!$H$269</definedName>
    <definedName name="_________________pv2" localSheetId="6">#REF!</definedName>
    <definedName name="_________________pv2" localSheetId="0">#REF!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6">#REF!</definedName>
    <definedName name="_________________var1" localSheetId="0">#REF!</definedName>
    <definedName name="_________________var1">#REF!</definedName>
    <definedName name="_________________var4" localSheetId="6">#REF!</definedName>
    <definedName name="_________________var4" localSheetId="0">#REF!</definedName>
    <definedName name="_________________var4">#REF!</definedName>
    <definedName name="_________________vat1">NA()</definedName>
    <definedName name="________________bla1">[1]leads!$H$7</definedName>
    <definedName name="________________BSG100" localSheetId="6">#REF!</definedName>
    <definedName name="________________BSG100" localSheetId="0">#REF!</definedName>
    <definedName name="________________BSG100">#REF!</definedName>
    <definedName name="________________BSG150" localSheetId="6">#REF!</definedName>
    <definedName name="________________BSG150" localSheetId="0">#REF!</definedName>
    <definedName name="________________BSG150">#REF!</definedName>
    <definedName name="________________BSG5" localSheetId="6">#REF!</definedName>
    <definedName name="________________BSG5" localSheetId="0">#REF!</definedName>
    <definedName name="________________BSG5">#REF!</definedName>
    <definedName name="________________BSG75" localSheetId="6">#REF!</definedName>
    <definedName name="________________BSG75" localSheetId="0">#REF!</definedName>
    <definedName name="________________BSG75">#REF!</definedName>
    <definedName name="________________BTC1" localSheetId="6">#REF!</definedName>
    <definedName name="________________BTC1" localSheetId="0">#REF!</definedName>
    <definedName name="________________BTC1">#REF!</definedName>
    <definedName name="________________BTC10" localSheetId="6">#REF!</definedName>
    <definedName name="________________BTC10" localSheetId="0">#REF!</definedName>
    <definedName name="________________BTC10">#REF!</definedName>
    <definedName name="________________BTC11" localSheetId="6">#REF!</definedName>
    <definedName name="________________BTC11" localSheetId="0">#REF!</definedName>
    <definedName name="________________BTC11">#REF!</definedName>
    <definedName name="________________BTC12" localSheetId="6">#REF!</definedName>
    <definedName name="________________BTC12" localSheetId="0">#REF!</definedName>
    <definedName name="________________BTC12">#REF!</definedName>
    <definedName name="________________BTC13" localSheetId="6">#REF!</definedName>
    <definedName name="________________BTC13" localSheetId="0">#REF!</definedName>
    <definedName name="________________BTC13">#REF!</definedName>
    <definedName name="________________BTC14" localSheetId="6">#REF!</definedName>
    <definedName name="________________BTC14" localSheetId="0">#REF!</definedName>
    <definedName name="________________BTC14">#REF!</definedName>
    <definedName name="________________BTC15" localSheetId="6">#REF!</definedName>
    <definedName name="________________BTC15" localSheetId="0">#REF!</definedName>
    <definedName name="________________BTC15">#REF!</definedName>
    <definedName name="________________BTC16" localSheetId="6">#REF!</definedName>
    <definedName name="________________BTC16" localSheetId="0">#REF!</definedName>
    <definedName name="________________BTC16">#REF!</definedName>
    <definedName name="________________BTC17" localSheetId="6">#REF!</definedName>
    <definedName name="________________BTC17" localSheetId="0">#REF!</definedName>
    <definedName name="________________BTC17">#REF!</definedName>
    <definedName name="________________BTC18" localSheetId="6">#REF!</definedName>
    <definedName name="________________BTC18" localSheetId="0">#REF!</definedName>
    <definedName name="________________BTC18">#REF!</definedName>
    <definedName name="________________BTC19" localSheetId="6">#REF!</definedName>
    <definedName name="________________BTC19" localSheetId="0">#REF!</definedName>
    <definedName name="________________BTC19">#REF!</definedName>
    <definedName name="________________BTC2" localSheetId="6">#REF!</definedName>
    <definedName name="________________BTC2" localSheetId="0">#REF!</definedName>
    <definedName name="________________BTC2">#REF!</definedName>
    <definedName name="________________BTC20" localSheetId="6">#REF!</definedName>
    <definedName name="________________BTC20" localSheetId="0">#REF!</definedName>
    <definedName name="________________BTC20">#REF!</definedName>
    <definedName name="________________BTC21" localSheetId="6">#REF!</definedName>
    <definedName name="________________BTC21" localSheetId="0">#REF!</definedName>
    <definedName name="________________BTC21">#REF!</definedName>
    <definedName name="________________BTC22" localSheetId="6">#REF!</definedName>
    <definedName name="________________BTC22" localSheetId="0">#REF!</definedName>
    <definedName name="________________BTC22">#REF!</definedName>
    <definedName name="________________BTC23" localSheetId="6">#REF!</definedName>
    <definedName name="________________BTC23" localSheetId="0">#REF!</definedName>
    <definedName name="________________BTC23">#REF!</definedName>
    <definedName name="________________BTC24" localSheetId="6">#REF!</definedName>
    <definedName name="________________BTC24" localSheetId="0">#REF!</definedName>
    <definedName name="________________BTC24">#REF!</definedName>
    <definedName name="________________BTC3" localSheetId="6">#REF!</definedName>
    <definedName name="________________BTC3" localSheetId="0">#REF!</definedName>
    <definedName name="________________BTC3">#REF!</definedName>
    <definedName name="________________BTC4" localSheetId="6">#REF!</definedName>
    <definedName name="________________BTC4" localSheetId="0">#REF!</definedName>
    <definedName name="________________BTC4">#REF!</definedName>
    <definedName name="________________BTC5" localSheetId="6">#REF!</definedName>
    <definedName name="________________BTC5" localSheetId="0">#REF!</definedName>
    <definedName name="________________BTC5">#REF!</definedName>
    <definedName name="________________BTC6" localSheetId="6">#REF!</definedName>
    <definedName name="________________BTC6" localSheetId="0">#REF!</definedName>
    <definedName name="________________BTC6">#REF!</definedName>
    <definedName name="________________BTC7" localSheetId="6">#REF!</definedName>
    <definedName name="________________BTC7" localSheetId="0">#REF!</definedName>
    <definedName name="________________BTC7">#REF!</definedName>
    <definedName name="________________BTC8" localSheetId="6">#REF!</definedName>
    <definedName name="________________BTC8" localSheetId="0">#REF!</definedName>
    <definedName name="________________BTC8">#REF!</definedName>
    <definedName name="________________BTC9" localSheetId="6">#REF!</definedName>
    <definedName name="________________BTC9" localSheetId="0">#REF!</definedName>
    <definedName name="________________BTC9">#REF!</definedName>
    <definedName name="________________BTR1" localSheetId="6">#REF!</definedName>
    <definedName name="________________BTR1" localSheetId="0">#REF!</definedName>
    <definedName name="________________BTR1">#REF!</definedName>
    <definedName name="________________BTR10" localSheetId="6">#REF!</definedName>
    <definedName name="________________BTR10" localSheetId="0">#REF!</definedName>
    <definedName name="________________BTR10">#REF!</definedName>
    <definedName name="________________BTR11" localSheetId="6">#REF!</definedName>
    <definedName name="________________BTR11" localSheetId="0">#REF!</definedName>
    <definedName name="________________BTR11">#REF!</definedName>
    <definedName name="________________BTR12" localSheetId="6">#REF!</definedName>
    <definedName name="________________BTR12" localSheetId="0">#REF!</definedName>
    <definedName name="________________BTR12">#REF!</definedName>
    <definedName name="________________BTR13" localSheetId="6">#REF!</definedName>
    <definedName name="________________BTR13" localSheetId="0">#REF!</definedName>
    <definedName name="________________BTR13">#REF!</definedName>
    <definedName name="________________BTR14" localSheetId="6">#REF!</definedName>
    <definedName name="________________BTR14" localSheetId="0">#REF!</definedName>
    <definedName name="________________BTR14">#REF!</definedName>
    <definedName name="________________BTR15" localSheetId="6">#REF!</definedName>
    <definedName name="________________BTR15" localSheetId="0">#REF!</definedName>
    <definedName name="________________BTR15">#REF!</definedName>
    <definedName name="________________BTR16" localSheetId="6">#REF!</definedName>
    <definedName name="________________BTR16" localSheetId="0">#REF!</definedName>
    <definedName name="________________BTR16">#REF!</definedName>
    <definedName name="________________BTR17" localSheetId="6">#REF!</definedName>
    <definedName name="________________BTR17" localSheetId="0">#REF!</definedName>
    <definedName name="________________BTR17">#REF!</definedName>
    <definedName name="________________BTR18" localSheetId="6">#REF!</definedName>
    <definedName name="________________BTR18" localSheetId="0">#REF!</definedName>
    <definedName name="________________BTR18">#REF!</definedName>
    <definedName name="________________BTR19" localSheetId="6">#REF!</definedName>
    <definedName name="________________BTR19" localSheetId="0">#REF!</definedName>
    <definedName name="________________BTR19">#REF!</definedName>
    <definedName name="________________BTR2" localSheetId="6">#REF!</definedName>
    <definedName name="________________BTR2" localSheetId="0">#REF!</definedName>
    <definedName name="________________BTR2">#REF!</definedName>
    <definedName name="________________BTR20" localSheetId="6">#REF!</definedName>
    <definedName name="________________BTR20" localSheetId="0">#REF!</definedName>
    <definedName name="________________BTR20">#REF!</definedName>
    <definedName name="________________BTR21" localSheetId="6">#REF!</definedName>
    <definedName name="________________BTR21" localSheetId="0">#REF!</definedName>
    <definedName name="________________BTR21">#REF!</definedName>
    <definedName name="________________BTR22" localSheetId="6">#REF!</definedName>
    <definedName name="________________BTR22" localSheetId="0">#REF!</definedName>
    <definedName name="________________BTR22">#REF!</definedName>
    <definedName name="________________BTR23" localSheetId="6">#REF!</definedName>
    <definedName name="________________BTR23" localSheetId="0">#REF!</definedName>
    <definedName name="________________BTR23">#REF!</definedName>
    <definedName name="________________BTR24" localSheetId="6">#REF!</definedName>
    <definedName name="________________BTR24" localSheetId="0">#REF!</definedName>
    <definedName name="________________BTR24">#REF!</definedName>
    <definedName name="________________BTR3" localSheetId="6">#REF!</definedName>
    <definedName name="________________BTR3" localSheetId="0">#REF!</definedName>
    <definedName name="________________BTR3">#REF!</definedName>
    <definedName name="________________BTR4" localSheetId="6">#REF!</definedName>
    <definedName name="________________BTR4" localSheetId="0">#REF!</definedName>
    <definedName name="________________BTR4">#REF!</definedName>
    <definedName name="________________BTR5" localSheetId="6">#REF!</definedName>
    <definedName name="________________BTR5" localSheetId="0">#REF!</definedName>
    <definedName name="________________BTR5">#REF!</definedName>
    <definedName name="________________BTR6" localSheetId="6">#REF!</definedName>
    <definedName name="________________BTR6" localSheetId="0">#REF!</definedName>
    <definedName name="________________BTR6">#REF!</definedName>
    <definedName name="________________BTR7" localSheetId="6">#REF!</definedName>
    <definedName name="________________BTR7" localSheetId="0">#REF!</definedName>
    <definedName name="________________BTR7">#REF!</definedName>
    <definedName name="________________BTR8" localSheetId="6">#REF!</definedName>
    <definedName name="________________BTR8" localSheetId="0">#REF!</definedName>
    <definedName name="________________BTR8">#REF!</definedName>
    <definedName name="________________BTR9" localSheetId="6">#REF!</definedName>
    <definedName name="________________BTR9" localSheetId="0">#REF!</definedName>
    <definedName name="________________BTR9">#REF!</definedName>
    <definedName name="________________BTS1" localSheetId="6">#REF!</definedName>
    <definedName name="________________BTS1" localSheetId="0">#REF!</definedName>
    <definedName name="________________BTS1">#REF!</definedName>
    <definedName name="________________BTS10" localSheetId="6">#REF!</definedName>
    <definedName name="________________BTS10" localSheetId="0">#REF!</definedName>
    <definedName name="________________BTS10">#REF!</definedName>
    <definedName name="________________BTS11" localSheetId="6">#REF!</definedName>
    <definedName name="________________BTS11" localSheetId="0">#REF!</definedName>
    <definedName name="________________BTS11">#REF!</definedName>
    <definedName name="________________BTS12" localSheetId="6">#REF!</definedName>
    <definedName name="________________BTS12" localSheetId="0">#REF!</definedName>
    <definedName name="________________BTS12">#REF!</definedName>
    <definedName name="________________BTS13" localSheetId="6">#REF!</definedName>
    <definedName name="________________BTS13" localSheetId="0">#REF!</definedName>
    <definedName name="________________BTS13">#REF!</definedName>
    <definedName name="________________BTS14" localSheetId="6">#REF!</definedName>
    <definedName name="________________BTS14" localSheetId="0">#REF!</definedName>
    <definedName name="________________BTS14">#REF!</definedName>
    <definedName name="________________BTS15" localSheetId="6">#REF!</definedName>
    <definedName name="________________BTS15" localSheetId="0">#REF!</definedName>
    <definedName name="________________BTS15">#REF!</definedName>
    <definedName name="________________BTS16" localSheetId="6">#REF!</definedName>
    <definedName name="________________BTS16" localSheetId="0">#REF!</definedName>
    <definedName name="________________BTS16">#REF!</definedName>
    <definedName name="________________BTS17" localSheetId="6">#REF!</definedName>
    <definedName name="________________BTS17" localSheetId="0">#REF!</definedName>
    <definedName name="________________BTS17">#REF!</definedName>
    <definedName name="________________BTS18" localSheetId="6">#REF!</definedName>
    <definedName name="________________BTS18" localSheetId="0">#REF!</definedName>
    <definedName name="________________BTS18">#REF!</definedName>
    <definedName name="________________BTS19" localSheetId="6">#REF!</definedName>
    <definedName name="________________BTS19" localSheetId="0">#REF!</definedName>
    <definedName name="________________BTS19">#REF!</definedName>
    <definedName name="________________BTS2" localSheetId="6">#REF!</definedName>
    <definedName name="________________BTS2" localSheetId="0">#REF!</definedName>
    <definedName name="________________BTS2">#REF!</definedName>
    <definedName name="________________BTS20" localSheetId="6">#REF!</definedName>
    <definedName name="________________BTS20" localSheetId="0">#REF!</definedName>
    <definedName name="________________BTS20">#REF!</definedName>
    <definedName name="________________BTS21" localSheetId="6">#REF!</definedName>
    <definedName name="________________BTS21" localSheetId="0">#REF!</definedName>
    <definedName name="________________BTS21">#REF!</definedName>
    <definedName name="________________BTS22" localSheetId="6">#REF!</definedName>
    <definedName name="________________BTS22" localSheetId="0">#REF!</definedName>
    <definedName name="________________BTS22">#REF!</definedName>
    <definedName name="________________BTS23" localSheetId="6">#REF!</definedName>
    <definedName name="________________BTS23" localSheetId="0">#REF!</definedName>
    <definedName name="________________BTS23">#REF!</definedName>
    <definedName name="________________BTS24" localSheetId="6">#REF!</definedName>
    <definedName name="________________BTS24" localSheetId="0">#REF!</definedName>
    <definedName name="________________BTS24">#REF!</definedName>
    <definedName name="________________BTS3" localSheetId="6">#REF!</definedName>
    <definedName name="________________BTS3" localSheetId="0">#REF!</definedName>
    <definedName name="________________BTS3">#REF!</definedName>
    <definedName name="________________BTS4" localSheetId="6">#REF!</definedName>
    <definedName name="________________BTS4" localSheetId="0">#REF!</definedName>
    <definedName name="________________BTS4">#REF!</definedName>
    <definedName name="________________BTS5" localSheetId="6">#REF!</definedName>
    <definedName name="________________BTS5" localSheetId="0">#REF!</definedName>
    <definedName name="________________BTS5">#REF!</definedName>
    <definedName name="________________BTS6" localSheetId="6">#REF!</definedName>
    <definedName name="________________BTS6" localSheetId="0">#REF!</definedName>
    <definedName name="________________BTS6">#REF!</definedName>
    <definedName name="________________BTS7" localSheetId="6">#REF!</definedName>
    <definedName name="________________BTS7" localSheetId="0">#REF!</definedName>
    <definedName name="________________BTS7">#REF!</definedName>
    <definedName name="________________BTS8" localSheetId="6">#REF!</definedName>
    <definedName name="________________BTS8" localSheetId="0">#REF!</definedName>
    <definedName name="________________BTS8">#REF!</definedName>
    <definedName name="________________BTS9" localSheetId="6">#REF!</definedName>
    <definedName name="________________BTS9" localSheetId="0">#REF!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6">#REF!</definedName>
    <definedName name="________________GBS11" localSheetId="0">#REF!</definedName>
    <definedName name="________________GBS11">#REF!</definedName>
    <definedName name="________________GBS110" localSheetId="6">#REF!</definedName>
    <definedName name="________________GBS110" localSheetId="0">#REF!</definedName>
    <definedName name="________________GBS110">#REF!</definedName>
    <definedName name="________________GBS111" localSheetId="6">#REF!</definedName>
    <definedName name="________________GBS111" localSheetId="0">#REF!</definedName>
    <definedName name="________________GBS111">#REF!</definedName>
    <definedName name="________________GBS112" localSheetId="6">#REF!</definedName>
    <definedName name="________________GBS112" localSheetId="0">#REF!</definedName>
    <definedName name="________________GBS112">#REF!</definedName>
    <definedName name="________________GBS113" localSheetId="6">#REF!</definedName>
    <definedName name="________________GBS113" localSheetId="0">#REF!</definedName>
    <definedName name="________________GBS113">#REF!</definedName>
    <definedName name="________________GBS114" localSheetId="6">#REF!</definedName>
    <definedName name="________________GBS114" localSheetId="0">#REF!</definedName>
    <definedName name="________________GBS114">#REF!</definedName>
    <definedName name="________________GBS115" localSheetId="6">#REF!</definedName>
    <definedName name="________________GBS115" localSheetId="0">#REF!</definedName>
    <definedName name="________________GBS115">#REF!</definedName>
    <definedName name="________________GBS116" localSheetId="6">#REF!</definedName>
    <definedName name="________________GBS116" localSheetId="0">#REF!</definedName>
    <definedName name="________________GBS116">#REF!</definedName>
    <definedName name="________________GBS117" localSheetId="6">#REF!</definedName>
    <definedName name="________________GBS117" localSheetId="0">#REF!</definedName>
    <definedName name="________________GBS117">#REF!</definedName>
    <definedName name="________________GBS118" localSheetId="6">#REF!</definedName>
    <definedName name="________________GBS118" localSheetId="0">#REF!</definedName>
    <definedName name="________________GBS118">#REF!</definedName>
    <definedName name="________________GBS119" localSheetId="6">#REF!</definedName>
    <definedName name="________________GBS119" localSheetId="0">#REF!</definedName>
    <definedName name="________________GBS119">#REF!</definedName>
    <definedName name="________________GBS12" localSheetId="6">#REF!</definedName>
    <definedName name="________________GBS12" localSheetId="0">#REF!</definedName>
    <definedName name="________________GBS12">#REF!</definedName>
    <definedName name="________________GBS120" localSheetId="6">#REF!</definedName>
    <definedName name="________________GBS120" localSheetId="0">#REF!</definedName>
    <definedName name="________________GBS120">#REF!</definedName>
    <definedName name="________________GBS121" localSheetId="6">#REF!</definedName>
    <definedName name="________________GBS121" localSheetId="0">#REF!</definedName>
    <definedName name="________________GBS121">#REF!</definedName>
    <definedName name="________________GBS122" localSheetId="6">#REF!</definedName>
    <definedName name="________________GBS122" localSheetId="0">#REF!</definedName>
    <definedName name="________________GBS122">#REF!</definedName>
    <definedName name="________________GBS123" localSheetId="6">#REF!</definedName>
    <definedName name="________________GBS123" localSheetId="0">#REF!</definedName>
    <definedName name="________________GBS123">#REF!</definedName>
    <definedName name="________________GBS124" localSheetId="6">#REF!</definedName>
    <definedName name="________________GBS124" localSheetId="0">#REF!</definedName>
    <definedName name="________________GBS124">#REF!</definedName>
    <definedName name="________________GBS13" localSheetId="6">#REF!</definedName>
    <definedName name="________________GBS13" localSheetId="0">#REF!</definedName>
    <definedName name="________________GBS13">#REF!</definedName>
    <definedName name="________________GBS14" localSheetId="6">#REF!</definedName>
    <definedName name="________________GBS14" localSheetId="0">#REF!</definedName>
    <definedName name="________________GBS14">#REF!</definedName>
    <definedName name="________________GBS15" localSheetId="6">#REF!</definedName>
    <definedName name="________________GBS15" localSheetId="0">#REF!</definedName>
    <definedName name="________________GBS15">#REF!</definedName>
    <definedName name="________________GBS16" localSheetId="6">#REF!</definedName>
    <definedName name="________________GBS16" localSheetId="0">#REF!</definedName>
    <definedName name="________________GBS16">#REF!</definedName>
    <definedName name="________________GBS17" localSheetId="6">#REF!</definedName>
    <definedName name="________________GBS17" localSheetId="0">#REF!</definedName>
    <definedName name="________________GBS17">#REF!</definedName>
    <definedName name="________________GBS18" localSheetId="6">#REF!</definedName>
    <definedName name="________________GBS18" localSheetId="0">#REF!</definedName>
    <definedName name="________________GBS18">#REF!</definedName>
    <definedName name="________________GBS19" localSheetId="6">#REF!</definedName>
    <definedName name="________________GBS19" localSheetId="0">#REF!</definedName>
    <definedName name="________________GBS19">#REF!</definedName>
    <definedName name="________________GBS21" localSheetId="6">#REF!</definedName>
    <definedName name="________________GBS21" localSheetId="0">#REF!</definedName>
    <definedName name="________________GBS21">#REF!</definedName>
    <definedName name="________________GBS210" localSheetId="6">#REF!</definedName>
    <definedName name="________________GBS210" localSheetId="0">#REF!</definedName>
    <definedName name="________________GBS210">#REF!</definedName>
    <definedName name="________________GBS211" localSheetId="6">#REF!</definedName>
    <definedName name="________________GBS211" localSheetId="0">#REF!</definedName>
    <definedName name="________________GBS211">#REF!</definedName>
    <definedName name="________________GBS212" localSheetId="6">#REF!</definedName>
    <definedName name="________________GBS212" localSheetId="0">#REF!</definedName>
    <definedName name="________________GBS212">#REF!</definedName>
    <definedName name="________________GBS213" localSheetId="6">#REF!</definedName>
    <definedName name="________________GBS213" localSheetId="0">#REF!</definedName>
    <definedName name="________________GBS213">#REF!</definedName>
    <definedName name="________________GBS214" localSheetId="6">#REF!</definedName>
    <definedName name="________________GBS214" localSheetId="0">#REF!</definedName>
    <definedName name="________________GBS214">#REF!</definedName>
    <definedName name="________________GBS215" localSheetId="6">#REF!</definedName>
    <definedName name="________________GBS215" localSheetId="0">#REF!</definedName>
    <definedName name="________________GBS215">#REF!</definedName>
    <definedName name="________________GBS216" localSheetId="6">#REF!</definedName>
    <definedName name="________________GBS216" localSheetId="0">#REF!</definedName>
    <definedName name="________________GBS216">#REF!</definedName>
    <definedName name="________________GBS217" localSheetId="6">#REF!</definedName>
    <definedName name="________________GBS217" localSheetId="0">#REF!</definedName>
    <definedName name="________________GBS217">#REF!</definedName>
    <definedName name="________________GBS218" localSheetId="6">#REF!</definedName>
    <definedName name="________________GBS218" localSheetId="0">#REF!</definedName>
    <definedName name="________________GBS218">#REF!</definedName>
    <definedName name="________________GBS219" localSheetId="6">#REF!</definedName>
    <definedName name="________________GBS219" localSheetId="0">#REF!</definedName>
    <definedName name="________________GBS219">#REF!</definedName>
    <definedName name="________________GBS22" localSheetId="6">#REF!</definedName>
    <definedName name="________________GBS22" localSheetId="0">#REF!</definedName>
    <definedName name="________________GBS22">#REF!</definedName>
    <definedName name="________________GBS220" localSheetId="6">#REF!</definedName>
    <definedName name="________________GBS220" localSheetId="0">#REF!</definedName>
    <definedName name="________________GBS220">#REF!</definedName>
    <definedName name="________________GBS221" localSheetId="6">#REF!</definedName>
    <definedName name="________________GBS221" localSheetId="0">#REF!</definedName>
    <definedName name="________________GBS221">#REF!</definedName>
    <definedName name="________________GBS222" localSheetId="6">#REF!</definedName>
    <definedName name="________________GBS222" localSheetId="0">#REF!</definedName>
    <definedName name="________________GBS222">#REF!</definedName>
    <definedName name="________________GBS223" localSheetId="6">#REF!</definedName>
    <definedName name="________________GBS223" localSheetId="0">#REF!</definedName>
    <definedName name="________________GBS223">#REF!</definedName>
    <definedName name="________________GBS224" localSheetId="6">#REF!</definedName>
    <definedName name="________________GBS224" localSheetId="0">#REF!</definedName>
    <definedName name="________________GBS224">#REF!</definedName>
    <definedName name="________________GBS23" localSheetId="6">#REF!</definedName>
    <definedName name="________________GBS23" localSheetId="0">#REF!</definedName>
    <definedName name="________________GBS23">#REF!</definedName>
    <definedName name="________________GBS24" localSheetId="6">#REF!</definedName>
    <definedName name="________________GBS24" localSheetId="0">#REF!</definedName>
    <definedName name="________________GBS24">#REF!</definedName>
    <definedName name="________________GBS25" localSheetId="6">#REF!</definedName>
    <definedName name="________________GBS25" localSheetId="0">#REF!</definedName>
    <definedName name="________________GBS25">#REF!</definedName>
    <definedName name="________________GBS26" localSheetId="6">#REF!</definedName>
    <definedName name="________________GBS26" localSheetId="0">#REF!</definedName>
    <definedName name="________________GBS26">#REF!</definedName>
    <definedName name="________________GBS27" localSheetId="6">#REF!</definedName>
    <definedName name="________________GBS27" localSheetId="0">#REF!</definedName>
    <definedName name="________________GBS27">#REF!</definedName>
    <definedName name="________________GBS28" localSheetId="6">#REF!</definedName>
    <definedName name="________________GBS28" localSheetId="0">#REF!</definedName>
    <definedName name="________________GBS28">#REF!</definedName>
    <definedName name="________________GBS29" localSheetId="6">#REF!</definedName>
    <definedName name="________________GBS29" localSheetId="0">#REF!</definedName>
    <definedName name="________________GBS29">#REF!</definedName>
    <definedName name="________________imp1">[11]DATA_PRG!$H$245</definedName>
    <definedName name="________________knr2" localSheetId="6">#REF!</definedName>
    <definedName name="________________knr2" localSheetId="0">#REF!</definedName>
    <definedName name="________________knr2">#REF!</definedName>
    <definedName name="________________l1">[3]leads!$A$3:$E$108</definedName>
    <definedName name="________________l12" localSheetId="6">#REF!</definedName>
    <definedName name="________________l12" localSheetId="0">#REF!</definedName>
    <definedName name="________________l12">#REF!</definedName>
    <definedName name="________________l2">[2]r!$F$29</definedName>
    <definedName name="________________l3" localSheetId="6">#REF!</definedName>
    <definedName name="________________l3" localSheetId="0">#REF!</definedName>
    <definedName name="________________l3">#REF!</definedName>
    <definedName name="________________l4">[4]Sheet1!$W$2:$Y$103</definedName>
    <definedName name="________________l5" localSheetId="6">#REF!</definedName>
    <definedName name="________________l5" localSheetId="0">#REF!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6">#REF!</definedName>
    <definedName name="________________lj600" localSheetId="0">#REF!</definedName>
    <definedName name="________________lj600">#REF!</definedName>
    <definedName name="________________lj900" localSheetId="6">#REF!</definedName>
    <definedName name="________________lj900" localSheetId="0">#REF!</definedName>
    <definedName name="________________lj900">#REF!</definedName>
    <definedName name="________________LL3" localSheetId="6">#REF!</definedName>
    <definedName name="________________LL3" localSheetId="0">#REF!</definedName>
    <definedName name="________________LL3">#REF!</definedName>
    <definedName name="________________LSO24" localSheetId="6">[10]Lead!#REF!</definedName>
    <definedName name="________________LSO24" localSheetId="0">[10]Lead!#REF!</definedName>
    <definedName name="________________LSO24">[10]Lead!#REF!</definedName>
    <definedName name="________________MA1" localSheetId="6">#REF!</definedName>
    <definedName name="________________MA1" localSheetId="0">#REF!</definedName>
    <definedName name="________________MA1">#REF!</definedName>
    <definedName name="________________MA2" localSheetId="6">#REF!</definedName>
    <definedName name="________________MA2" localSheetId="0">#REF!</definedName>
    <definedName name="________________MA2">#REF!</definedName>
    <definedName name="________________me12">NA()</definedName>
    <definedName name="________________Met22" localSheetId="6">#REF!</definedName>
    <definedName name="________________Met22" localSheetId="0">#REF!</definedName>
    <definedName name="________________Met22">#REF!</definedName>
    <definedName name="________________Met45" localSheetId="6">#REF!</definedName>
    <definedName name="________________Met45" localSheetId="0">#REF!</definedName>
    <definedName name="________________Met45">#REF!</definedName>
    <definedName name="________________MEt55" localSheetId="6">#REF!</definedName>
    <definedName name="________________MEt55" localSheetId="0">#REF!</definedName>
    <definedName name="________________MEt55">#REF!</definedName>
    <definedName name="________________Met63" localSheetId="6">#REF!</definedName>
    <definedName name="________________Met63" localSheetId="0">#REF!</definedName>
    <definedName name="________________Met63">#REF!</definedName>
    <definedName name="________________ML21" localSheetId="6">#REF!</definedName>
    <definedName name="________________ML21" localSheetId="0">#REF!</definedName>
    <definedName name="________________ML21">#REF!</definedName>
    <definedName name="________________ML210" localSheetId="6">#REF!</definedName>
    <definedName name="________________ML210" localSheetId="0">#REF!</definedName>
    <definedName name="________________ML210">#REF!</definedName>
    <definedName name="________________ML211" localSheetId="6">#REF!</definedName>
    <definedName name="________________ML211" localSheetId="0">#REF!</definedName>
    <definedName name="________________ML211">#REF!</definedName>
    <definedName name="________________ML212" localSheetId="6">#REF!</definedName>
    <definedName name="________________ML212" localSheetId="0">#REF!</definedName>
    <definedName name="________________ML212">#REF!</definedName>
    <definedName name="________________ML213" localSheetId="6">#REF!</definedName>
    <definedName name="________________ML213" localSheetId="0">#REF!</definedName>
    <definedName name="________________ML213">#REF!</definedName>
    <definedName name="________________ML214" localSheetId="6">#REF!</definedName>
    <definedName name="________________ML214" localSheetId="0">#REF!</definedName>
    <definedName name="________________ML214">#REF!</definedName>
    <definedName name="________________ML215" localSheetId="6">#REF!</definedName>
    <definedName name="________________ML215" localSheetId="0">#REF!</definedName>
    <definedName name="________________ML215">#REF!</definedName>
    <definedName name="________________ML216" localSheetId="6">#REF!</definedName>
    <definedName name="________________ML216" localSheetId="0">#REF!</definedName>
    <definedName name="________________ML216">#REF!</definedName>
    <definedName name="________________ML217" localSheetId="6">#REF!</definedName>
    <definedName name="________________ML217" localSheetId="0">#REF!</definedName>
    <definedName name="________________ML217">#REF!</definedName>
    <definedName name="________________ML218" localSheetId="6">#REF!</definedName>
    <definedName name="________________ML218" localSheetId="0">#REF!</definedName>
    <definedName name="________________ML218">#REF!</definedName>
    <definedName name="________________ML219" localSheetId="6">#REF!</definedName>
    <definedName name="________________ML219" localSheetId="0">#REF!</definedName>
    <definedName name="________________ML219">#REF!</definedName>
    <definedName name="________________ML22" localSheetId="6">#REF!</definedName>
    <definedName name="________________ML22" localSheetId="0">#REF!</definedName>
    <definedName name="________________ML22">#REF!</definedName>
    <definedName name="________________ML220" localSheetId="6">#REF!</definedName>
    <definedName name="________________ML220" localSheetId="0">#REF!</definedName>
    <definedName name="________________ML220">#REF!</definedName>
    <definedName name="________________ML221" localSheetId="6">#REF!</definedName>
    <definedName name="________________ML221" localSheetId="0">#REF!</definedName>
    <definedName name="________________ML221">#REF!</definedName>
    <definedName name="________________ML222" localSheetId="6">#REF!</definedName>
    <definedName name="________________ML222" localSheetId="0">#REF!</definedName>
    <definedName name="________________ML222">#REF!</definedName>
    <definedName name="________________ML223" localSheetId="6">#REF!</definedName>
    <definedName name="________________ML223" localSheetId="0">#REF!</definedName>
    <definedName name="________________ML223">#REF!</definedName>
    <definedName name="________________ML224" localSheetId="6">#REF!</definedName>
    <definedName name="________________ML224" localSheetId="0">#REF!</definedName>
    <definedName name="________________ML224">#REF!</definedName>
    <definedName name="________________ML23" localSheetId="6">#REF!</definedName>
    <definedName name="________________ML23" localSheetId="0">#REF!</definedName>
    <definedName name="________________ML23">#REF!</definedName>
    <definedName name="________________ML24" localSheetId="6">#REF!</definedName>
    <definedName name="________________ML24" localSheetId="0">#REF!</definedName>
    <definedName name="________________ML24">#REF!</definedName>
    <definedName name="________________ML25" localSheetId="6">#REF!</definedName>
    <definedName name="________________ML25" localSheetId="0">#REF!</definedName>
    <definedName name="________________ML25">#REF!</definedName>
    <definedName name="________________ML26" localSheetId="6">#REF!</definedName>
    <definedName name="________________ML26" localSheetId="0">#REF!</definedName>
    <definedName name="________________ML26">#REF!</definedName>
    <definedName name="________________ML27" localSheetId="6">#REF!</definedName>
    <definedName name="________________ML27" localSheetId="0">#REF!</definedName>
    <definedName name="________________ML27">#REF!</definedName>
    <definedName name="________________ML28" localSheetId="6">#REF!</definedName>
    <definedName name="________________ML28" localSheetId="0">#REF!</definedName>
    <definedName name="________________ML28">#REF!</definedName>
    <definedName name="________________ML29" localSheetId="6">#REF!</definedName>
    <definedName name="________________ML29" localSheetId="0">#REF!</definedName>
    <definedName name="________________ML29">#REF!</definedName>
    <definedName name="________________ML31" localSheetId="6">#REF!</definedName>
    <definedName name="________________ML31" localSheetId="0">#REF!</definedName>
    <definedName name="________________ML31">#REF!</definedName>
    <definedName name="________________ML310" localSheetId="6">#REF!</definedName>
    <definedName name="________________ML310" localSheetId="0">#REF!</definedName>
    <definedName name="________________ML310">#REF!</definedName>
    <definedName name="________________ML311" localSheetId="6">#REF!</definedName>
    <definedName name="________________ML311" localSheetId="0">#REF!</definedName>
    <definedName name="________________ML311">#REF!</definedName>
    <definedName name="________________ML312" localSheetId="6">#REF!</definedName>
    <definedName name="________________ML312" localSheetId="0">#REF!</definedName>
    <definedName name="________________ML312">#REF!</definedName>
    <definedName name="________________ML313" localSheetId="6">#REF!</definedName>
    <definedName name="________________ML313" localSheetId="0">#REF!</definedName>
    <definedName name="________________ML313">#REF!</definedName>
    <definedName name="________________ML314" localSheetId="6">#REF!</definedName>
    <definedName name="________________ML314" localSheetId="0">#REF!</definedName>
    <definedName name="________________ML314">#REF!</definedName>
    <definedName name="________________ML315" localSheetId="6">#REF!</definedName>
    <definedName name="________________ML315" localSheetId="0">#REF!</definedName>
    <definedName name="________________ML315">#REF!</definedName>
    <definedName name="________________ML316" localSheetId="6">#REF!</definedName>
    <definedName name="________________ML316" localSheetId="0">#REF!</definedName>
    <definedName name="________________ML316">#REF!</definedName>
    <definedName name="________________ML317" localSheetId="6">#REF!</definedName>
    <definedName name="________________ML317" localSheetId="0">#REF!</definedName>
    <definedName name="________________ML317">#REF!</definedName>
    <definedName name="________________ML318" localSheetId="6">#REF!</definedName>
    <definedName name="________________ML318" localSheetId="0">#REF!</definedName>
    <definedName name="________________ML318">#REF!</definedName>
    <definedName name="________________ML319" localSheetId="6">#REF!</definedName>
    <definedName name="________________ML319" localSheetId="0">#REF!</definedName>
    <definedName name="________________ML319">#REF!</definedName>
    <definedName name="________________ML32" localSheetId="6">#REF!</definedName>
    <definedName name="________________ML32" localSheetId="0">#REF!</definedName>
    <definedName name="________________ML32">#REF!</definedName>
    <definedName name="________________ML320" localSheetId="6">#REF!</definedName>
    <definedName name="________________ML320" localSheetId="0">#REF!</definedName>
    <definedName name="________________ML320">#REF!</definedName>
    <definedName name="________________ML321" localSheetId="6">#REF!</definedName>
    <definedName name="________________ML321" localSheetId="0">#REF!</definedName>
    <definedName name="________________ML321">#REF!</definedName>
    <definedName name="________________ML322" localSheetId="6">#REF!</definedName>
    <definedName name="________________ML322" localSheetId="0">#REF!</definedName>
    <definedName name="________________ML322">#REF!</definedName>
    <definedName name="________________ML323" localSheetId="6">#REF!</definedName>
    <definedName name="________________ML323" localSheetId="0">#REF!</definedName>
    <definedName name="________________ML323">#REF!</definedName>
    <definedName name="________________ML324" localSheetId="6">#REF!</definedName>
    <definedName name="________________ML324" localSheetId="0">#REF!</definedName>
    <definedName name="________________ML324">#REF!</definedName>
    <definedName name="________________ML33" localSheetId="6">#REF!</definedName>
    <definedName name="________________ML33" localSheetId="0">#REF!</definedName>
    <definedName name="________________ML33">#REF!</definedName>
    <definedName name="________________ML34" localSheetId="6">#REF!</definedName>
    <definedName name="________________ML34" localSheetId="0">#REF!</definedName>
    <definedName name="________________ML34">#REF!</definedName>
    <definedName name="________________ML35" localSheetId="6">#REF!</definedName>
    <definedName name="________________ML35" localSheetId="0">#REF!</definedName>
    <definedName name="________________ML35">#REF!</definedName>
    <definedName name="________________ML36" localSheetId="6">#REF!</definedName>
    <definedName name="________________ML36" localSheetId="0">#REF!</definedName>
    <definedName name="________________ML36">#REF!</definedName>
    <definedName name="________________ML37" localSheetId="6">#REF!</definedName>
    <definedName name="________________ML37" localSheetId="0">#REF!</definedName>
    <definedName name="________________ML37">#REF!</definedName>
    <definedName name="________________ML38" localSheetId="6">#REF!</definedName>
    <definedName name="________________ML38" localSheetId="0">#REF!</definedName>
    <definedName name="________________ML38">#REF!</definedName>
    <definedName name="________________ML39" localSheetId="6">#REF!</definedName>
    <definedName name="________________ML39" localSheetId="0">#REF!</definedName>
    <definedName name="________________ML39">#REF!</definedName>
    <definedName name="________________ML7" localSheetId="6">#REF!</definedName>
    <definedName name="________________ML7" localSheetId="0">#REF!</definedName>
    <definedName name="________________ML7">#REF!</definedName>
    <definedName name="________________ML8" localSheetId="6">#REF!</definedName>
    <definedName name="________________ML8" localSheetId="0">#REF!</definedName>
    <definedName name="________________ML8">#REF!</definedName>
    <definedName name="________________ML9" localSheetId="6">#REF!</definedName>
    <definedName name="________________ML9" localSheetId="0">#REF!</definedName>
    <definedName name="________________ML9">#REF!</definedName>
    <definedName name="________________mm1">[6]r!$F$4</definedName>
    <definedName name="________________mm1000" localSheetId="6">#REF!</definedName>
    <definedName name="________________mm1000" localSheetId="0">#REF!</definedName>
    <definedName name="________________mm1000">#REF!</definedName>
    <definedName name="________________mm11">[2]r!$F$4</definedName>
    <definedName name="________________mm111">[5]r!$F$4</definedName>
    <definedName name="________________mm600" localSheetId="6">#REF!</definedName>
    <definedName name="________________mm600" localSheetId="0">#REF!</definedName>
    <definedName name="________________mm600">#REF!</definedName>
    <definedName name="________________mm800" localSheetId="6">#REF!</definedName>
    <definedName name="________________mm800" localSheetId="0">#REF!</definedName>
    <definedName name="________________mm800">#REF!</definedName>
    <definedName name="________________PC1" localSheetId="6">#REF!</definedName>
    <definedName name="________________PC1" localSheetId="0">#REF!</definedName>
    <definedName name="________________PC1">#REF!</definedName>
    <definedName name="________________PC10" localSheetId="6">#REF!</definedName>
    <definedName name="________________PC10" localSheetId="0">#REF!</definedName>
    <definedName name="________________PC10">#REF!</definedName>
    <definedName name="________________PC11" localSheetId="6">#REF!</definedName>
    <definedName name="________________PC11" localSheetId="0">#REF!</definedName>
    <definedName name="________________PC11">#REF!</definedName>
    <definedName name="________________PC12" localSheetId="6">#REF!</definedName>
    <definedName name="________________PC12" localSheetId="0">#REF!</definedName>
    <definedName name="________________PC12">#REF!</definedName>
    <definedName name="________________PC13" localSheetId="6">#REF!</definedName>
    <definedName name="________________PC13" localSheetId="0">#REF!</definedName>
    <definedName name="________________PC13">#REF!</definedName>
    <definedName name="________________PC14" localSheetId="6">#REF!</definedName>
    <definedName name="________________PC14" localSheetId="0">#REF!</definedName>
    <definedName name="________________PC14">#REF!</definedName>
    <definedName name="________________PC15" localSheetId="6">#REF!</definedName>
    <definedName name="________________PC15" localSheetId="0">#REF!</definedName>
    <definedName name="________________PC15">#REF!</definedName>
    <definedName name="________________PC16" localSheetId="6">#REF!</definedName>
    <definedName name="________________PC16" localSheetId="0">#REF!</definedName>
    <definedName name="________________PC16">#REF!</definedName>
    <definedName name="________________PC17" localSheetId="6">#REF!</definedName>
    <definedName name="________________PC17" localSheetId="0">#REF!</definedName>
    <definedName name="________________PC17">#REF!</definedName>
    <definedName name="________________PC18" localSheetId="6">#REF!</definedName>
    <definedName name="________________PC18" localSheetId="0">#REF!</definedName>
    <definedName name="________________PC18">#REF!</definedName>
    <definedName name="________________PC19" localSheetId="6">#REF!</definedName>
    <definedName name="________________PC19" localSheetId="0">#REF!</definedName>
    <definedName name="________________PC19">#REF!</definedName>
    <definedName name="________________pc2" localSheetId="6">#REF!</definedName>
    <definedName name="________________pc2" localSheetId="0">#REF!</definedName>
    <definedName name="________________pc2">#REF!</definedName>
    <definedName name="________________PC20">NA()</definedName>
    <definedName name="________________PC21" localSheetId="6">#REF!</definedName>
    <definedName name="________________PC21" localSheetId="0">#REF!</definedName>
    <definedName name="________________PC21">#REF!</definedName>
    <definedName name="________________PC22" localSheetId="6">#REF!</definedName>
    <definedName name="________________PC22" localSheetId="0">#REF!</definedName>
    <definedName name="________________PC22">#REF!</definedName>
    <definedName name="________________PC23" localSheetId="6">#REF!</definedName>
    <definedName name="________________PC23" localSheetId="0">#REF!</definedName>
    <definedName name="________________PC23">#REF!</definedName>
    <definedName name="________________PC24" localSheetId="6">#REF!</definedName>
    <definedName name="________________PC24" localSheetId="0">#REF!</definedName>
    <definedName name="________________PC24">#REF!</definedName>
    <definedName name="________________PC3" localSheetId="6">#REF!</definedName>
    <definedName name="________________PC3" localSheetId="0">#REF!</definedName>
    <definedName name="________________PC3">#REF!</definedName>
    <definedName name="________________PC4" localSheetId="6">#REF!</definedName>
    <definedName name="________________PC4" localSheetId="0">#REF!</definedName>
    <definedName name="________________PC4">#REF!</definedName>
    <definedName name="________________PC5" localSheetId="6">#REF!</definedName>
    <definedName name="________________PC5" localSheetId="0">#REF!</definedName>
    <definedName name="________________PC5">#REF!</definedName>
    <definedName name="________________PC6" localSheetId="6">#REF!</definedName>
    <definedName name="________________PC6" localSheetId="0">#REF!</definedName>
    <definedName name="________________PC6">#REF!</definedName>
    <definedName name="________________pc600" localSheetId="6">#REF!</definedName>
    <definedName name="________________pc600" localSheetId="0">#REF!</definedName>
    <definedName name="________________pc600">#REF!</definedName>
    <definedName name="________________PC7" localSheetId="6">#REF!</definedName>
    <definedName name="________________PC7" localSheetId="0">#REF!</definedName>
    <definedName name="________________PC7">#REF!</definedName>
    <definedName name="________________PC8" localSheetId="6">#REF!</definedName>
    <definedName name="________________PC8" localSheetId="0">#REF!</definedName>
    <definedName name="________________PC8">#REF!</definedName>
    <definedName name="________________PC9" localSheetId="6">#REF!</definedName>
    <definedName name="________________PC9" localSheetId="0">#REF!</definedName>
    <definedName name="________________PC9">#REF!</definedName>
    <definedName name="________________pc900" localSheetId="6">#REF!</definedName>
    <definedName name="________________pc900" localSheetId="0">#REF!</definedName>
    <definedName name="________________pc900">#REF!</definedName>
    <definedName name="________________pla4">[12]DATA_PRG!$H$269</definedName>
    <definedName name="________________pv2" localSheetId="6">#REF!</definedName>
    <definedName name="________________pv2" localSheetId="0">#REF!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6">#REF!</definedName>
    <definedName name="________________var1" localSheetId="0">#REF!</definedName>
    <definedName name="________________var1">#REF!</definedName>
    <definedName name="________________var4" localSheetId="6">#REF!</definedName>
    <definedName name="________________var4" localSheetId="0">#REF!</definedName>
    <definedName name="________________var4">#REF!</definedName>
    <definedName name="________________vat1">NA()</definedName>
    <definedName name="_______________bla1">[1]leads!$H$7</definedName>
    <definedName name="_______________BSG100" localSheetId="6">#REF!</definedName>
    <definedName name="_______________BSG100" localSheetId="0">#REF!</definedName>
    <definedName name="_______________BSG100">#REF!</definedName>
    <definedName name="_______________BSG150" localSheetId="6">#REF!</definedName>
    <definedName name="_______________BSG150" localSheetId="0">#REF!</definedName>
    <definedName name="_______________BSG150">#REF!</definedName>
    <definedName name="_______________BSG5" localSheetId="6">#REF!</definedName>
    <definedName name="_______________BSG5" localSheetId="0">#REF!</definedName>
    <definedName name="_______________BSG5">#REF!</definedName>
    <definedName name="_______________BSG75" localSheetId="6">#REF!</definedName>
    <definedName name="_______________BSG75" localSheetId="0">#REF!</definedName>
    <definedName name="_______________BSG75">#REF!</definedName>
    <definedName name="_______________BTC1" localSheetId="6">#REF!</definedName>
    <definedName name="_______________BTC1" localSheetId="0">#REF!</definedName>
    <definedName name="_______________BTC1">#REF!</definedName>
    <definedName name="_______________BTC10" localSheetId="6">#REF!</definedName>
    <definedName name="_______________BTC10" localSheetId="0">#REF!</definedName>
    <definedName name="_______________BTC10">#REF!</definedName>
    <definedName name="_______________BTC11" localSheetId="6">#REF!</definedName>
    <definedName name="_______________BTC11" localSheetId="0">#REF!</definedName>
    <definedName name="_______________BTC11">#REF!</definedName>
    <definedName name="_______________BTC12" localSheetId="6">#REF!</definedName>
    <definedName name="_______________BTC12" localSheetId="0">#REF!</definedName>
    <definedName name="_______________BTC12">#REF!</definedName>
    <definedName name="_______________BTC13" localSheetId="6">#REF!</definedName>
    <definedName name="_______________BTC13" localSheetId="0">#REF!</definedName>
    <definedName name="_______________BTC13">#REF!</definedName>
    <definedName name="_______________BTC14" localSheetId="6">#REF!</definedName>
    <definedName name="_______________BTC14" localSheetId="0">#REF!</definedName>
    <definedName name="_______________BTC14">#REF!</definedName>
    <definedName name="_______________BTC15" localSheetId="6">#REF!</definedName>
    <definedName name="_______________BTC15" localSheetId="0">#REF!</definedName>
    <definedName name="_______________BTC15">#REF!</definedName>
    <definedName name="_______________BTC16" localSheetId="6">#REF!</definedName>
    <definedName name="_______________BTC16" localSheetId="0">#REF!</definedName>
    <definedName name="_______________BTC16">#REF!</definedName>
    <definedName name="_______________BTC17" localSheetId="6">#REF!</definedName>
    <definedName name="_______________BTC17" localSheetId="0">#REF!</definedName>
    <definedName name="_______________BTC17">#REF!</definedName>
    <definedName name="_______________BTC18" localSheetId="6">#REF!</definedName>
    <definedName name="_______________BTC18" localSheetId="0">#REF!</definedName>
    <definedName name="_______________BTC18">#REF!</definedName>
    <definedName name="_______________BTC19" localSheetId="6">#REF!</definedName>
    <definedName name="_______________BTC19" localSheetId="0">#REF!</definedName>
    <definedName name="_______________BTC19">#REF!</definedName>
    <definedName name="_______________BTC2" localSheetId="6">#REF!</definedName>
    <definedName name="_______________BTC2" localSheetId="0">#REF!</definedName>
    <definedName name="_______________BTC2">#REF!</definedName>
    <definedName name="_______________BTC20" localSheetId="6">#REF!</definedName>
    <definedName name="_______________BTC20" localSheetId="0">#REF!</definedName>
    <definedName name="_______________BTC20">#REF!</definedName>
    <definedName name="_______________BTC21" localSheetId="6">#REF!</definedName>
    <definedName name="_______________BTC21" localSheetId="0">#REF!</definedName>
    <definedName name="_______________BTC21">#REF!</definedName>
    <definedName name="_______________BTC22" localSheetId="6">#REF!</definedName>
    <definedName name="_______________BTC22" localSheetId="0">#REF!</definedName>
    <definedName name="_______________BTC22">#REF!</definedName>
    <definedName name="_______________BTC23" localSheetId="6">#REF!</definedName>
    <definedName name="_______________BTC23" localSheetId="0">#REF!</definedName>
    <definedName name="_______________BTC23">#REF!</definedName>
    <definedName name="_______________BTC24" localSheetId="6">#REF!</definedName>
    <definedName name="_______________BTC24" localSheetId="0">#REF!</definedName>
    <definedName name="_______________BTC24">#REF!</definedName>
    <definedName name="_______________BTC3" localSheetId="6">#REF!</definedName>
    <definedName name="_______________BTC3" localSheetId="0">#REF!</definedName>
    <definedName name="_______________BTC3">#REF!</definedName>
    <definedName name="_______________BTC4" localSheetId="6">#REF!</definedName>
    <definedName name="_______________BTC4" localSheetId="0">#REF!</definedName>
    <definedName name="_______________BTC4">#REF!</definedName>
    <definedName name="_______________BTC5" localSheetId="6">#REF!</definedName>
    <definedName name="_______________BTC5" localSheetId="0">#REF!</definedName>
    <definedName name="_______________BTC5">#REF!</definedName>
    <definedName name="_______________BTC6" localSheetId="6">#REF!</definedName>
    <definedName name="_______________BTC6" localSheetId="0">#REF!</definedName>
    <definedName name="_______________BTC6">#REF!</definedName>
    <definedName name="_______________BTC7" localSheetId="6">#REF!</definedName>
    <definedName name="_______________BTC7" localSheetId="0">#REF!</definedName>
    <definedName name="_______________BTC7">#REF!</definedName>
    <definedName name="_______________BTC8" localSheetId="6">#REF!</definedName>
    <definedName name="_______________BTC8" localSheetId="0">#REF!</definedName>
    <definedName name="_______________BTC8">#REF!</definedName>
    <definedName name="_______________BTC9" localSheetId="6">#REF!</definedName>
    <definedName name="_______________BTC9" localSheetId="0">#REF!</definedName>
    <definedName name="_______________BTC9">#REF!</definedName>
    <definedName name="_______________BTR1" localSheetId="6">#REF!</definedName>
    <definedName name="_______________BTR1" localSheetId="0">#REF!</definedName>
    <definedName name="_______________BTR1">#REF!</definedName>
    <definedName name="_______________BTR10" localSheetId="6">#REF!</definedName>
    <definedName name="_______________BTR10" localSheetId="0">#REF!</definedName>
    <definedName name="_______________BTR10">#REF!</definedName>
    <definedName name="_______________BTR11" localSheetId="6">#REF!</definedName>
    <definedName name="_______________BTR11" localSheetId="0">#REF!</definedName>
    <definedName name="_______________BTR11">#REF!</definedName>
    <definedName name="_______________BTR12" localSheetId="6">#REF!</definedName>
    <definedName name="_______________BTR12" localSheetId="0">#REF!</definedName>
    <definedName name="_______________BTR12">#REF!</definedName>
    <definedName name="_______________BTR13" localSheetId="6">#REF!</definedName>
    <definedName name="_______________BTR13" localSheetId="0">#REF!</definedName>
    <definedName name="_______________BTR13">#REF!</definedName>
    <definedName name="_______________BTR14" localSheetId="6">#REF!</definedName>
    <definedName name="_______________BTR14" localSheetId="0">#REF!</definedName>
    <definedName name="_______________BTR14">#REF!</definedName>
    <definedName name="_______________BTR15" localSheetId="6">#REF!</definedName>
    <definedName name="_______________BTR15" localSheetId="0">#REF!</definedName>
    <definedName name="_______________BTR15">#REF!</definedName>
    <definedName name="_______________BTR16" localSheetId="6">#REF!</definedName>
    <definedName name="_______________BTR16" localSheetId="0">#REF!</definedName>
    <definedName name="_______________BTR16">#REF!</definedName>
    <definedName name="_______________BTR17" localSheetId="6">#REF!</definedName>
    <definedName name="_______________BTR17" localSheetId="0">#REF!</definedName>
    <definedName name="_______________BTR17">#REF!</definedName>
    <definedName name="_______________BTR18" localSheetId="6">#REF!</definedName>
    <definedName name="_______________BTR18" localSheetId="0">#REF!</definedName>
    <definedName name="_______________BTR18">#REF!</definedName>
    <definedName name="_______________BTR19" localSheetId="6">#REF!</definedName>
    <definedName name="_______________BTR19" localSheetId="0">#REF!</definedName>
    <definedName name="_______________BTR19">#REF!</definedName>
    <definedName name="_______________BTR2" localSheetId="6">#REF!</definedName>
    <definedName name="_______________BTR2" localSheetId="0">#REF!</definedName>
    <definedName name="_______________BTR2">#REF!</definedName>
    <definedName name="_______________BTR20" localSheetId="6">#REF!</definedName>
    <definedName name="_______________BTR20" localSheetId="0">#REF!</definedName>
    <definedName name="_______________BTR20">#REF!</definedName>
    <definedName name="_______________BTR21" localSheetId="6">#REF!</definedName>
    <definedName name="_______________BTR21" localSheetId="0">#REF!</definedName>
    <definedName name="_______________BTR21">#REF!</definedName>
    <definedName name="_______________BTR22" localSheetId="6">#REF!</definedName>
    <definedName name="_______________BTR22" localSheetId="0">#REF!</definedName>
    <definedName name="_______________BTR22">#REF!</definedName>
    <definedName name="_______________BTR23" localSheetId="6">#REF!</definedName>
    <definedName name="_______________BTR23" localSheetId="0">#REF!</definedName>
    <definedName name="_______________BTR23">#REF!</definedName>
    <definedName name="_______________BTR24" localSheetId="6">#REF!</definedName>
    <definedName name="_______________BTR24" localSheetId="0">#REF!</definedName>
    <definedName name="_______________BTR24">#REF!</definedName>
    <definedName name="_______________BTR3" localSheetId="6">#REF!</definedName>
    <definedName name="_______________BTR3" localSheetId="0">#REF!</definedName>
    <definedName name="_______________BTR3">#REF!</definedName>
    <definedName name="_______________BTR4" localSheetId="6">#REF!</definedName>
    <definedName name="_______________BTR4" localSheetId="0">#REF!</definedName>
    <definedName name="_______________BTR4">#REF!</definedName>
    <definedName name="_______________BTR5" localSheetId="6">#REF!</definedName>
    <definedName name="_______________BTR5" localSheetId="0">#REF!</definedName>
    <definedName name="_______________BTR5">#REF!</definedName>
    <definedName name="_______________BTR6" localSheetId="6">#REF!</definedName>
    <definedName name="_______________BTR6" localSheetId="0">#REF!</definedName>
    <definedName name="_______________BTR6">#REF!</definedName>
    <definedName name="_______________BTR7" localSheetId="6">#REF!</definedName>
    <definedName name="_______________BTR7" localSheetId="0">#REF!</definedName>
    <definedName name="_______________BTR7">#REF!</definedName>
    <definedName name="_______________BTR8" localSheetId="6">#REF!</definedName>
    <definedName name="_______________BTR8" localSheetId="0">#REF!</definedName>
    <definedName name="_______________BTR8">#REF!</definedName>
    <definedName name="_______________BTR9" localSheetId="6">#REF!</definedName>
    <definedName name="_______________BTR9" localSheetId="0">#REF!</definedName>
    <definedName name="_______________BTR9">#REF!</definedName>
    <definedName name="_______________BTS1" localSheetId="6">#REF!</definedName>
    <definedName name="_______________BTS1" localSheetId="0">#REF!</definedName>
    <definedName name="_______________BTS1">#REF!</definedName>
    <definedName name="_______________BTS10" localSheetId="6">#REF!</definedName>
    <definedName name="_______________BTS10" localSheetId="0">#REF!</definedName>
    <definedName name="_______________BTS10">#REF!</definedName>
    <definedName name="_______________BTS11" localSheetId="6">#REF!</definedName>
    <definedName name="_______________BTS11" localSheetId="0">#REF!</definedName>
    <definedName name="_______________BTS11">#REF!</definedName>
    <definedName name="_______________BTS12" localSheetId="6">#REF!</definedName>
    <definedName name="_______________BTS12" localSheetId="0">#REF!</definedName>
    <definedName name="_______________BTS12">#REF!</definedName>
    <definedName name="_______________BTS13" localSheetId="6">#REF!</definedName>
    <definedName name="_______________BTS13" localSheetId="0">#REF!</definedName>
    <definedName name="_______________BTS13">#REF!</definedName>
    <definedName name="_______________BTS14" localSheetId="6">#REF!</definedName>
    <definedName name="_______________BTS14" localSheetId="0">#REF!</definedName>
    <definedName name="_______________BTS14">#REF!</definedName>
    <definedName name="_______________BTS15" localSheetId="6">#REF!</definedName>
    <definedName name="_______________BTS15" localSheetId="0">#REF!</definedName>
    <definedName name="_______________BTS15">#REF!</definedName>
    <definedName name="_______________BTS16" localSheetId="6">#REF!</definedName>
    <definedName name="_______________BTS16" localSheetId="0">#REF!</definedName>
    <definedName name="_______________BTS16">#REF!</definedName>
    <definedName name="_______________BTS17" localSheetId="6">#REF!</definedName>
    <definedName name="_______________BTS17" localSheetId="0">#REF!</definedName>
    <definedName name="_______________BTS17">#REF!</definedName>
    <definedName name="_______________BTS18" localSheetId="6">#REF!</definedName>
    <definedName name="_______________BTS18" localSheetId="0">#REF!</definedName>
    <definedName name="_______________BTS18">#REF!</definedName>
    <definedName name="_______________BTS19" localSheetId="6">#REF!</definedName>
    <definedName name="_______________BTS19" localSheetId="0">#REF!</definedName>
    <definedName name="_______________BTS19">#REF!</definedName>
    <definedName name="_______________BTS2" localSheetId="6">#REF!</definedName>
    <definedName name="_______________BTS2" localSheetId="0">#REF!</definedName>
    <definedName name="_______________BTS2">#REF!</definedName>
    <definedName name="_______________BTS20" localSheetId="6">#REF!</definedName>
    <definedName name="_______________BTS20" localSheetId="0">#REF!</definedName>
    <definedName name="_______________BTS20">#REF!</definedName>
    <definedName name="_______________BTS21" localSheetId="6">#REF!</definedName>
    <definedName name="_______________BTS21" localSheetId="0">#REF!</definedName>
    <definedName name="_______________BTS21">#REF!</definedName>
    <definedName name="_______________BTS22" localSheetId="6">#REF!</definedName>
    <definedName name="_______________BTS22" localSheetId="0">#REF!</definedName>
    <definedName name="_______________BTS22">#REF!</definedName>
    <definedName name="_______________BTS23" localSheetId="6">#REF!</definedName>
    <definedName name="_______________BTS23" localSheetId="0">#REF!</definedName>
    <definedName name="_______________BTS23">#REF!</definedName>
    <definedName name="_______________BTS24" localSheetId="6">#REF!</definedName>
    <definedName name="_______________BTS24" localSheetId="0">#REF!</definedName>
    <definedName name="_______________BTS24">#REF!</definedName>
    <definedName name="_______________BTS3" localSheetId="6">#REF!</definedName>
    <definedName name="_______________BTS3" localSheetId="0">#REF!</definedName>
    <definedName name="_______________BTS3">#REF!</definedName>
    <definedName name="_______________BTS4" localSheetId="6">#REF!</definedName>
    <definedName name="_______________BTS4" localSheetId="0">#REF!</definedName>
    <definedName name="_______________BTS4">#REF!</definedName>
    <definedName name="_______________BTS5" localSheetId="6">#REF!</definedName>
    <definedName name="_______________BTS5" localSheetId="0">#REF!</definedName>
    <definedName name="_______________BTS5">#REF!</definedName>
    <definedName name="_______________BTS6" localSheetId="6">#REF!</definedName>
    <definedName name="_______________BTS6" localSheetId="0">#REF!</definedName>
    <definedName name="_______________BTS6">#REF!</definedName>
    <definedName name="_______________BTS7" localSheetId="6">#REF!</definedName>
    <definedName name="_______________BTS7" localSheetId="0">#REF!</definedName>
    <definedName name="_______________BTS7">#REF!</definedName>
    <definedName name="_______________BTS8" localSheetId="6">#REF!</definedName>
    <definedName name="_______________BTS8" localSheetId="0">#REF!</definedName>
    <definedName name="_______________BTS8">#REF!</definedName>
    <definedName name="_______________BTS9" localSheetId="6">#REF!</definedName>
    <definedName name="_______________BTS9" localSheetId="0">#REF!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6">[16]Data!#REF!</definedName>
    <definedName name="_______________G120907" localSheetId="0">[16]Data!#REF!</definedName>
    <definedName name="_______________G120907">[16]Data!#REF!</definedName>
    <definedName name="_______________GBS11">NA()</definedName>
    <definedName name="_______________GBS110" localSheetId="6">#REF!</definedName>
    <definedName name="_______________GBS110" localSheetId="0">#REF!</definedName>
    <definedName name="_______________GBS110">#REF!</definedName>
    <definedName name="_______________GBS111" localSheetId="6">#REF!</definedName>
    <definedName name="_______________GBS111" localSheetId="0">#REF!</definedName>
    <definedName name="_______________GBS111">#REF!</definedName>
    <definedName name="_______________GBS112" localSheetId="6">#REF!</definedName>
    <definedName name="_______________GBS112" localSheetId="0">#REF!</definedName>
    <definedName name="_______________GBS112">#REF!</definedName>
    <definedName name="_______________GBS113" localSheetId="6">#REF!</definedName>
    <definedName name="_______________GBS113" localSheetId="0">#REF!</definedName>
    <definedName name="_______________GBS113">#REF!</definedName>
    <definedName name="_______________GBS114" localSheetId="6">#REF!</definedName>
    <definedName name="_______________GBS114" localSheetId="0">#REF!</definedName>
    <definedName name="_______________GBS114">#REF!</definedName>
    <definedName name="_______________GBS115" localSheetId="6">#REF!</definedName>
    <definedName name="_______________GBS115" localSheetId="0">#REF!</definedName>
    <definedName name="_______________GBS115">#REF!</definedName>
    <definedName name="_______________GBS116" localSheetId="6">#REF!</definedName>
    <definedName name="_______________GBS116" localSheetId="0">#REF!</definedName>
    <definedName name="_______________GBS116">#REF!</definedName>
    <definedName name="_______________GBS117" localSheetId="6">#REF!</definedName>
    <definedName name="_______________GBS117" localSheetId="0">#REF!</definedName>
    <definedName name="_______________GBS117">#REF!</definedName>
    <definedName name="_______________GBS118" localSheetId="6">#REF!</definedName>
    <definedName name="_______________GBS118" localSheetId="0">#REF!</definedName>
    <definedName name="_______________GBS118">#REF!</definedName>
    <definedName name="_______________GBS119" localSheetId="6">#REF!</definedName>
    <definedName name="_______________GBS119" localSheetId="0">#REF!</definedName>
    <definedName name="_______________GBS119">#REF!</definedName>
    <definedName name="_______________GBS12" localSheetId="6">#REF!</definedName>
    <definedName name="_______________GBS12" localSheetId="0">#REF!</definedName>
    <definedName name="_______________GBS12">#REF!</definedName>
    <definedName name="_______________GBS120" localSheetId="6">#REF!</definedName>
    <definedName name="_______________GBS120" localSheetId="0">#REF!</definedName>
    <definedName name="_______________GBS120">#REF!</definedName>
    <definedName name="_______________GBS121" localSheetId="6">#REF!</definedName>
    <definedName name="_______________GBS121" localSheetId="0">#REF!</definedName>
    <definedName name="_______________GBS121">#REF!</definedName>
    <definedName name="_______________GBS122" localSheetId="6">#REF!</definedName>
    <definedName name="_______________GBS122" localSheetId="0">#REF!</definedName>
    <definedName name="_______________GBS122">#REF!</definedName>
    <definedName name="_______________GBS123" localSheetId="6">#REF!</definedName>
    <definedName name="_______________GBS123" localSheetId="0">#REF!</definedName>
    <definedName name="_______________GBS123">#REF!</definedName>
    <definedName name="_______________GBS124" localSheetId="6">#REF!</definedName>
    <definedName name="_______________GBS124" localSheetId="0">#REF!</definedName>
    <definedName name="_______________GBS124">#REF!</definedName>
    <definedName name="_______________GBS13" localSheetId="6">#REF!</definedName>
    <definedName name="_______________GBS13" localSheetId="0">#REF!</definedName>
    <definedName name="_______________GBS13">#REF!</definedName>
    <definedName name="_______________GBS14" localSheetId="6">#REF!</definedName>
    <definedName name="_______________GBS14" localSheetId="0">#REF!</definedName>
    <definedName name="_______________GBS14">#REF!</definedName>
    <definedName name="_______________GBS15" localSheetId="6">#REF!</definedName>
    <definedName name="_______________GBS15" localSheetId="0">#REF!</definedName>
    <definedName name="_______________GBS15">#REF!</definedName>
    <definedName name="_______________GBS16" localSheetId="6">#REF!</definedName>
    <definedName name="_______________GBS16" localSheetId="0">#REF!</definedName>
    <definedName name="_______________GBS16">#REF!</definedName>
    <definedName name="_______________GBS17" localSheetId="6">#REF!</definedName>
    <definedName name="_______________GBS17" localSheetId="0">#REF!</definedName>
    <definedName name="_______________GBS17">#REF!</definedName>
    <definedName name="_______________GBS18" localSheetId="6">#REF!</definedName>
    <definedName name="_______________GBS18" localSheetId="0">#REF!</definedName>
    <definedName name="_______________GBS18">#REF!</definedName>
    <definedName name="_______________GBS19" localSheetId="6">#REF!</definedName>
    <definedName name="_______________GBS19" localSheetId="0">#REF!</definedName>
    <definedName name="_______________GBS19">#REF!</definedName>
    <definedName name="_______________GBS21" localSheetId="6">#REF!</definedName>
    <definedName name="_______________GBS21" localSheetId="0">#REF!</definedName>
    <definedName name="_______________GBS21">#REF!</definedName>
    <definedName name="_______________GBS210" localSheetId="6">#REF!</definedName>
    <definedName name="_______________GBS210" localSheetId="0">#REF!</definedName>
    <definedName name="_______________GBS210">#REF!</definedName>
    <definedName name="_______________GBS211" localSheetId="6">#REF!</definedName>
    <definedName name="_______________GBS211" localSheetId="0">#REF!</definedName>
    <definedName name="_______________GBS211">#REF!</definedName>
    <definedName name="_______________GBS212" localSheetId="6">#REF!</definedName>
    <definedName name="_______________GBS212" localSheetId="0">#REF!</definedName>
    <definedName name="_______________GBS212">#REF!</definedName>
    <definedName name="_______________GBS213" localSheetId="6">#REF!</definedName>
    <definedName name="_______________GBS213" localSheetId="0">#REF!</definedName>
    <definedName name="_______________GBS213">#REF!</definedName>
    <definedName name="_______________GBS214" localSheetId="6">#REF!</definedName>
    <definedName name="_______________GBS214" localSheetId="0">#REF!</definedName>
    <definedName name="_______________GBS214">#REF!</definedName>
    <definedName name="_______________GBS215" localSheetId="6">#REF!</definedName>
    <definedName name="_______________GBS215" localSheetId="0">#REF!</definedName>
    <definedName name="_______________GBS215">#REF!</definedName>
    <definedName name="_______________GBS216" localSheetId="6">#REF!</definedName>
    <definedName name="_______________GBS216" localSheetId="0">#REF!</definedName>
    <definedName name="_______________GBS216">#REF!</definedName>
    <definedName name="_______________GBS217" localSheetId="6">#REF!</definedName>
    <definedName name="_______________GBS217" localSheetId="0">#REF!</definedName>
    <definedName name="_______________GBS217">#REF!</definedName>
    <definedName name="_______________GBS218" localSheetId="6">#REF!</definedName>
    <definedName name="_______________GBS218" localSheetId="0">#REF!</definedName>
    <definedName name="_______________GBS218">#REF!</definedName>
    <definedName name="_______________GBS219" localSheetId="6">#REF!</definedName>
    <definedName name="_______________GBS219" localSheetId="0">#REF!</definedName>
    <definedName name="_______________GBS219">#REF!</definedName>
    <definedName name="_______________GBS22" localSheetId="6">#REF!</definedName>
    <definedName name="_______________GBS22" localSheetId="0">#REF!</definedName>
    <definedName name="_______________GBS22">#REF!</definedName>
    <definedName name="_______________GBS220" localSheetId="6">#REF!</definedName>
    <definedName name="_______________GBS220" localSheetId="0">#REF!</definedName>
    <definedName name="_______________GBS220">#REF!</definedName>
    <definedName name="_______________GBS221" localSheetId="6">#REF!</definedName>
    <definedName name="_______________GBS221" localSheetId="0">#REF!</definedName>
    <definedName name="_______________GBS221">#REF!</definedName>
    <definedName name="_______________GBS222" localSheetId="6">#REF!</definedName>
    <definedName name="_______________GBS222" localSheetId="0">#REF!</definedName>
    <definedName name="_______________GBS222">#REF!</definedName>
    <definedName name="_______________GBS223" localSheetId="6">#REF!</definedName>
    <definedName name="_______________GBS223" localSheetId="0">#REF!</definedName>
    <definedName name="_______________GBS223">#REF!</definedName>
    <definedName name="_______________GBS224" localSheetId="6">#REF!</definedName>
    <definedName name="_______________GBS224" localSheetId="0">#REF!</definedName>
    <definedName name="_______________GBS224">#REF!</definedName>
    <definedName name="_______________GBS23" localSheetId="6">#REF!</definedName>
    <definedName name="_______________GBS23" localSheetId="0">#REF!</definedName>
    <definedName name="_______________GBS23">#REF!</definedName>
    <definedName name="_______________GBS24" localSheetId="6">#REF!</definedName>
    <definedName name="_______________GBS24" localSheetId="0">#REF!</definedName>
    <definedName name="_______________GBS24">#REF!</definedName>
    <definedName name="_______________GBS25" localSheetId="6">#REF!</definedName>
    <definedName name="_______________GBS25" localSheetId="0">#REF!</definedName>
    <definedName name="_______________GBS25">#REF!</definedName>
    <definedName name="_______________GBS26" localSheetId="6">#REF!</definedName>
    <definedName name="_______________GBS26" localSheetId="0">#REF!</definedName>
    <definedName name="_______________GBS26">#REF!</definedName>
    <definedName name="_______________GBS27" localSheetId="6">#REF!</definedName>
    <definedName name="_______________GBS27" localSheetId="0">#REF!</definedName>
    <definedName name="_______________GBS27">#REF!</definedName>
    <definedName name="_______________GBS28" localSheetId="6">#REF!</definedName>
    <definedName name="_______________GBS28" localSheetId="0">#REF!</definedName>
    <definedName name="_______________GBS28">#REF!</definedName>
    <definedName name="_______________GBS29" localSheetId="6">#REF!</definedName>
    <definedName name="_______________GBS29" localSheetId="0">#REF!</definedName>
    <definedName name="_______________GBS29">#REF!</definedName>
    <definedName name="_______________imp1">[11]DATA_PRG!$H$245</definedName>
    <definedName name="_______________knr2" localSheetId="6">#REF!</definedName>
    <definedName name="_______________knr2" localSheetId="0">#REF!</definedName>
    <definedName name="_______________knr2">#REF!</definedName>
    <definedName name="_______________l1">[3]leads!$A$3:$E$108</definedName>
    <definedName name="_______________l12" localSheetId="6">#REF!</definedName>
    <definedName name="_______________l12" localSheetId="0">#REF!</definedName>
    <definedName name="_______________l12">#REF!</definedName>
    <definedName name="_______________l2">[2]r!$F$29</definedName>
    <definedName name="_______________l3" localSheetId="6">#REF!</definedName>
    <definedName name="_______________l3" localSheetId="0">#REF!</definedName>
    <definedName name="_______________l3">#REF!</definedName>
    <definedName name="_______________l4">[4]Sheet1!$W$2:$Y$103</definedName>
    <definedName name="_______________l5" localSheetId="6">#REF!</definedName>
    <definedName name="_______________l5" localSheetId="0">#REF!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6">#REF!</definedName>
    <definedName name="_______________lj600" localSheetId="0">#REF!</definedName>
    <definedName name="_______________lj600">#REF!</definedName>
    <definedName name="_______________lj900" localSheetId="6">#REF!</definedName>
    <definedName name="_______________lj900" localSheetId="0">#REF!</definedName>
    <definedName name="_______________lj900">#REF!</definedName>
    <definedName name="_______________LL3" localSheetId="6">#REF!</definedName>
    <definedName name="_______________LL3" localSheetId="0">#REF!</definedName>
    <definedName name="_______________LL3">#REF!</definedName>
    <definedName name="_______________LSO24" localSheetId="6">[10]Lead!#REF!</definedName>
    <definedName name="_______________LSO24" localSheetId="0">[10]Lead!#REF!</definedName>
    <definedName name="_______________LSO24">[10]Lead!#REF!</definedName>
    <definedName name="_______________MA1" localSheetId="6">#REF!</definedName>
    <definedName name="_______________MA1" localSheetId="0">#REF!</definedName>
    <definedName name="_______________MA1">#REF!</definedName>
    <definedName name="_______________MA2" localSheetId="6">#REF!</definedName>
    <definedName name="_______________MA2" localSheetId="0">#REF!</definedName>
    <definedName name="_______________MA2">#REF!</definedName>
    <definedName name="_______________Met22" localSheetId="6">#REF!</definedName>
    <definedName name="_______________Met22" localSheetId="0">#REF!</definedName>
    <definedName name="_______________Met22">#REF!</definedName>
    <definedName name="_______________Met45" localSheetId="6">#REF!</definedName>
    <definedName name="_______________Met45" localSheetId="0">#REF!</definedName>
    <definedName name="_______________Met45">#REF!</definedName>
    <definedName name="_______________MEt55" localSheetId="6">#REF!</definedName>
    <definedName name="_______________MEt55" localSheetId="0">#REF!</definedName>
    <definedName name="_______________MEt55">#REF!</definedName>
    <definedName name="_______________Met63" localSheetId="6">#REF!</definedName>
    <definedName name="_______________Met63" localSheetId="0">#REF!</definedName>
    <definedName name="_______________Met63">#REF!</definedName>
    <definedName name="_______________ML21" localSheetId="6">#REF!</definedName>
    <definedName name="_______________ML21" localSheetId="0">#REF!</definedName>
    <definedName name="_______________ML21">#REF!</definedName>
    <definedName name="_______________ML210" localSheetId="6">#REF!</definedName>
    <definedName name="_______________ML210" localSheetId="0">#REF!</definedName>
    <definedName name="_______________ML210">#REF!</definedName>
    <definedName name="_______________ML211" localSheetId="6">#REF!</definedName>
    <definedName name="_______________ML211" localSheetId="0">#REF!</definedName>
    <definedName name="_______________ML211">#REF!</definedName>
    <definedName name="_______________ML212" localSheetId="6">#REF!</definedName>
    <definedName name="_______________ML212" localSheetId="0">#REF!</definedName>
    <definedName name="_______________ML212">#REF!</definedName>
    <definedName name="_______________ML213" localSheetId="6">#REF!</definedName>
    <definedName name="_______________ML213" localSheetId="0">#REF!</definedName>
    <definedName name="_______________ML213">#REF!</definedName>
    <definedName name="_______________ML214" localSheetId="6">#REF!</definedName>
    <definedName name="_______________ML214" localSheetId="0">#REF!</definedName>
    <definedName name="_______________ML214">#REF!</definedName>
    <definedName name="_______________ML215" localSheetId="6">#REF!</definedName>
    <definedName name="_______________ML215" localSheetId="0">#REF!</definedName>
    <definedName name="_______________ML215">#REF!</definedName>
    <definedName name="_______________ML216" localSheetId="6">#REF!</definedName>
    <definedName name="_______________ML216" localSheetId="0">#REF!</definedName>
    <definedName name="_______________ML216">#REF!</definedName>
    <definedName name="_______________ML217" localSheetId="6">#REF!</definedName>
    <definedName name="_______________ML217" localSheetId="0">#REF!</definedName>
    <definedName name="_______________ML217">#REF!</definedName>
    <definedName name="_______________ML218" localSheetId="6">#REF!</definedName>
    <definedName name="_______________ML218" localSheetId="0">#REF!</definedName>
    <definedName name="_______________ML218">#REF!</definedName>
    <definedName name="_______________ML219" localSheetId="6">#REF!</definedName>
    <definedName name="_______________ML219" localSheetId="0">#REF!</definedName>
    <definedName name="_______________ML219">#REF!</definedName>
    <definedName name="_______________ML22" localSheetId="6">#REF!</definedName>
    <definedName name="_______________ML22" localSheetId="0">#REF!</definedName>
    <definedName name="_______________ML22">#REF!</definedName>
    <definedName name="_______________ML220" localSheetId="6">#REF!</definedName>
    <definedName name="_______________ML220" localSheetId="0">#REF!</definedName>
    <definedName name="_______________ML220">#REF!</definedName>
    <definedName name="_______________ML221" localSheetId="6">#REF!</definedName>
    <definedName name="_______________ML221" localSheetId="0">#REF!</definedName>
    <definedName name="_______________ML221">#REF!</definedName>
    <definedName name="_______________ML222" localSheetId="6">#REF!</definedName>
    <definedName name="_______________ML222" localSheetId="0">#REF!</definedName>
    <definedName name="_______________ML222">#REF!</definedName>
    <definedName name="_______________ML223" localSheetId="6">#REF!</definedName>
    <definedName name="_______________ML223" localSheetId="0">#REF!</definedName>
    <definedName name="_______________ML223">#REF!</definedName>
    <definedName name="_______________ML224" localSheetId="6">#REF!</definedName>
    <definedName name="_______________ML224" localSheetId="0">#REF!</definedName>
    <definedName name="_______________ML224">#REF!</definedName>
    <definedName name="_______________ML23" localSheetId="6">#REF!</definedName>
    <definedName name="_______________ML23" localSheetId="0">#REF!</definedName>
    <definedName name="_______________ML23">#REF!</definedName>
    <definedName name="_______________ML24" localSheetId="6">#REF!</definedName>
    <definedName name="_______________ML24" localSheetId="0">#REF!</definedName>
    <definedName name="_______________ML24">#REF!</definedName>
    <definedName name="_______________ML25" localSheetId="6">#REF!</definedName>
    <definedName name="_______________ML25" localSheetId="0">#REF!</definedName>
    <definedName name="_______________ML25">#REF!</definedName>
    <definedName name="_______________ML26" localSheetId="6">#REF!</definedName>
    <definedName name="_______________ML26" localSheetId="0">#REF!</definedName>
    <definedName name="_______________ML26">#REF!</definedName>
    <definedName name="_______________ML27" localSheetId="6">#REF!</definedName>
    <definedName name="_______________ML27" localSheetId="0">#REF!</definedName>
    <definedName name="_______________ML27">#REF!</definedName>
    <definedName name="_______________ML28" localSheetId="6">#REF!</definedName>
    <definedName name="_______________ML28" localSheetId="0">#REF!</definedName>
    <definedName name="_______________ML28">#REF!</definedName>
    <definedName name="_______________ML29" localSheetId="6">#REF!</definedName>
    <definedName name="_______________ML29" localSheetId="0">#REF!</definedName>
    <definedName name="_______________ML29">#REF!</definedName>
    <definedName name="_______________ML31" localSheetId="6">#REF!</definedName>
    <definedName name="_______________ML31" localSheetId="0">#REF!</definedName>
    <definedName name="_______________ML31">#REF!</definedName>
    <definedName name="_______________ML310" localSheetId="6">#REF!</definedName>
    <definedName name="_______________ML310" localSheetId="0">#REF!</definedName>
    <definedName name="_______________ML310">#REF!</definedName>
    <definedName name="_______________ML311" localSheetId="6">#REF!</definedName>
    <definedName name="_______________ML311" localSheetId="0">#REF!</definedName>
    <definedName name="_______________ML311">#REF!</definedName>
    <definedName name="_______________ML312" localSheetId="6">#REF!</definedName>
    <definedName name="_______________ML312" localSheetId="0">#REF!</definedName>
    <definedName name="_______________ML312">#REF!</definedName>
    <definedName name="_______________ML313" localSheetId="6">#REF!</definedName>
    <definedName name="_______________ML313" localSheetId="0">#REF!</definedName>
    <definedName name="_______________ML313">#REF!</definedName>
    <definedName name="_______________ML314" localSheetId="6">#REF!</definedName>
    <definedName name="_______________ML314" localSheetId="0">#REF!</definedName>
    <definedName name="_______________ML314">#REF!</definedName>
    <definedName name="_______________ML315" localSheetId="6">#REF!</definedName>
    <definedName name="_______________ML315" localSheetId="0">#REF!</definedName>
    <definedName name="_______________ML315">#REF!</definedName>
    <definedName name="_______________ML316" localSheetId="6">#REF!</definedName>
    <definedName name="_______________ML316" localSheetId="0">#REF!</definedName>
    <definedName name="_______________ML316">#REF!</definedName>
    <definedName name="_______________ML317" localSheetId="6">#REF!</definedName>
    <definedName name="_______________ML317" localSheetId="0">#REF!</definedName>
    <definedName name="_______________ML317">#REF!</definedName>
    <definedName name="_______________ML318" localSheetId="6">#REF!</definedName>
    <definedName name="_______________ML318" localSheetId="0">#REF!</definedName>
    <definedName name="_______________ML318">#REF!</definedName>
    <definedName name="_______________ML319" localSheetId="6">#REF!</definedName>
    <definedName name="_______________ML319" localSheetId="0">#REF!</definedName>
    <definedName name="_______________ML319">#REF!</definedName>
    <definedName name="_______________ML32" localSheetId="6">#REF!</definedName>
    <definedName name="_______________ML32" localSheetId="0">#REF!</definedName>
    <definedName name="_______________ML32">#REF!</definedName>
    <definedName name="_______________ML320" localSheetId="6">#REF!</definedName>
    <definedName name="_______________ML320" localSheetId="0">#REF!</definedName>
    <definedName name="_______________ML320">#REF!</definedName>
    <definedName name="_______________ML321" localSheetId="6">#REF!</definedName>
    <definedName name="_______________ML321" localSheetId="0">#REF!</definedName>
    <definedName name="_______________ML321">#REF!</definedName>
    <definedName name="_______________ML322" localSheetId="6">#REF!</definedName>
    <definedName name="_______________ML322" localSheetId="0">#REF!</definedName>
    <definedName name="_______________ML322">#REF!</definedName>
    <definedName name="_______________ML323" localSheetId="6">#REF!</definedName>
    <definedName name="_______________ML323" localSheetId="0">#REF!</definedName>
    <definedName name="_______________ML323">#REF!</definedName>
    <definedName name="_______________ML324" localSheetId="6">#REF!</definedName>
    <definedName name="_______________ML324" localSheetId="0">#REF!</definedName>
    <definedName name="_______________ML324">#REF!</definedName>
    <definedName name="_______________ML33" localSheetId="6">#REF!</definedName>
    <definedName name="_______________ML33" localSheetId="0">#REF!</definedName>
    <definedName name="_______________ML33">#REF!</definedName>
    <definedName name="_______________ML34" localSheetId="6">#REF!</definedName>
    <definedName name="_______________ML34" localSheetId="0">#REF!</definedName>
    <definedName name="_______________ML34">#REF!</definedName>
    <definedName name="_______________ML35" localSheetId="6">#REF!</definedName>
    <definedName name="_______________ML35" localSheetId="0">#REF!</definedName>
    <definedName name="_______________ML35">#REF!</definedName>
    <definedName name="_______________ML36" localSheetId="6">#REF!</definedName>
    <definedName name="_______________ML36" localSheetId="0">#REF!</definedName>
    <definedName name="_______________ML36">#REF!</definedName>
    <definedName name="_______________ML37" localSheetId="6">#REF!</definedName>
    <definedName name="_______________ML37" localSheetId="0">#REF!</definedName>
    <definedName name="_______________ML37">#REF!</definedName>
    <definedName name="_______________ML38" localSheetId="6">#REF!</definedName>
    <definedName name="_______________ML38" localSheetId="0">#REF!</definedName>
    <definedName name="_______________ML38">#REF!</definedName>
    <definedName name="_______________ML39" localSheetId="6">#REF!</definedName>
    <definedName name="_______________ML39" localSheetId="0">#REF!</definedName>
    <definedName name="_______________ML39">#REF!</definedName>
    <definedName name="_______________ML7" localSheetId="6">#REF!</definedName>
    <definedName name="_______________ML7" localSheetId="0">#REF!</definedName>
    <definedName name="_______________ML7">#REF!</definedName>
    <definedName name="_______________ML8" localSheetId="6">#REF!</definedName>
    <definedName name="_______________ML8" localSheetId="0">#REF!</definedName>
    <definedName name="_______________ML8">#REF!</definedName>
    <definedName name="_______________ML9" localSheetId="6">#REF!</definedName>
    <definedName name="_______________ML9" localSheetId="0">#REF!</definedName>
    <definedName name="_______________ML9">#REF!</definedName>
    <definedName name="_______________mm1">[6]r!$F$4</definedName>
    <definedName name="_______________mm1000" localSheetId="6">#REF!</definedName>
    <definedName name="_______________mm1000" localSheetId="0">#REF!</definedName>
    <definedName name="_______________mm1000">#REF!</definedName>
    <definedName name="_______________mm11">[2]r!$F$4</definedName>
    <definedName name="_______________mm111">[5]r!$F$4</definedName>
    <definedName name="_______________mm600" localSheetId="6">#REF!</definedName>
    <definedName name="_______________mm600" localSheetId="0">#REF!</definedName>
    <definedName name="_______________mm600">#REF!</definedName>
    <definedName name="_______________mm800" localSheetId="6">#REF!</definedName>
    <definedName name="_______________mm800" localSheetId="0">#REF!</definedName>
    <definedName name="_______________mm800">#REF!</definedName>
    <definedName name="_______________PC1" localSheetId="6">#REF!</definedName>
    <definedName name="_______________PC1" localSheetId="0">#REF!</definedName>
    <definedName name="_______________PC1">#REF!</definedName>
    <definedName name="_______________PC10" localSheetId="6">#REF!</definedName>
    <definedName name="_______________PC10" localSheetId="0">#REF!</definedName>
    <definedName name="_______________PC10">#REF!</definedName>
    <definedName name="_______________PC11" localSheetId="6">#REF!</definedName>
    <definedName name="_______________PC11" localSheetId="0">#REF!</definedName>
    <definedName name="_______________PC11">#REF!</definedName>
    <definedName name="_______________PC12" localSheetId="6">#REF!</definedName>
    <definedName name="_______________PC12" localSheetId="0">#REF!</definedName>
    <definedName name="_______________PC12">#REF!</definedName>
    <definedName name="_______________PC13" localSheetId="6">#REF!</definedName>
    <definedName name="_______________PC13" localSheetId="0">#REF!</definedName>
    <definedName name="_______________PC13">#REF!</definedName>
    <definedName name="_______________PC14" localSheetId="6">#REF!</definedName>
    <definedName name="_______________PC14" localSheetId="0">#REF!</definedName>
    <definedName name="_______________PC14">#REF!</definedName>
    <definedName name="_______________PC15" localSheetId="6">#REF!</definedName>
    <definedName name="_______________PC15" localSheetId="0">#REF!</definedName>
    <definedName name="_______________PC15">#REF!</definedName>
    <definedName name="_______________PC16" localSheetId="6">#REF!</definedName>
    <definedName name="_______________PC16" localSheetId="0">#REF!</definedName>
    <definedName name="_______________PC16">#REF!</definedName>
    <definedName name="_______________PC17" localSheetId="6">#REF!</definedName>
    <definedName name="_______________PC17" localSheetId="0">#REF!</definedName>
    <definedName name="_______________PC17">#REF!</definedName>
    <definedName name="_______________PC18" localSheetId="6">#REF!</definedName>
    <definedName name="_______________PC18" localSheetId="0">#REF!</definedName>
    <definedName name="_______________PC18">#REF!</definedName>
    <definedName name="_______________PC19" localSheetId="6">#REF!</definedName>
    <definedName name="_______________PC19" localSheetId="0">#REF!</definedName>
    <definedName name="_______________PC19">#REF!</definedName>
    <definedName name="_______________pc2" localSheetId="6">#REF!</definedName>
    <definedName name="_______________pc2" localSheetId="0">#REF!</definedName>
    <definedName name="_______________pc2">#REF!</definedName>
    <definedName name="_______________PC20">NA()</definedName>
    <definedName name="_______________PC21" localSheetId="6">#REF!</definedName>
    <definedName name="_______________PC21" localSheetId="0">#REF!</definedName>
    <definedName name="_______________PC21">#REF!</definedName>
    <definedName name="_______________PC22" localSheetId="6">#REF!</definedName>
    <definedName name="_______________PC22" localSheetId="0">#REF!</definedName>
    <definedName name="_______________PC22">#REF!</definedName>
    <definedName name="_______________PC23" localSheetId="6">#REF!</definedName>
    <definedName name="_______________PC23" localSheetId="0">#REF!</definedName>
    <definedName name="_______________PC23">#REF!</definedName>
    <definedName name="_______________PC24" localSheetId="6">#REF!</definedName>
    <definedName name="_______________PC24" localSheetId="0">#REF!</definedName>
    <definedName name="_______________PC24">#REF!</definedName>
    <definedName name="_______________PC3" localSheetId="6">#REF!</definedName>
    <definedName name="_______________PC3" localSheetId="0">#REF!</definedName>
    <definedName name="_______________PC3">#REF!</definedName>
    <definedName name="_______________PC4" localSheetId="6">#REF!</definedName>
    <definedName name="_______________PC4" localSheetId="0">#REF!</definedName>
    <definedName name="_______________PC4">#REF!</definedName>
    <definedName name="_______________PC5" localSheetId="6">#REF!</definedName>
    <definedName name="_______________PC5" localSheetId="0">#REF!</definedName>
    <definedName name="_______________PC5">#REF!</definedName>
    <definedName name="_______________PC6" localSheetId="6">#REF!</definedName>
    <definedName name="_______________PC6" localSheetId="0">#REF!</definedName>
    <definedName name="_______________PC6">#REF!</definedName>
    <definedName name="_______________pc600" localSheetId="6">#REF!</definedName>
    <definedName name="_______________pc600" localSheetId="0">#REF!</definedName>
    <definedName name="_______________pc600">#REF!</definedName>
    <definedName name="_______________PC7" localSheetId="6">#REF!</definedName>
    <definedName name="_______________PC7" localSheetId="0">#REF!</definedName>
    <definedName name="_______________PC7">#REF!</definedName>
    <definedName name="_______________PC8" localSheetId="6">#REF!</definedName>
    <definedName name="_______________PC8" localSheetId="0">#REF!</definedName>
    <definedName name="_______________PC8">#REF!</definedName>
    <definedName name="_______________PC9" localSheetId="6">#REF!</definedName>
    <definedName name="_______________PC9" localSheetId="0">#REF!</definedName>
    <definedName name="_______________PC9">#REF!</definedName>
    <definedName name="_______________pc900" localSheetId="6">#REF!</definedName>
    <definedName name="_______________pc900" localSheetId="0">#REF!</definedName>
    <definedName name="_______________pc900">#REF!</definedName>
    <definedName name="_______________pla4">[12]DATA_PRG!$H$269</definedName>
    <definedName name="_______________pv2" localSheetId="6">#REF!</definedName>
    <definedName name="_______________pv2" localSheetId="0">#REF!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6">#REF!</definedName>
    <definedName name="_______________var1" localSheetId="0">#REF!</definedName>
    <definedName name="_______________var1">#REF!</definedName>
    <definedName name="_______________var4" localSheetId="6">#REF!</definedName>
    <definedName name="_______________var4" localSheetId="0">#REF!</definedName>
    <definedName name="_______________var4">#REF!</definedName>
    <definedName name="_______________vat1">NA()</definedName>
    <definedName name="______________bla1">[1]leads!$H$7</definedName>
    <definedName name="______________BSG100" localSheetId="6">#REF!</definedName>
    <definedName name="______________BSG100" localSheetId="0">#REF!</definedName>
    <definedName name="______________BSG100">#REF!</definedName>
    <definedName name="______________BSG150" localSheetId="6">#REF!</definedName>
    <definedName name="______________BSG150" localSheetId="0">#REF!</definedName>
    <definedName name="______________BSG150">#REF!</definedName>
    <definedName name="______________BSG5" localSheetId="6">#REF!</definedName>
    <definedName name="______________BSG5" localSheetId="0">#REF!</definedName>
    <definedName name="______________BSG5">#REF!</definedName>
    <definedName name="______________BSG75" localSheetId="6">#REF!</definedName>
    <definedName name="______________BSG75" localSheetId="0">#REF!</definedName>
    <definedName name="______________BSG75">#REF!</definedName>
    <definedName name="______________BTC1" localSheetId="6">#REF!</definedName>
    <definedName name="______________BTC1" localSheetId="0">#REF!</definedName>
    <definedName name="______________BTC1">#REF!</definedName>
    <definedName name="______________BTC10" localSheetId="6">#REF!</definedName>
    <definedName name="______________BTC10" localSheetId="0">#REF!</definedName>
    <definedName name="______________BTC10">#REF!</definedName>
    <definedName name="______________BTC11" localSheetId="6">#REF!</definedName>
    <definedName name="______________BTC11" localSheetId="0">#REF!</definedName>
    <definedName name="______________BTC11">#REF!</definedName>
    <definedName name="______________BTC12" localSheetId="6">#REF!</definedName>
    <definedName name="______________BTC12" localSheetId="0">#REF!</definedName>
    <definedName name="______________BTC12">#REF!</definedName>
    <definedName name="______________BTC13" localSheetId="6">#REF!</definedName>
    <definedName name="______________BTC13" localSheetId="0">#REF!</definedName>
    <definedName name="______________BTC13">#REF!</definedName>
    <definedName name="______________BTC14" localSheetId="6">#REF!</definedName>
    <definedName name="______________BTC14" localSheetId="0">#REF!</definedName>
    <definedName name="______________BTC14">#REF!</definedName>
    <definedName name="______________BTC15" localSheetId="6">#REF!</definedName>
    <definedName name="______________BTC15" localSheetId="0">#REF!</definedName>
    <definedName name="______________BTC15">#REF!</definedName>
    <definedName name="______________BTC16" localSheetId="6">#REF!</definedName>
    <definedName name="______________BTC16" localSheetId="0">#REF!</definedName>
    <definedName name="______________BTC16">#REF!</definedName>
    <definedName name="______________BTC17" localSheetId="6">#REF!</definedName>
    <definedName name="______________BTC17" localSheetId="0">#REF!</definedName>
    <definedName name="______________BTC17">#REF!</definedName>
    <definedName name="______________BTC18" localSheetId="6">#REF!</definedName>
    <definedName name="______________BTC18" localSheetId="0">#REF!</definedName>
    <definedName name="______________BTC18">#REF!</definedName>
    <definedName name="______________BTC19" localSheetId="6">#REF!</definedName>
    <definedName name="______________BTC19" localSheetId="0">#REF!</definedName>
    <definedName name="______________BTC19">#REF!</definedName>
    <definedName name="______________BTC2" localSheetId="6">#REF!</definedName>
    <definedName name="______________BTC2" localSheetId="0">#REF!</definedName>
    <definedName name="______________BTC2">#REF!</definedName>
    <definedName name="______________BTC20" localSheetId="6">#REF!</definedName>
    <definedName name="______________BTC20" localSheetId="0">#REF!</definedName>
    <definedName name="______________BTC20">#REF!</definedName>
    <definedName name="______________BTC21" localSheetId="6">#REF!</definedName>
    <definedName name="______________BTC21" localSheetId="0">#REF!</definedName>
    <definedName name="______________BTC21">#REF!</definedName>
    <definedName name="______________BTC22" localSheetId="6">#REF!</definedName>
    <definedName name="______________BTC22" localSheetId="0">#REF!</definedName>
    <definedName name="______________BTC22">#REF!</definedName>
    <definedName name="______________BTC23" localSheetId="6">#REF!</definedName>
    <definedName name="______________BTC23" localSheetId="0">#REF!</definedName>
    <definedName name="______________BTC23">#REF!</definedName>
    <definedName name="______________BTC24" localSheetId="6">#REF!</definedName>
    <definedName name="______________BTC24" localSheetId="0">#REF!</definedName>
    <definedName name="______________BTC24">#REF!</definedName>
    <definedName name="______________BTC3" localSheetId="6">#REF!</definedName>
    <definedName name="______________BTC3" localSheetId="0">#REF!</definedName>
    <definedName name="______________BTC3">#REF!</definedName>
    <definedName name="______________BTC4" localSheetId="6">#REF!</definedName>
    <definedName name="______________BTC4" localSheetId="0">#REF!</definedName>
    <definedName name="______________BTC4">#REF!</definedName>
    <definedName name="______________BTC5" localSheetId="6">#REF!</definedName>
    <definedName name="______________BTC5" localSheetId="0">#REF!</definedName>
    <definedName name="______________BTC5">#REF!</definedName>
    <definedName name="______________BTC6" localSheetId="6">#REF!</definedName>
    <definedName name="______________BTC6" localSheetId="0">#REF!</definedName>
    <definedName name="______________BTC6">#REF!</definedName>
    <definedName name="______________BTC7" localSheetId="6">#REF!</definedName>
    <definedName name="______________BTC7" localSheetId="0">#REF!</definedName>
    <definedName name="______________BTC7">#REF!</definedName>
    <definedName name="______________BTC8" localSheetId="6">#REF!</definedName>
    <definedName name="______________BTC8" localSheetId="0">#REF!</definedName>
    <definedName name="______________BTC8">#REF!</definedName>
    <definedName name="______________BTC9" localSheetId="6">#REF!</definedName>
    <definedName name="______________BTC9" localSheetId="0">#REF!</definedName>
    <definedName name="______________BTC9">#REF!</definedName>
    <definedName name="______________BTR1" localSheetId="6">#REF!</definedName>
    <definedName name="______________BTR1" localSheetId="0">#REF!</definedName>
    <definedName name="______________BTR1">#REF!</definedName>
    <definedName name="______________BTR10" localSheetId="6">#REF!</definedName>
    <definedName name="______________BTR10" localSheetId="0">#REF!</definedName>
    <definedName name="______________BTR10">#REF!</definedName>
    <definedName name="______________BTR11" localSheetId="6">#REF!</definedName>
    <definedName name="______________BTR11" localSheetId="0">#REF!</definedName>
    <definedName name="______________BTR11">#REF!</definedName>
    <definedName name="______________BTR12" localSheetId="6">#REF!</definedName>
    <definedName name="______________BTR12" localSheetId="0">#REF!</definedName>
    <definedName name="______________BTR12">#REF!</definedName>
    <definedName name="______________BTR13" localSheetId="6">#REF!</definedName>
    <definedName name="______________BTR13" localSheetId="0">#REF!</definedName>
    <definedName name="______________BTR13">#REF!</definedName>
    <definedName name="______________BTR14" localSheetId="6">#REF!</definedName>
    <definedName name="______________BTR14" localSheetId="0">#REF!</definedName>
    <definedName name="______________BTR14">#REF!</definedName>
    <definedName name="______________BTR15" localSheetId="6">#REF!</definedName>
    <definedName name="______________BTR15" localSheetId="0">#REF!</definedName>
    <definedName name="______________BTR15">#REF!</definedName>
    <definedName name="______________BTR16" localSheetId="6">#REF!</definedName>
    <definedName name="______________BTR16" localSheetId="0">#REF!</definedName>
    <definedName name="______________BTR16">#REF!</definedName>
    <definedName name="______________BTR17" localSheetId="6">#REF!</definedName>
    <definedName name="______________BTR17" localSheetId="0">#REF!</definedName>
    <definedName name="______________BTR17">#REF!</definedName>
    <definedName name="______________BTR18" localSheetId="6">#REF!</definedName>
    <definedName name="______________BTR18" localSheetId="0">#REF!</definedName>
    <definedName name="______________BTR18">#REF!</definedName>
    <definedName name="______________BTR19" localSheetId="6">#REF!</definedName>
    <definedName name="______________BTR19" localSheetId="0">#REF!</definedName>
    <definedName name="______________BTR19">#REF!</definedName>
    <definedName name="______________BTR2" localSheetId="6">#REF!</definedName>
    <definedName name="______________BTR2" localSheetId="0">#REF!</definedName>
    <definedName name="______________BTR2">#REF!</definedName>
    <definedName name="______________BTR20" localSheetId="6">#REF!</definedName>
    <definedName name="______________BTR20" localSheetId="0">#REF!</definedName>
    <definedName name="______________BTR20">#REF!</definedName>
    <definedName name="______________BTR21" localSheetId="6">#REF!</definedName>
    <definedName name="______________BTR21" localSheetId="0">#REF!</definedName>
    <definedName name="______________BTR21">#REF!</definedName>
    <definedName name="______________BTR22" localSheetId="6">#REF!</definedName>
    <definedName name="______________BTR22" localSheetId="0">#REF!</definedName>
    <definedName name="______________BTR22">#REF!</definedName>
    <definedName name="______________BTR23" localSheetId="6">#REF!</definedName>
    <definedName name="______________BTR23" localSheetId="0">#REF!</definedName>
    <definedName name="______________BTR23">#REF!</definedName>
    <definedName name="______________BTR24" localSheetId="6">#REF!</definedName>
    <definedName name="______________BTR24" localSheetId="0">#REF!</definedName>
    <definedName name="______________BTR24">#REF!</definedName>
    <definedName name="______________BTR3" localSheetId="6">#REF!</definedName>
    <definedName name="______________BTR3" localSheetId="0">#REF!</definedName>
    <definedName name="______________BTR3">#REF!</definedName>
    <definedName name="______________BTR4" localSheetId="6">#REF!</definedName>
    <definedName name="______________BTR4" localSheetId="0">#REF!</definedName>
    <definedName name="______________BTR4">#REF!</definedName>
    <definedName name="______________BTR5" localSheetId="6">#REF!</definedName>
    <definedName name="______________BTR5" localSheetId="0">#REF!</definedName>
    <definedName name="______________BTR5">#REF!</definedName>
    <definedName name="______________BTR6" localSheetId="6">#REF!</definedName>
    <definedName name="______________BTR6" localSheetId="0">#REF!</definedName>
    <definedName name="______________BTR6">#REF!</definedName>
    <definedName name="______________BTR7" localSheetId="6">#REF!</definedName>
    <definedName name="______________BTR7" localSheetId="0">#REF!</definedName>
    <definedName name="______________BTR7">#REF!</definedName>
    <definedName name="______________BTR8" localSheetId="6">#REF!</definedName>
    <definedName name="______________BTR8" localSheetId="0">#REF!</definedName>
    <definedName name="______________BTR8">#REF!</definedName>
    <definedName name="______________BTR9" localSheetId="6">#REF!</definedName>
    <definedName name="______________BTR9" localSheetId="0">#REF!</definedName>
    <definedName name="______________BTR9">#REF!</definedName>
    <definedName name="______________BTS1" localSheetId="6">#REF!</definedName>
    <definedName name="______________BTS1" localSheetId="0">#REF!</definedName>
    <definedName name="______________BTS1">#REF!</definedName>
    <definedName name="______________BTS10" localSheetId="6">#REF!</definedName>
    <definedName name="______________BTS10" localSheetId="0">#REF!</definedName>
    <definedName name="______________BTS10">#REF!</definedName>
    <definedName name="______________BTS11" localSheetId="6">#REF!</definedName>
    <definedName name="______________BTS11" localSheetId="0">#REF!</definedName>
    <definedName name="______________BTS11">#REF!</definedName>
    <definedName name="______________BTS12" localSheetId="6">#REF!</definedName>
    <definedName name="______________BTS12" localSheetId="0">#REF!</definedName>
    <definedName name="______________BTS12">#REF!</definedName>
    <definedName name="______________BTS13" localSheetId="6">#REF!</definedName>
    <definedName name="______________BTS13" localSheetId="0">#REF!</definedName>
    <definedName name="______________BTS13">#REF!</definedName>
    <definedName name="______________BTS14" localSheetId="6">#REF!</definedName>
    <definedName name="______________BTS14" localSheetId="0">#REF!</definedName>
    <definedName name="______________BTS14">#REF!</definedName>
    <definedName name="______________BTS15" localSheetId="6">#REF!</definedName>
    <definedName name="______________BTS15" localSheetId="0">#REF!</definedName>
    <definedName name="______________BTS15">#REF!</definedName>
    <definedName name="______________BTS16" localSheetId="6">#REF!</definedName>
    <definedName name="______________BTS16" localSheetId="0">#REF!</definedName>
    <definedName name="______________BTS16">#REF!</definedName>
    <definedName name="______________BTS17" localSheetId="6">#REF!</definedName>
    <definedName name="______________BTS17" localSheetId="0">#REF!</definedName>
    <definedName name="______________BTS17">#REF!</definedName>
    <definedName name="______________BTS18" localSheetId="6">#REF!</definedName>
    <definedName name="______________BTS18" localSheetId="0">#REF!</definedName>
    <definedName name="______________BTS18">#REF!</definedName>
    <definedName name="______________BTS19" localSheetId="6">#REF!</definedName>
    <definedName name="______________BTS19" localSheetId="0">#REF!</definedName>
    <definedName name="______________BTS19">#REF!</definedName>
    <definedName name="______________BTS2" localSheetId="6">#REF!</definedName>
    <definedName name="______________BTS2" localSheetId="0">#REF!</definedName>
    <definedName name="______________BTS2">#REF!</definedName>
    <definedName name="______________BTS20" localSheetId="6">#REF!</definedName>
    <definedName name="______________BTS20" localSheetId="0">#REF!</definedName>
    <definedName name="______________BTS20">#REF!</definedName>
    <definedName name="______________BTS21" localSheetId="6">#REF!</definedName>
    <definedName name="______________BTS21" localSheetId="0">#REF!</definedName>
    <definedName name="______________BTS21">#REF!</definedName>
    <definedName name="______________BTS22" localSheetId="6">#REF!</definedName>
    <definedName name="______________BTS22" localSheetId="0">#REF!</definedName>
    <definedName name="______________BTS22">#REF!</definedName>
    <definedName name="______________BTS23" localSheetId="6">#REF!</definedName>
    <definedName name="______________BTS23" localSheetId="0">#REF!</definedName>
    <definedName name="______________BTS23">#REF!</definedName>
    <definedName name="______________BTS24" localSheetId="6">#REF!</definedName>
    <definedName name="______________BTS24" localSheetId="0">#REF!</definedName>
    <definedName name="______________BTS24">#REF!</definedName>
    <definedName name="______________BTS3" localSheetId="6">#REF!</definedName>
    <definedName name="______________BTS3" localSheetId="0">#REF!</definedName>
    <definedName name="______________BTS3">#REF!</definedName>
    <definedName name="______________BTS4" localSheetId="6">#REF!</definedName>
    <definedName name="______________BTS4" localSheetId="0">#REF!</definedName>
    <definedName name="______________BTS4">#REF!</definedName>
    <definedName name="______________BTS5" localSheetId="6">#REF!</definedName>
    <definedName name="______________BTS5" localSheetId="0">#REF!</definedName>
    <definedName name="______________BTS5">#REF!</definedName>
    <definedName name="______________BTS6" localSheetId="6">#REF!</definedName>
    <definedName name="______________BTS6" localSheetId="0">#REF!</definedName>
    <definedName name="______________BTS6">#REF!</definedName>
    <definedName name="______________BTS7" localSheetId="6">#REF!</definedName>
    <definedName name="______________BTS7" localSheetId="0">#REF!</definedName>
    <definedName name="______________BTS7">#REF!</definedName>
    <definedName name="______________BTS8" localSheetId="6">#REF!</definedName>
    <definedName name="______________BTS8" localSheetId="0">#REF!</definedName>
    <definedName name="______________BTS8">#REF!</definedName>
    <definedName name="______________BTS9" localSheetId="6">#REF!</definedName>
    <definedName name="______________BTS9" localSheetId="0">#REF!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6">[16]Data!#REF!</definedName>
    <definedName name="______________G120907" localSheetId="0">[16]Data!#REF!</definedName>
    <definedName name="______________G120907">[16]Data!#REF!</definedName>
    <definedName name="______________GBS11">NA()</definedName>
    <definedName name="______________GBS110" localSheetId="6">#REF!</definedName>
    <definedName name="______________GBS110" localSheetId="0">#REF!</definedName>
    <definedName name="______________GBS110">#REF!</definedName>
    <definedName name="______________GBS111" localSheetId="6">#REF!</definedName>
    <definedName name="______________GBS111" localSheetId="0">#REF!</definedName>
    <definedName name="______________GBS111">#REF!</definedName>
    <definedName name="______________GBS112" localSheetId="6">#REF!</definedName>
    <definedName name="______________GBS112" localSheetId="0">#REF!</definedName>
    <definedName name="______________GBS112">#REF!</definedName>
    <definedName name="______________GBS113" localSheetId="6">#REF!</definedName>
    <definedName name="______________GBS113" localSheetId="0">#REF!</definedName>
    <definedName name="______________GBS113">#REF!</definedName>
    <definedName name="______________GBS114" localSheetId="6">#REF!</definedName>
    <definedName name="______________GBS114" localSheetId="0">#REF!</definedName>
    <definedName name="______________GBS114">#REF!</definedName>
    <definedName name="______________GBS115" localSheetId="6">#REF!</definedName>
    <definedName name="______________GBS115" localSheetId="0">#REF!</definedName>
    <definedName name="______________GBS115">#REF!</definedName>
    <definedName name="______________GBS116" localSheetId="6">#REF!</definedName>
    <definedName name="______________GBS116" localSheetId="0">#REF!</definedName>
    <definedName name="______________GBS116">#REF!</definedName>
    <definedName name="______________GBS117" localSheetId="6">#REF!</definedName>
    <definedName name="______________GBS117" localSheetId="0">#REF!</definedName>
    <definedName name="______________GBS117">#REF!</definedName>
    <definedName name="______________GBS118" localSheetId="6">#REF!</definedName>
    <definedName name="______________GBS118" localSheetId="0">#REF!</definedName>
    <definedName name="______________GBS118">#REF!</definedName>
    <definedName name="______________GBS119" localSheetId="6">#REF!</definedName>
    <definedName name="______________GBS119" localSheetId="0">#REF!</definedName>
    <definedName name="______________GBS119">#REF!</definedName>
    <definedName name="______________GBS12" localSheetId="6">#REF!</definedName>
    <definedName name="______________GBS12" localSheetId="0">#REF!</definedName>
    <definedName name="______________GBS12">#REF!</definedName>
    <definedName name="______________GBS120" localSheetId="6">#REF!</definedName>
    <definedName name="______________GBS120" localSheetId="0">#REF!</definedName>
    <definedName name="______________GBS120">#REF!</definedName>
    <definedName name="______________GBS121" localSheetId="6">#REF!</definedName>
    <definedName name="______________GBS121" localSheetId="0">#REF!</definedName>
    <definedName name="______________GBS121">#REF!</definedName>
    <definedName name="______________GBS122" localSheetId="6">#REF!</definedName>
    <definedName name="______________GBS122" localSheetId="0">#REF!</definedName>
    <definedName name="______________GBS122">#REF!</definedName>
    <definedName name="______________GBS123" localSheetId="6">#REF!</definedName>
    <definedName name="______________GBS123" localSheetId="0">#REF!</definedName>
    <definedName name="______________GBS123">#REF!</definedName>
    <definedName name="______________GBS124" localSheetId="6">#REF!</definedName>
    <definedName name="______________GBS124" localSheetId="0">#REF!</definedName>
    <definedName name="______________GBS124">#REF!</definedName>
    <definedName name="______________GBS13" localSheetId="6">#REF!</definedName>
    <definedName name="______________GBS13" localSheetId="0">#REF!</definedName>
    <definedName name="______________GBS13">#REF!</definedName>
    <definedName name="______________GBS14" localSheetId="6">#REF!</definedName>
    <definedName name="______________GBS14" localSheetId="0">#REF!</definedName>
    <definedName name="______________GBS14">#REF!</definedName>
    <definedName name="______________GBS15" localSheetId="6">#REF!</definedName>
    <definedName name="______________GBS15" localSheetId="0">#REF!</definedName>
    <definedName name="______________GBS15">#REF!</definedName>
    <definedName name="______________GBS16" localSheetId="6">#REF!</definedName>
    <definedName name="______________GBS16" localSheetId="0">#REF!</definedName>
    <definedName name="______________GBS16">#REF!</definedName>
    <definedName name="______________GBS17" localSheetId="6">#REF!</definedName>
    <definedName name="______________GBS17" localSheetId="0">#REF!</definedName>
    <definedName name="______________GBS17">#REF!</definedName>
    <definedName name="______________GBS18" localSheetId="6">#REF!</definedName>
    <definedName name="______________GBS18" localSheetId="0">#REF!</definedName>
    <definedName name="______________GBS18">#REF!</definedName>
    <definedName name="______________GBS19" localSheetId="6">#REF!</definedName>
    <definedName name="______________GBS19" localSheetId="0">#REF!</definedName>
    <definedName name="______________GBS19">#REF!</definedName>
    <definedName name="______________GBS21" localSheetId="6">#REF!</definedName>
    <definedName name="______________GBS21" localSheetId="0">#REF!</definedName>
    <definedName name="______________GBS21">#REF!</definedName>
    <definedName name="______________GBS210" localSheetId="6">#REF!</definedName>
    <definedName name="______________GBS210" localSheetId="0">#REF!</definedName>
    <definedName name="______________GBS210">#REF!</definedName>
    <definedName name="______________GBS211" localSheetId="6">#REF!</definedName>
    <definedName name="______________GBS211" localSheetId="0">#REF!</definedName>
    <definedName name="______________GBS211">#REF!</definedName>
    <definedName name="______________GBS212" localSheetId="6">#REF!</definedName>
    <definedName name="______________GBS212" localSheetId="0">#REF!</definedName>
    <definedName name="______________GBS212">#REF!</definedName>
    <definedName name="______________GBS213" localSheetId="6">#REF!</definedName>
    <definedName name="______________GBS213" localSheetId="0">#REF!</definedName>
    <definedName name="______________GBS213">#REF!</definedName>
    <definedName name="______________GBS214" localSheetId="6">#REF!</definedName>
    <definedName name="______________GBS214" localSheetId="0">#REF!</definedName>
    <definedName name="______________GBS214">#REF!</definedName>
    <definedName name="______________GBS215" localSheetId="6">#REF!</definedName>
    <definedName name="______________GBS215" localSheetId="0">#REF!</definedName>
    <definedName name="______________GBS215">#REF!</definedName>
    <definedName name="______________GBS216" localSheetId="6">#REF!</definedName>
    <definedName name="______________GBS216" localSheetId="0">#REF!</definedName>
    <definedName name="______________GBS216">#REF!</definedName>
    <definedName name="______________GBS217" localSheetId="6">#REF!</definedName>
    <definedName name="______________GBS217" localSheetId="0">#REF!</definedName>
    <definedName name="______________GBS217">#REF!</definedName>
    <definedName name="______________GBS218" localSheetId="6">#REF!</definedName>
    <definedName name="______________GBS218" localSheetId="0">#REF!</definedName>
    <definedName name="______________GBS218">#REF!</definedName>
    <definedName name="______________GBS219" localSheetId="6">#REF!</definedName>
    <definedName name="______________GBS219" localSheetId="0">#REF!</definedName>
    <definedName name="______________GBS219">#REF!</definedName>
    <definedName name="______________GBS22" localSheetId="6">#REF!</definedName>
    <definedName name="______________GBS22" localSheetId="0">#REF!</definedName>
    <definedName name="______________GBS22">#REF!</definedName>
    <definedName name="______________GBS220" localSheetId="6">#REF!</definedName>
    <definedName name="______________GBS220" localSheetId="0">#REF!</definedName>
    <definedName name="______________GBS220">#REF!</definedName>
    <definedName name="______________GBS221" localSheetId="6">#REF!</definedName>
    <definedName name="______________GBS221" localSheetId="0">#REF!</definedName>
    <definedName name="______________GBS221">#REF!</definedName>
    <definedName name="______________GBS222" localSheetId="6">#REF!</definedName>
    <definedName name="______________GBS222" localSheetId="0">#REF!</definedName>
    <definedName name="______________GBS222">#REF!</definedName>
    <definedName name="______________GBS223" localSheetId="6">#REF!</definedName>
    <definedName name="______________GBS223" localSheetId="0">#REF!</definedName>
    <definedName name="______________GBS223">#REF!</definedName>
    <definedName name="______________GBS224" localSheetId="6">#REF!</definedName>
    <definedName name="______________GBS224" localSheetId="0">#REF!</definedName>
    <definedName name="______________GBS224">#REF!</definedName>
    <definedName name="______________GBS23" localSheetId="6">#REF!</definedName>
    <definedName name="______________GBS23" localSheetId="0">#REF!</definedName>
    <definedName name="______________GBS23">#REF!</definedName>
    <definedName name="______________GBS24" localSheetId="6">#REF!</definedName>
    <definedName name="______________GBS24" localSheetId="0">#REF!</definedName>
    <definedName name="______________GBS24">#REF!</definedName>
    <definedName name="______________GBS25" localSheetId="6">#REF!</definedName>
    <definedName name="______________GBS25" localSheetId="0">#REF!</definedName>
    <definedName name="______________GBS25">#REF!</definedName>
    <definedName name="______________GBS26" localSheetId="6">#REF!</definedName>
    <definedName name="______________GBS26" localSheetId="0">#REF!</definedName>
    <definedName name="______________GBS26">#REF!</definedName>
    <definedName name="______________GBS27" localSheetId="6">#REF!</definedName>
    <definedName name="______________GBS27" localSheetId="0">#REF!</definedName>
    <definedName name="______________GBS27">#REF!</definedName>
    <definedName name="______________GBS28" localSheetId="6">#REF!</definedName>
    <definedName name="______________GBS28" localSheetId="0">#REF!</definedName>
    <definedName name="______________GBS28">#REF!</definedName>
    <definedName name="______________GBS29" localSheetId="6">#REF!</definedName>
    <definedName name="______________GBS29" localSheetId="0">#REF!</definedName>
    <definedName name="______________GBS29">#REF!</definedName>
    <definedName name="______________imp1">[11]DATA_PRG!$H$245</definedName>
    <definedName name="______________knr2" localSheetId="6">#REF!</definedName>
    <definedName name="______________knr2" localSheetId="0">#REF!</definedName>
    <definedName name="______________knr2">#REF!</definedName>
    <definedName name="______________l1">[3]leads!$A$3:$E$108</definedName>
    <definedName name="______________l12" localSheetId="6">#REF!</definedName>
    <definedName name="______________l12" localSheetId="0">#REF!</definedName>
    <definedName name="______________l12">#REF!</definedName>
    <definedName name="______________l2">[2]r!$F$29</definedName>
    <definedName name="______________l3" localSheetId="6">#REF!</definedName>
    <definedName name="______________l3" localSheetId="0">#REF!</definedName>
    <definedName name="______________l3">#REF!</definedName>
    <definedName name="______________l4">[4]Sheet1!$W$2:$Y$103</definedName>
    <definedName name="______________l5" localSheetId="6">#REF!</definedName>
    <definedName name="______________l5" localSheetId="0">#REF!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6">#REF!</definedName>
    <definedName name="______________lj600" localSheetId="0">#REF!</definedName>
    <definedName name="______________lj600">#REF!</definedName>
    <definedName name="______________lj900" localSheetId="6">#REF!</definedName>
    <definedName name="______________lj900" localSheetId="0">#REF!</definedName>
    <definedName name="______________lj900">#REF!</definedName>
    <definedName name="______________LL3" localSheetId="6">#REF!</definedName>
    <definedName name="______________LL3" localSheetId="0">#REF!</definedName>
    <definedName name="______________LL3">#REF!</definedName>
    <definedName name="______________LSO24" localSheetId="6">[10]Lead!#REF!</definedName>
    <definedName name="______________LSO24" localSheetId="0">[10]Lead!#REF!</definedName>
    <definedName name="______________LSO24">[10]Lead!#REF!</definedName>
    <definedName name="______________MA1" localSheetId="6">#REF!</definedName>
    <definedName name="______________MA1" localSheetId="0">#REF!</definedName>
    <definedName name="______________MA1">#REF!</definedName>
    <definedName name="______________MA2" localSheetId="6">#REF!</definedName>
    <definedName name="______________MA2" localSheetId="0">#REF!</definedName>
    <definedName name="______________MA2">#REF!</definedName>
    <definedName name="______________me12">NA()</definedName>
    <definedName name="______________Met22" localSheetId="6">#REF!</definedName>
    <definedName name="______________Met22" localSheetId="0">#REF!</definedName>
    <definedName name="______________Met22">#REF!</definedName>
    <definedName name="______________Met45" localSheetId="6">#REF!</definedName>
    <definedName name="______________Met45" localSheetId="0">#REF!</definedName>
    <definedName name="______________Met45">#REF!</definedName>
    <definedName name="______________MEt55" localSheetId="6">#REF!</definedName>
    <definedName name="______________MEt55" localSheetId="0">#REF!</definedName>
    <definedName name="______________MEt55">#REF!</definedName>
    <definedName name="______________Met63" localSheetId="6">#REF!</definedName>
    <definedName name="______________Met63" localSheetId="0">#REF!</definedName>
    <definedName name="______________Met63">#REF!</definedName>
    <definedName name="______________ML21" localSheetId="6">#REF!</definedName>
    <definedName name="______________ML21" localSheetId="0">#REF!</definedName>
    <definedName name="______________ML21">#REF!</definedName>
    <definedName name="______________ML210" localSheetId="6">#REF!</definedName>
    <definedName name="______________ML210" localSheetId="0">#REF!</definedName>
    <definedName name="______________ML210">#REF!</definedName>
    <definedName name="______________ML211" localSheetId="6">#REF!</definedName>
    <definedName name="______________ML211" localSheetId="0">#REF!</definedName>
    <definedName name="______________ML211">#REF!</definedName>
    <definedName name="______________ML212" localSheetId="6">#REF!</definedName>
    <definedName name="______________ML212" localSheetId="0">#REF!</definedName>
    <definedName name="______________ML212">#REF!</definedName>
    <definedName name="______________ML213" localSheetId="6">#REF!</definedName>
    <definedName name="______________ML213" localSheetId="0">#REF!</definedName>
    <definedName name="______________ML213">#REF!</definedName>
    <definedName name="______________ML214" localSheetId="6">#REF!</definedName>
    <definedName name="______________ML214" localSheetId="0">#REF!</definedName>
    <definedName name="______________ML214">#REF!</definedName>
    <definedName name="______________ML215" localSheetId="6">#REF!</definedName>
    <definedName name="______________ML215" localSheetId="0">#REF!</definedName>
    <definedName name="______________ML215">#REF!</definedName>
    <definedName name="______________ML216" localSheetId="6">#REF!</definedName>
    <definedName name="______________ML216" localSheetId="0">#REF!</definedName>
    <definedName name="______________ML216">#REF!</definedName>
    <definedName name="______________ML217" localSheetId="6">#REF!</definedName>
    <definedName name="______________ML217" localSheetId="0">#REF!</definedName>
    <definedName name="______________ML217">#REF!</definedName>
    <definedName name="______________ML218" localSheetId="6">#REF!</definedName>
    <definedName name="______________ML218" localSheetId="0">#REF!</definedName>
    <definedName name="______________ML218">#REF!</definedName>
    <definedName name="______________ML219" localSheetId="6">#REF!</definedName>
    <definedName name="______________ML219" localSheetId="0">#REF!</definedName>
    <definedName name="______________ML219">#REF!</definedName>
    <definedName name="______________ML22" localSheetId="6">#REF!</definedName>
    <definedName name="______________ML22" localSheetId="0">#REF!</definedName>
    <definedName name="______________ML22">#REF!</definedName>
    <definedName name="______________ML220" localSheetId="6">#REF!</definedName>
    <definedName name="______________ML220" localSheetId="0">#REF!</definedName>
    <definedName name="______________ML220">#REF!</definedName>
    <definedName name="______________ML221" localSheetId="6">#REF!</definedName>
    <definedName name="______________ML221" localSheetId="0">#REF!</definedName>
    <definedName name="______________ML221">#REF!</definedName>
    <definedName name="______________ML222" localSheetId="6">#REF!</definedName>
    <definedName name="______________ML222" localSheetId="0">#REF!</definedName>
    <definedName name="______________ML222">#REF!</definedName>
    <definedName name="______________ML223" localSheetId="6">#REF!</definedName>
    <definedName name="______________ML223" localSheetId="0">#REF!</definedName>
    <definedName name="______________ML223">#REF!</definedName>
    <definedName name="______________ML224" localSheetId="6">#REF!</definedName>
    <definedName name="______________ML224" localSheetId="0">#REF!</definedName>
    <definedName name="______________ML224">#REF!</definedName>
    <definedName name="______________ML23" localSheetId="6">#REF!</definedName>
    <definedName name="______________ML23" localSheetId="0">#REF!</definedName>
    <definedName name="______________ML23">#REF!</definedName>
    <definedName name="______________ML24" localSheetId="6">#REF!</definedName>
    <definedName name="______________ML24" localSheetId="0">#REF!</definedName>
    <definedName name="______________ML24">#REF!</definedName>
    <definedName name="______________ML25" localSheetId="6">#REF!</definedName>
    <definedName name="______________ML25" localSheetId="0">#REF!</definedName>
    <definedName name="______________ML25">#REF!</definedName>
    <definedName name="______________ML26" localSheetId="6">#REF!</definedName>
    <definedName name="______________ML26" localSheetId="0">#REF!</definedName>
    <definedName name="______________ML26">#REF!</definedName>
    <definedName name="______________ML27" localSheetId="6">#REF!</definedName>
    <definedName name="______________ML27" localSheetId="0">#REF!</definedName>
    <definedName name="______________ML27">#REF!</definedName>
    <definedName name="______________ML28" localSheetId="6">#REF!</definedName>
    <definedName name="______________ML28" localSheetId="0">#REF!</definedName>
    <definedName name="______________ML28">#REF!</definedName>
    <definedName name="______________ML29" localSheetId="6">#REF!</definedName>
    <definedName name="______________ML29" localSheetId="0">#REF!</definedName>
    <definedName name="______________ML29">#REF!</definedName>
    <definedName name="______________ML31" localSheetId="6">#REF!</definedName>
    <definedName name="______________ML31" localSheetId="0">#REF!</definedName>
    <definedName name="______________ML31">#REF!</definedName>
    <definedName name="______________ML310" localSheetId="6">#REF!</definedName>
    <definedName name="______________ML310" localSheetId="0">#REF!</definedName>
    <definedName name="______________ML310">#REF!</definedName>
    <definedName name="______________ML311" localSheetId="6">#REF!</definedName>
    <definedName name="______________ML311" localSheetId="0">#REF!</definedName>
    <definedName name="______________ML311">#REF!</definedName>
    <definedName name="______________ML312" localSheetId="6">#REF!</definedName>
    <definedName name="______________ML312" localSheetId="0">#REF!</definedName>
    <definedName name="______________ML312">#REF!</definedName>
    <definedName name="______________ML313" localSheetId="6">#REF!</definedName>
    <definedName name="______________ML313" localSheetId="0">#REF!</definedName>
    <definedName name="______________ML313">#REF!</definedName>
    <definedName name="______________ML314" localSheetId="6">#REF!</definedName>
    <definedName name="______________ML314" localSheetId="0">#REF!</definedName>
    <definedName name="______________ML314">#REF!</definedName>
    <definedName name="______________ML315" localSheetId="6">#REF!</definedName>
    <definedName name="______________ML315" localSheetId="0">#REF!</definedName>
    <definedName name="______________ML315">#REF!</definedName>
    <definedName name="______________ML316" localSheetId="6">#REF!</definedName>
    <definedName name="______________ML316" localSheetId="0">#REF!</definedName>
    <definedName name="______________ML316">#REF!</definedName>
    <definedName name="______________ML317" localSheetId="6">#REF!</definedName>
    <definedName name="______________ML317" localSheetId="0">#REF!</definedName>
    <definedName name="______________ML317">#REF!</definedName>
    <definedName name="______________ML318" localSheetId="6">#REF!</definedName>
    <definedName name="______________ML318" localSheetId="0">#REF!</definedName>
    <definedName name="______________ML318">#REF!</definedName>
    <definedName name="______________ML319" localSheetId="6">#REF!</definedName>
    <definedName name="______________ML319" localSheetId="0">#REF!</definedName>
    <definedName name="______________ML319">#REF!</definedName>
    <definedName name="______________ML32" localSheetId="6">#REF!</definedName>
    <definedName name="______________ML32" localSheetId="0">#REF!</definedName>
    <definedName name="______________ML32">#REF!</definedName>
    <definedName name="______________ML320" localSheetId="6">#REF!</definedName>
    <definedName name="______________ML320" localSheetId="0">#REF!</definedName>
    <definedName name="______________ML320">#REF!</definedName>
    <definedName name="______________ML321" localSheetId="6">#REF!</definedName>
    <definedName name="______________ML321" localSheetId="0">#REF!</definedName>
    <definedName name="______________ML321">#REF!</definedName>
    <definedName name="______________ML322" localSheetId="6">#REF!</definedName>
    <definedName name="______________ML322" localSheetId="0">#REF!</definedName>
    <definedName name="______________ML322">#REF!</definedName>
    <definedName name="______________ML323" localSheetId="6">#REF!</definedName>
    <definedName name="______________ML323" localSheetId="0">#REF!</definedName>
    <definedName name="______________ML323">#REF!</definedName>
    <definedName name="______________ML324" localSheetId="6">#REF!</definedName>
    <definedName name="______________ML324" localSheetId="0">#REF!</definedName>
    <definedName name="______________ML324">#REF!</definedName>
    <definedName name="______________ML33" localSheetId="6">#REF!</definedName>
    <definedName name="______________ML33" localSheetId="0">#REF!</definedName>
    <definedName name="______________ML33">#REF!</definedName>
    <definedName name="______________ML34" localSheetId="6">#REF!</definedName>
    <definedName name="______________ML34" localSheetId="0">#REF!</definedName>
    <definedName name="______________ML34">#REF!</definedName>
    <definedName name="______________ML35" localSheetId="6">#REF!</definedName>
    <definedName name="______________ML35" localSheetId="0">#REF!</definedName>
    <definedName name="______________ML35">#REF!</definedName>
    <definedName name="______________ML36" localSheetId="6">#REF!</definedName>
    <definedName name="______________ML36" localSheetId="0">#REF!</definedName>
    <definedName name="______________ML36">#REF!</definedName>
    <definedName name="______________ML37" localSheetId="6">#REF!</definedName>
    <definedName name="______________ML37" localSheetId="0">#REF!</definedName>
    <definedName name="______________ML37">#REF!</definedName>
    <definedName name="______________ML38" localSheetId="6">#REF!</definedName>
    <definedName name="______________ML38" localSheetId="0">#REF!</definedName>
    <definedName name="______________ML38">#REF!</definedName>
    <definedName name="______________ML39" localSheetId="6">#REF!</definedName>
    <definedName name="______________ML39" localSheetId="0">#REF!</definedName>
    <definedName name="______________ML39">#REF!</definedName>
    <definedName name="______________ML7" localSheetId="6">#REF!</definedName>
    <definedName name="______________ML7" localSheetId="0">#REF!</definedName>
    <definedName name="______________ML7">#REF!</definedName>
    <definedName name="______________ML8" localSheetId="6">#REF!</definedName>
    <definedName name="______________ML8" localSheetId="0">#REF!</definedName>
    <definedName name="______________ML8">#REF!</definedName>
    <definedName name="______________ML9" localSheetId="6">#REF!</definedName>
    <definedName name="______________ML9" localSheetId="0">#REF!</definedName>
    <definedName name="______________ML9">#REF!</definedName>
    <definedName name="______________mm1">[6]r!$F$4</definedName>
    <definedName name="______________mm1000" localSheetId="6">#REF!</definedName>
    <definedName name="______________mm1000" localSheetId="0">#REF!</definedName>
    <definedName name="______________mm1000">#REF!</definedName>
    <definedName name="______________mm11">[2]r!$F$4</definedName>
    <definedName name="______________mm111">[5]r!$F$4</definedName>
    <definedName name="______________mm600" localSheetId="6">#REF!</definedName>
    <definedName name="______________mm600" localSheetId="0">#REF!</definedName>
    <definedName name="______________mm600">#REF!</definedName>
    <definedName name="______________mm800" localSheetId="6">#REF!</definedName>
    <definedName name="______________mm800" localSheetId="0">#REF!</definedName>
    <definedName name="______________mm800">#REF!</definedName>
    <definedName name="______________PC1" localSheetId="6">#REF!</definedName>
    <definedName name="______________PC1" localSheetId="0">#REF!</definedName>
    <definedName name="______________PC1">#REF!</definedName>
    <definedName name="______________PC10" localSheetId="6">#REF!</definedName>
    <definedName name="______________PC10" localSheetId="0">#REF!</definedName>
    <definedName name="______________PC10">#REF!</definedName>
    <definedName name="______________PC11" localSheetId="6">#REF!</definedName>
    <definedName name="______________PC11" localSheetId="0">#REF!</definedName>
    <definedName name="______________PC11">#REF!</definedName>
    <definedName name="______________PC12" localSheetId="6">#REF!</definedName>
    <definedName name="______________PC12" localSheetId="0">#REF!</definedName>
    <definedName name="______________PC12">#REF!</definedName>
    <definedName name="______________PC13" localSheetId="6">#REF!</definedName>
    <definedName name="______________PC13" localSheetId="0">#REF!</definedName>
    <definedName name="______________PC13">#REF!</definedName>
    <definedName name="______________PC14" localSheetId="6">#REF!</definedName>
    <definedName name="______________PC14" localSheetId="0">#REF!</definedName>
    <definedName name="______________PC14">#REF!</definedName>
    <definedName name="______________PC15" localSheetId="6">#REF!</definedName>
    <definedName name="______________PC15" localSheetId="0">#REF!</definedName>
    <definedName name="______________PC15">#REF!</definedName>
    <definedName name="______________PC16" localSheetId="6">#REF!</definedName>
    <definedName name="______________PC16" localSheetId="0">#REF!</definedName>
    <definedName name="______________PC16">#REF!</definedName>
    <definedName name="______________PC17" localSheetId="6">#REF!</definedName>
    <definedName name="______________PC17" localSheetId="0">#REF!</definedName>
    <definedName name="______________PC17">#REF!</definedName>
    <definedName name="______________PC18" localSheetId="6">#REF!</definedName>
    <definedName name="______________PC18" localSheetId="0">#REF!</definedName>
    <definedName name="______________PC18">#REF!</definedName>
    <definedName name="______________PC19" localSheetId="6">#REF!</definedName>
    <definedName name="______________PC19" localSheetId="0">#REF!</definedName>
    <definedName name="______________PC19">#REF!</definedName>
    <definedName name="______________pc2" localSheetId="6">#REF!</definedName>
    <definedName name="______________pc2" localSheetId="0">#REF!</definedName>
    <definedName name="______________pc2">#REF!</definedName>
    <definedName name="______________PC20">NA()</definedName>
    <definedName name="______________PC21" localSheetId="6">#REF!</definedName>
    <definedName name="______________PC21" localSheetId="0">#REF!</definedName>
    <definedName name="______________PC21">#REF!</definedName>
    <definedName name="______________PC22" localSheetId="6">#REF!</definedName>
    <definedName name="______________PC22" localSheetId="0">#REF!</definedName>
    <definedName name="______________PC22">#REF!</definedName>
    <definedName name="______________PC23" localSheetId="6">#REF!</definedName>
    <definedName name="______________PC23" localSheetId="0">#REF!</definedName>
    <definedName name="______________PC23">#REF!</definedName>
    <definedName name="______________PC24" localSheetId="6">#REF!</definedName>
    <definedName name="______________PC24" localSheetId="0">#REF!</definedName>
    <definedName name="______________PC24">#REF!</definedName>
    <definedName name="______________PC3" localSheetId="6">#REF!</definedName>
    <definedName name="______________PC3" localSheetId="0">#REF!</definedName>
    <definedName name="______________PC3">#REF!</definedName>
    <definedName name="______________PC4" localSheetId="6">#REF!</definedName>
    <definedName name="______________PC4" localSheetId="0">#REF!</definedName>
    <definedName name="______________PC4">#REF!</definedName>
    <definedName name="______________PC5" localSheetId="6">#REF!</definedName>
    <definedName name="______________PC5" localSheetId="0">#REF!</definedName>
    <definedName name="______________PC5">#REF!</definedName>
    <definedName name="______________PC6" localSheetId="6">#REF!</definedName>
    <definedName name="______________PC6" localSheetId="0">#REF!</definedName>
    <definedName name="______________PC6">#REF!</definedName>
    <definedName name="______________pc600" localSheetId="6">#REF!</definedName>
    <definedName name="______________pc600" localSheetId="0">#REF!</definedName>
    <definedName name="______________pc600">#REF!</definedName>
    <definedName name="______________PC7" localSheetId="6">#REF!</definedName>
    <definedName name="______________PC7" localSheetId="0">#REF!</definedName>
    <definedName name="______________PC7">#REF!</definedName>
    <definedName name="______________PC8" localSheetId="6">#REF!</definedName>
    <definedName name="______________PC8" localSheetId="0">#REF!</definedName>
    <definedName name="______________PC8">#REF!</definedName>
    <definedName name="______________PC9" localSheetId="6">#REF!</definedName>
    <definedName name="______________PC9" localSheetId="0">#REF!</definedName>
    <definedName name="______________PC9">#REF!</definedName>
    <definedName name="______________pc900" localSheetId="6">#REF!</definedName>
    <definedName name="______________pc900" localSheetId="0">#REF!</definedName>
    <definedName name="______________pc900">#REF!</definedName>
    <definedName name="______________pla4">[12]DATA_PRG!$H$269</definedName>
    <definedName name="______________pv2" localSheetId="6">#REF!</definedName>
    <definedName name="______________pv2" localSheetId="0">#REF!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6">#REF!</definedName>
    <definedName name="______________var1" localSheetId="0">#REF!</definedName>
    <definedName name="______________var1">#REF!</definedName>
    <definedName name="______________var4" localSheetId="6">#REF!</definedName>
    <definedName name="______________var4" localSheetId="0">#REF!</definedName>
    <definedName name="______________var4">#REF!</definedName>
    <definedName name="______________vat1">NA()</definedName>
    <definedName name="_____________bla1">[1]leads!$H$7</definedName>
    <definedName name="_____________BSG100" localSheetId="6">#REF!</definedName>
    <definedName name="_____________BSG100" localSheetId="0">#REF!</definedName>
    <definedName name="_____________BSG100">#REF!</definedName>
    <definedName name="_____________BSG150" localSheetId="6">#REF!</definedName>
    <definedName name="_____________BSG150" localSheetId="0">#REF!</definedName>
    <definedName name="_____________BSG150">#REF!</definedName>
    <definedName name="_____________BSG5" localSheetId="6">#REF!</definedName>
    <definedName name="_____________BSG5" localSheetId="0">#REF!</definedName>
    <definedName name="_____________BSG5">#REF!</definedName>
    <definedName name="_____________BSG75" localSheetId="6">#REF!</definedName>
    <definedName name="_____________BSG75" localSheetId="0">#REF!</definedName>
    <definedName name="_____________BSG75">#REF!</definedName>
    <definedName name="_____________BTC1" localSheetId="6">#REF!</definedName>
    <definedName name="_____________BTC1" localSheetId="0">#REF!</definedName>
    <definedName name="_____________BTC1">#REF!</definedName>
    <definedName name="_____________BTC10" localSheetId="6">#REF!</definedName>
    <definedName name="_____________BTC10" localSheetId="0">#REF!</definedName>
    <definedName name="_____________BTC10">#REF!</definedName>
    <definedName name="_____________BTC11" localSheetId="6">#REF!</definedName>
    <definedName name="_____________BTC11" localSheetId="0">#REF!</definedName>
    <definedName name="_____________BTC11">#REF!</definedName>
    <definedName name="_____________BTC12" localSheetId="6">#REF!</definedName>
    <definedName name="_____________BTC12" localSheetId="0">#REF!</definedName>
    <definedName name="_____________BTC12">#REF!</definedName>
    <definedName name="_____________BTC13" localSheetId="6">#REF!</definedName>
    <definedName name="_____________BTC13" localSheetId="0">#REF!</definedName>
    <definedName name="_____________BTC13">#REF!</definedName>
    <definedName name="_____________BTC14" localSheetId="6">#REF!</definedName>
    <definedName name="_____________BTC14" localSheetId="0">#REF!</definedName>
    <definedName name="_____________BTC14">#REF!</definedName>
    <definedName name="_____________BTC15" localSheetId="6">#REF!</definedName>
    <definedName name="_____________BTC15" localSheetId="0">#REF!</definedName>
    <definedName name="_____________BTC15">#REF!</definedName>
    <definedName name="_____________BTC16" localSheetId="6">#REF!</definedName>
    <definedName name="_____________BTC16" localSheetId="0">#REF!</definedName>
    <definedName name="_____________BTC16">#REF!</definedName>
    <definedName name="_____________BTC17" localSheetId="6">#REF!</definedName>
    <definedName name="_____________BTC17" localSheetId="0">#REF!</definedName>
    <definedName name="_____________BTC17">#REF!</definedName>
    <definedName name="_____________BTC18" localSheetId="6">#REF!</definedName>
    <definedName name="_____________BTC18" localSheetId="0">#REF!</definedName>
    <definedName name="_____________BTC18">#REF!</definedName>
    <definedName name="_____________BTC19" localSheetId="6">#REF!</definedName>
    <definedName name="_____________BTC19" localSheetId="0">#REF!</definedName>
    <definedName name="_____________BTC19">#REF!</definedName>
    <definedName name="_____________BTC2" localSheetId="6">#REF!</definedName>
    <definedName name="_____________BTC2" localSheetId="0">#REF!</definedName>
    <definedName name="_____________BTC2">#REF!</definedName>
    <definedName name="_____________BTC20" localSheetId="6">#REF!</definedName>
    <definedName name="_____________BTC20" localSheetId="0">#REF!</definedName>
    <definedName name="_____________BTC20">#REF!</definedName>
    <definedName name="_____________BTC21" localSheetId="6">#REF!</definedName>
    <definedName name="_____________BTC21" localSheetId="0">#REF!</definedName>
    <definedName name="_____________BTC21">#REF!</definedName>
    <definedName name="_____________BTC22" localSheetId="6">#REF!</definedName>
    <definedName name="_____________BTC22" localSheetId="0">#REF!</definedName>
    <definedName name="_____________BTC22">#REF!</definedName>
    <definedName name="_____________BTC23" localSheetId="6">#REF!</definedName>
    <definedName name="_____________BTC23" localSheetId="0">#REF!</definedName>
    <definedName name="_____________BTC23">#REF!</definedName>
    <definedName name="_____________BTC24" localSheetId="6">#REF!</definedName>
    <definedName name="_____________BTC24" localSheetId="0">#REF!</definedName>
    <definedName name="_____________BTC24">#REF!</definedName>
    <definedName name="_____________BTC3" localSheetId="6">#REF!</definedName>
    <definedName name="_____________BTC3" localSheetId="0">#REF!</definedName>
    <definedName name="_____________BTC3">#REF!</definedName>
    <definedName name="_____________BTC4" localSheetId="6">#REF!</definedName>
    <definedName name="_____________BTC4" localSheetId="0">#REF!</definedName>
    <definedName name="_____________BTC4">#REF!</definedName>
    <definedName name="_____________BTC5" localSheetId="6">#REF!</definedName>
    <definedName name="_____________BTC5" localSheetId="0">#REF!</definedName>
    <definedName name="_____________BTC5">#REF!</definedName>
    <definedName name="_____________BTC6" localSheetId="6">#REF!</definedName>
    <definedName name="_____________BTC6" localSheetId="0">#REF!</definedName>
    <definedName name="_____________BTC6">#REF!</definedName>
    <definedName name="_____________BTC7" localSheetId="6">#REF!</definedName>
    <definedName name="_____________BTC7" localSheetId="0">#REF!</definedName>
    <definedName name="_____________BTC7">#REF!</definedName>
    <definedName name="_____________BTC8" localSheetId="6">#REF!</definedName>
    <definedName name="_____________BTC8" localSheetId="0">#REF!</definedName>
    <definedName name="_____________BTC8">#REF!</definedName>
    <definedName name="_____________BTC9" localSheetId="6">#REF!</definedName>
    <definedName name="_____________BTC9" localSheetId="0">#REF!</definedName>
    <definedName name="_____________BTC9">#REF!</definedName>
    <definedName name="_____________BTR1" localSheetId="6">#REF!</definedName>
    <definedName name="_____________BTR1" localSheetId="0">#REF!</definedName>
    <definedName name="_____________BTR1">#REF!</definedName>
    <definedName name="_____________BTR10" localSheetId="6">#REF!</definedName>
    <definedName name="_____________BTR10" localSheetId="0">#REF!</definedName>
    <definedName name="_____________BTR10">#REF!</definedName>
    <definedName name="_____________BTR11" localSheetId="6">#REF!</definedName>
    <definedName name="_____________BTR11" localSheetId="0">#REF!</definedName>
    <definedName name="_____________BTR11">#REF!</definedName>
    <definedName name="_____________BTR12" localSheetId="6">#REF!</definedName>
    <definedName name="_____________BTR12" localSheetId="0">#REF!</definedName>
    <definedName name="_____________BTR12">#REF!</definedName>
    <definedName name="_____________BTR13" localSheetId="6">#REF!</definedName>
    <definedName name="_____________BTR13" localSheetId="0">#REF!</definedName>
    <definedName name="_____________BTR13">#REF!</definedName>
    <definedName name="_____________BTR14" localSheetId="6">#REF!</definedName>
    <definedName name="_____________BTR14" localSheetId="0">#REF!</definedName>
    <definedName name="_____________BTR14">#REF!</definedName>
    <definedName name="_____________BTR15" localSheetId="6">#REF!</definedName>
    <definedName name="_____________BTR15" localSheetId="0">#REF!</definedName>
    <definedName name="_____________BTR15">#REF!</definedName>
    <definedName name="_____________BTR16" localSheetId="6">#REF!</definedName>
    <definedName name="_____________BTR16" localSheetId="0">#REF!</definedName>
    <definedName name="_____________BTR16">#REF!</definedName>
    <definedName name="_____________BTR17" localSheetId="6">#REF!</definedName>
    <definedName name="_____________BTR17" localSheetId="0">#REF!</definedName>
    <definedName name="_____________BTR17">#REF!</definedName>
    <definedName name="_____________BTR18" localSheetId="6">#REF!</definedName>
    <definedName name="_____________BTR18" localSheetId="0">#REF!</definedName>
    <definedName name="_____________BTR18">#REF!</definedName>
    <definedName name="_____________BTR19" localSheetId="6">#REF!</definedName>
    <definedName name="_____________BTR19" localSheetId="0">#REF!</definedName>
    <definedName name="_____________BTR19">#REF!</definedName>
    <definedName name="_____________BTR2" localSheetId="6">#REF!</definedName>
    <definedName name="_____________BTR2" localSheetId="0">#REF!</definedName>
    <definedName name="_____________BTR2">#REF!</definedName>
    <definedName name="_____________BTR20" localSheetId="6">#REF!</definedName>
    <definedName name="_____________BTR20" localSheetId="0">#REF!</definedName>
    <definedName name="_____________BTR20">#REF!</definedName>
    <definedName name="_____________BTR21" localSheetId="6">#REF!</definedName>
    <definedName name="_____________BTR21" localSheetId="0">#REF!</definedName>
    <definedName name="_____________BTR21">#REF!</definedName>
    <definedName name="_____________BTR22" localSheetId="6">#REF!</definedName>
    <definedName name="_____________BTR22" localSheetId="0">#REF!</definedName>
    <definedName name="_____________BTR22">#REF!</definedName>
    <definedName name="_____________BTR23" localSheetId="6">#REF!</definedName>
    <definedName name="_____________BTR23" localSheetId="0">#REF!</definedName>
    <definedName name="_____________BTR23">#REF!</definedName>
    <definedName name="_____________BTR24" localSheetId="6">#REF!</definedName>
    <definedName name="_____________BTR24" localSheetId="0">#REF!</definedName>
    <definedName name="_____________BTR24">#REF!</definedName>
    <definedName name="_____________BTR3" localSheetId="6">#REF!</definedName>
    <definedName name="_____________BTR3" localSheetId="0">#REF!</definedName>
    <definedName name="_____________BTR3">#REF!</definedName>
    <definedName name="_____________BTR4" localSheetId="6">#REF!</definedName>
    <definedName name="_____________BTR4" localSheetId="0">#REF!</definedName>
    <definedName name="_____________BTR4">#REF!</definedName>
    <definedName name="_____________BTR5" localSheetId="6">#REF!</definedName>
    <definedName name="_____________BTR5" localSheetId="0">#REF!</definedName>
    <definedName name="_____________BTR5">#REF!</definedName>
    <definedName name="_____________BTR6" localSheetId="6">#REF!</definedName>
    <definedName name="_____________BTR6" localSheetId="0">#REF!</definedName>
    <definedName name="_____________BTR6">#REF!</definedName>
    <definedName name="_____________BTR7" localSheetId="6">#REF!</definedName>
    <definedName name="_____________BTR7" localSheetId="0">#REF!</definedName>
    <definedName name="_____________BTR7">#REF!</definedName>
    <definedName name="_____________BTR8" localSheetId="6">#REF!</definedName>
    <definedName name="_____________BTR8" localSheetId="0">#REF!</definedName>
    <definedName name="_____________BTR8">#REF!</definedName>
    <definedName name="_____________BTR9" localSheetId="6">#REF!</definedName>
    <definedName name="_____________BTR9" localSheetId="0">#REF!</definedName>
    <definedName name="_____________BTR9">#REF!</definedName>
    <definedName name="_____________BTS1" localSheetId="6">#REF!</definedName>
    <definedName name="_____________BTS1" localSheetId="0">#REF!</definedName>
    <definedName name="_____________BTS1">#REF!</definedName>
    <definedName name="_____________BTS10" localSheetId="6">#REF!</definedName>
    <definedName name="_____________BTS10" localSheetId="0">#REF!</definedName>
    <definedName name="_____________BTS10">#REF!</definedName>
    <definedName name="_____________BTS11" localSheetId="6">#REF!</definedName>
    <definedName name="_____________BTS11" localSheetId="0">#REF!</definedName>
    <definedName name="_____________BTS11">#REF!</definedName>
    <definedName name="_____________BTS12" localSheetId="6">#REF!</definedName>
    <definedName name="_____________BTS12" localSheetId="0">#REF!</definedName>
    <definedName name="_____________BTS12">#REF!</definedName>
    <definedName name="_____________BTS13" localSheetId="6">#REF!</definedName>
    <definedName name="_____________BTS13" localSheetId="0">#REF!</definedName>
    <definedName name="_____________BTS13">#REF!</definedName>
    <definedName name="_____________BTS14" localSheetId="6">#REF!</definedName>
    <definedName name="_____________BTS14" localSheetId="0">#REF!</definedName>
    <definedName name="_____________BTS14">#REF!</definedName>
    <definedName name="_____________BTS15" localSheetId="6">#REF!</definedName>
    <definedName name="_____________BTS15" localSheetId="0">#REF!</definedName>
    <definedName name="_____________BTS15">#REF!</definedName>
    <definedName name="_____________BTS16" localSheetId="6">#REF!</definedName>
    <definedName name="_____________BTS16" localSheetId="0">#REF!</definedName>
    <definedName name="_____________BTS16">#REF!</definedName>
    <definedName name="_____________BTS17" localSheetId="6">#REF!</definedName>
    <definedName name="_____________BTS17" localSheetId="0">#REF!</definedName>
    <definedName name="_____________BTS17">#REF!</definedName>
    <definedName name="_____________BTS18" localSheetId="6">#REF!</definedName>
    <definedName name="_____________BTS18" localSheetId="0">#REF!</definedName>
    <definedName name="_____________BTS18">#REF!</definedName>
    <definedName name="_____________BTS19" localSheetId="6">#REF!</definedName>
    <definedName name="_____________BTS19" localSheetId="0">#REF!</definedName>
    <definedName name="_____________BTS19">#REF!</definedName>
    <definedName name="_____________BTS2" localSheetId="6">#REF!</definedName>
    <definedName name="_____________BTS2" localSheetId="0">#REF!</definedName>
    <definedName name="_____________BTS2">#REF!</definedName>
    <definedName name="_____________BTS20" localSheetId="6">#REF!</definedName>
    <definedName name="_____________BTS20" localSheetId="0">#REF!</definedName>
    <definedName name="_____________BTS20">#REF!</definedName>
    <definedName name="_____________BTS21" localSheetId="6">#REF!</definedName>
    <definedName name="_____________BTS21" localSheetId="0">#REF!</definedName>
    <definedName name="_____________BTS21">#REF!</definedName>
    <definedName name="_____________BTS22" localSheetId="6">#REF!</definedName>
    <definedName name="_____________BTS22" localSheetId="0">#REF!</definedName>
    <definedName name="_____________BTS22">#REF!</definedName>
    <definedName name="_____________BTS23" localSheetId="6">#REF!</definedName>
    <definedName name="_____________BTS23" localSheetId="0">#REF!</definedName>
    <definedName name="_____________BTS23">#REF!</definedName>
    <definedName name="_____________BTS24" localSheetId="6">#REF!</definedName>
    <definedName name="_____________BTS24" localSheetId="0">#REF!</definedName>
    <definedName name="_____________BTS24">#REF!</definedName>
    <definedName name="_____________BTS3" localSheetId="6">#REF!</definedName>
    <definedName name="_____________BTS3" localSheetId="0">#REF!</definedName>
    <definedName name="_____________BTS3">#REF!</definedName>
    <definedName name="_____________BTS4" localSheetId="6">#REF!</definedName>
    <definedName name="_____________BTS4" localSheetId="0">#REF!</definedName>
    <definedName name="_____________BTS4">#REF!</definedName>
    <definedName name="_____________BTS5" localSheetId="6">#REF!</definedName>
    <definedName name="_____________BTS5" localSheetId="0">#REF!</definedName>
    <definedName name="_____________BTS5">#REF!</definedName>
    <definedName name="_____________BTS6" localSheetId="6">#REF!</definedName>
    <definedName name="_____________BTS6" localSheetId="0">#REF!</definedName>
    <definedName name="_____________BTS6">#REF!</definedName>
    <definedName name="_____________BTS7" localSheetId="6">#REF!</definedName>
    <definedName name="_____________BTS7" localSheetId="0">#REF!</definedName>
    <definedName name="_____________BTS7">#REF!</definedName>
    <definedName name="_____________BTS8" localSheetId="6">#REF!</definedName>
    <definedName name="_____________BTS8" localSheetId="0">#REF!</definedName>
    <definedName name="_____________BTS8">#REF!</definedName>
    <definedName name="_____________BTS9" localSheetId="6">#REF!</definedName>
    <definedName name="_____________BTS9" localSheetId="0">#REF!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6">[17]Data!#REF!</definedName>
    <definedName name="_____________G120907" localSheetId="0">[17]Data!#REF!</definedName>
    <definedName name="_____________G120907">[17]Data!#REF!</definedName>
    <definedName name="_____________GBS11">NA()</definedName>
    <definedName name="_____________GBS110" localSheetId="6">#REF!</definedName>
    <definedName name="_____________GBS110" localSheetId="0">#REF!</definedName>
    <definedName name="_____________GBS110">#REF!</definedName>
    <definedName name="_____________GBS111" localSheetId="6">#REF!</definedName>
    <definedName name="_____________GBS111" localSheetId="0">#REF!</definedName>
    <definedName name="_____________GBS111">#REF!</definedName>
    <definedName name="_____________GBS112" localSheetId="6">#REF!</definedName>
    <definedName name="_____________GBS112" localSheetId="0">#REF!</definedName>
    <definedName name="_____________GBS112">#REF!</definedName>
    <definedName name="_____________GBS113" localSheetId="6">#REF!</definedName>
    <definedName name="_____________GBS113" localSheetId="0">#REF!</definedName>
    <definedName name="_____________GBS113">#REF!</definedName>
    <definedName name="_____________GBS114" localSheetId="6">#REF!</definedName>
    <definedName name="_____________GBS114" localSheetId="0">#REF!</definedName>
    <definedName name="_____________GBS114">#REF!</definedName>
    <definedName name="_____________GBS115" localSheetId="6">#REF!</definedName>
    <definedName name="_____________GBS115" localSheetId="0">#REF!</definedName>
    <definedName name="_____________GBS115">#REF!</definedName>
    <definedName name="_____________GBS116" localSheetId="6">#REF!</definedName>
    <definedName name="_____________GBS116" localSheetId="0">#REF!</definedName>
    <definedName name="_____________GBS116">#REF!</definedName>
    <definedName name="_____________GBS117" localSheetId="6">#REF!</definedName>
    <definedName name="_____________GBS117" localSheetId="0">#REF!</definedName>
    <definedName name="_____________GBS117">#REF!</definedName>
    <definedName name="_____________GBS118" localSheetId="6">#REF!</definedName>
    <definedName name="_____________GBS118" localSheetId="0">#REF!</definedName>
    <definedName name="_____________GBS118">#REF!</definedName>
    <definedName name="_____________GBS119" localSheetId="6">#REF!</definedName>
    <definedName name="_____________GBS119" localSheetId="0">#REF!</definedName>
    <definedName name="_____________GBS119">#REF!</definedName>
    <definedName name="_____________GBS12" localSheetId="6">#REF!</definedName>
    <definedName name="_____________GBS12" localSheetId="0">#REF!</definedName>
    <definedName name="_____________GBS12">#REF!</definedName>
    <definedName name="_____________GBS120" localSheetId="6">#REF!</definedName>
    <definedName name="_____________GBS120" localSheetId="0">#REF!</definedName>
    <definedName name="_____________GBS120">#REF!</definedName>
    <definedName name="_____________GBS121" localSheetId="6">#REF!</definedName>
    <definedName name="_____________GBS121" localSheetId="0">#REF!</definedName>
    <definedName name="_____________GBS121">#REF!</definedName>
    <definedName name="_____________GBS122" localSheetId="6">#REF!</definedName>
    <definedName name="_____________GBS122" localSheetId="0">#REF!</definedName>
    <definedName name="_____________GBS122">#REF!</definedName>
    <definedName name="_____________GBS123" localSheetId="6">#REF!</definedName>
    <definedName name="_____________GBS123" localSheetId="0">#REF!</definedName>
    <definedName name="_____________GBS123">#REF!</definedName>
    <definedName name="_____________GBS124" localSheetId="6">#REF!</definedName>
    <definedName name="_____________GBS124" localSheetId="0">#REF!</definedName>
    <definedName name="_____________GBS124">#REF!</definedName>
    <definedName name="_____________GBS13" localSheetId="6">#REF!</definedName>
    <definedName name="_____________GBS13" localSheetId="0">#REF!</definedName>
    <definedName name="_____________GBS13">#REF!</definedName>
    <definedName name="_____________GBS14" localSheetId="6">#REF!</definedName>
    <definedName name="_____________GBS14" localSheetId="0">#REF!</definedName>
    <definedName name="_____________GBS14">#REF!</definedName>
    <definedName name="_____________GBS15" localSheetId="6">#REF!</definedName>
    <definedName name="_____________GBS15" localSheetId="0">#REF!</definedName>
    <definedName name="_____________GBS15">#REF!</definedName>
    <definedName name="_____________GBS16" localSheetId="6">#REF!</definedName>
    <definedName name="_____________GBS16" localSheetId="0">#REF!</definedName>
    <definedName name="_____________GBS16">#REF!</definedName>
    <definedName name="_____________GBS17" localSheetId="6">#REF!</definedName>
    <definedName name="_____________GBS17" localSheetId="0">#REF!</definedName>
    <definedName name="_____________GBS17">#REF!</definedName>
    <definedName name="_____________GBS18" localSheetId="6">#REF!</definedName>
    <definedName name="_____________GBS18" localSheetId="0">#REF!</definedName>
    <definedName name="_____________GBS18">#REF!</definedName>
    <definedName name="_____________GBS19" localSheetId="6">#REF!</definedName>
    <definedName name="_____________GBS19" localSheetId="0">#REF!</definedName>
    <definedName name="_____________GBS19">#REF!</definedName>
    <definedName name="_____________GBS21" localSheetId="6">#REF!</definedName>
    <definedName name="_____________GBS21" localSheetId="0">#REF!</definedName>
    <definedName name="_____________GBS21">#REF!</definedName>
    <definedName name="_____________GBS210" localSheetId="6">#REF!</definedName>
    <definedName name="_____________GBS210" localSheetId="0">#REF!</definedName>
    <definedName name="_____________GBS210">#REF!</definedName>
    <definedName name="_____________GBS211" localSheetId="6">#REF!</definedName>
    <definedName name="_____________GBS211" localSheetId="0">#REF!</definedName>
    <definedName name="_____________GBS211">#REF!</definedName>
    <definedName name="_____________GBS212" localSheetId="6">#REF!</definedName>
    <definedName name="_____________GBS212" localSheetId="0">#REF!</definedName>
    <definedName name="_____________GBS212">#REF!</definedName>
    <definedName name="_____________GBS213" localSheetId="6">#REF!</definedName>
    <definedName name="_____________GBS213" localSheetId="0">#REF!</definedName>
    <definedName name="_____________GBS213">#REF!</definedName>
    <definedName name="_____________GBS214" localSheetId="6">#REF!</definedName>
    <definedName name="_____________GBS214" localSheetId="0">#REF!</definedName>
    <definedName name="_____________GBS214">#REF!</definedName>
    <definedName name="_____________GBS215" localSheetId="6">#REF!</definedName>
    <definedName name="_____________GBS215" localSheetId="0">#REF!</definedName>
    <definedName name="_____________GBS215">#REF!</definedName>
    <definedName name="_____________GBS216" localSheetId="6">#REF!</definedName>
    <definedName name="_____________GBS216" localSheetId="0">#REF!</definedName>
    <definedName name="_____________GBS216">#REF!</definedName>
    <definedName name="_____________GBS217" localSheetId="6">#REF!</definedName>
    <definedName name="_____________GBS217" localSheetId="0">#REF!</definedName>
    <definedName name="_____________GBS217">#REF!</definedName>
    <definedName name="_____________GBS218" localSheetId="6">#REF!</definedName>
    <definedName name="_____________GBS218" localSheetId="0">#REF!</definedName>
    <definedName name="_____________GBS218">#REF!</definedName>
    <definedName name="_____________GBS219" localSheetId="6">#REF!</definedName>
    <definedName name="_____________GBS219" localSheetId="0">#REF!</definedName>
    <definedName name="_____________GBS219">#REF!</definedName>
    <definedName name="_____________GBS22" localSheetId="6">#REF!</definedName>
    <definedName name="_____________GBS22" localSheetId="0">#REF!</definedName>
    <definedName name="_____________GBS22">#REF!</definedName>
    <definedName name="_____________GBS220" localSheetId="6">#REF!</definedName>
    <definedName name="_____________GBS220" localSheetId="0">#REF!</definedName>
    <definedName name="_____________GBS220">#REF!</definedName>
    <definedName name="_____________GBS221" localSheetId="6">#REF!</definedName>
    <definedName name="_____________GBS221" localSheetId="0">#REF!</definedName>
    <definedName name="_____________GBS221">#REF!</definedName>
    <definedName name="_____________GBS222" localSheetId="6">#REF!</definedName>
    <definedName name="_____________GBS222" localSheetId="0">#REF!</definedName>
    <definedName name="_____________GBS222">#REF!</definedName>
    <definedName name="_____________GBS223" localSheetId="6">#REF!</definedName>
    <definedName name="_____________GBS223" localSheetId="0">#REF!</definedName>
    <definedName name="_____________GBS223">#REF!</definedName>
    <definedName name="_____________GBS224" localSheetId="6">#REF!</definedName>
    <definedName name="_____________GBS224" localSheetId="0">#REF!</definedName>
    <definedName name="_____________GBS224">#REF!</definedName>
    <definedName name="_____________GBS23" localSheetId="6">#REF!</definedName>
    <definedName name="_____________GBS23" localSheetId="0">#REF!</definedName>
    <definedName name="_____________GBS23">#REF!</definedName>
    <definedName name="_____________GBS24" localSheetId="6">#REF!</definedName>
    <definedName name="_____________GBS24" localSheetId="0">#REF!</definedName>
    <definedName name="_____________GBS24">#REF!</definedName>
    <definedName name="_____________GBS25" localSheetId="6">#REF!</definedName>
    <definedName name="_____________GBS25" localSheetId="0">#REF!</definedName>
    <definedName name="_____________GBS25">#REF!</definedName>
    <definedName name="_____________GBS26" localSheetId="6">#REF!</definedName>
    <definedName name="_____________GBS26" localSheetId="0">#REF!</definedName>
    <definedName name="_____________GBS26">#REF!</definedName>
    <definedName name="_____________GBS27" localSheetId="6">#REF!</definedName>
    <definedName name="_____________GBS27" localSheetId="0">#REF!</definedName>
    <definedName name="_____________GBS27">#REF!</definedName>
    <definedName name="_____________GBS28" localSheetId="6">#REF!</definedName>
    <definedName name="_____________GBS28" localSheetId="0">#REF!</definedName>
    <definedName name="_____________GBS28">#REF!</definedName>
    <definedName name="_____________GBS29" localSheetId="6">#REF!</definedName>
    <definedName name="_____________GBS29" localSheetId="0">#REF!</definedName>
    <definedName name="_____________GBS29">#REF!</definedName>
    <definedName name="_____________imp1">[11]DATA_PRG!$H$245</definedName>
    <definedName name="_____________knr2" localSheetId="6">#REF!</definedName>
    <definedName name="_____________knr2" localSheetId="0">#REF!</definedName>
    <definedName name="_____________knr2">#REF!</definedName>
    <definedName name="_____________l1">[3]leads!$A$3:$E$108</definedName>
    <definedName name="_____________l12" localSheetId="6">#REF!</definedName>
    <definedName name="_____________l12" localSheetId="0">#REF!</definedName>
    <definedName name="_____________l12">#REF!</definedName>
    <definedName name="_____________l2">[2]r!$F$29</definedName>
    <definedName name="_____________l3" localSheetId="6">#REF!</definedName>
    <definedName name="_____________l3" localSheetId="0">#REF!</definedName>
    <definedName name="_____________l3">#REF!</definedName>
    <definedName name="_____________l4">[4]Sheet1!$W$2:$Y$103</definedName>
    <definedName name="_____________l5" localSheetId="6">#REF!</definedName>
    <definedName name="_____________l5" localSheetId="0">#REF!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6">#REF!</definedName>
    <definedName name="_____________lj600" localSheetId="0">#REF!</definedName>
    <definedName name="_____________lj600">#REF!</definedName>
    <definedName name="_____________lj900" localSheetId="6">#REF!</definedName>
    <definedName name="_____________lj900" localSheetId="0">#REF!</definedName>
    <definedName name="_____________lj900">#REF!</definedName>
    <definedName name="_____________LL3" localSheetId="6">#REF!</definedName>
    <definedName name="_____________LL3" localSheetId="0">#REF!</definedName>
    <definedName name="_____________LL3">#REF!</definedName>
    <definedName name="_____________LSO24" localSheetId="6">[10]Lead!#REF!</definedName>
    <definedName name="_____________LSO24" localSheetId="0">[10]Lead!#REF!</definedName>
    <definedName name="_____________LSO24">[10]Lead!#REF!</definedName>
    <definedName name="_____________MA1" localSheetId="6">#REF!</definedName>
    <definedName name="_____________MA1" localSheetId="0">#REF!</definedName>
    <definedName name="_____________MA1">#REF!</definedName>
    <definedName name="_____________MA2" localSheetId="6">#REF!</definedName>
    <definedName name="_____________MA2" localSheetId="0">#REF!</definedName>
    <definedName name="_____________MA2">#REF!</definedName>
    <definedName name="_____________me12">NA()</definedName>
    <definedName name="_____________Met22" localSheetId="6">#REF!</definedName>
    <definedName name="_____________Met22" localSheetId="0">#REF!</definedName>
    <definedName name="_____________Met22">#REF!</definedName>
    <definedName name="_____________Met45" localSheetId="6">#REF!</definedName>
    <definedName name="_____________Met45" localSheetId="0">#REF!</definedName>
    <definedName name="_____________Met45">#REF!</definedName>
    <definedName name="_____________MEt55" localSheetId="6">#REF!</definedName>
    <definedName name="_____________MEt55" localSheetId="0">#REF!</definedName>
    <definedName name="_____________MEt55">#REF!</definedName>
    <definedName name="_____________Met63" localSheetId="6">#REF!</definedName>
    <definedName name="_____________Met63" localSheetId="0">#REF!</definedName>
    <definedName name="_____________Met63">#REF!</definedName>
    <definedName name="_____________ML21" localSheetId="6">#REF!</definedName>
    <definedName name="_____________ML21" localSheetId="0">#REF!</definedName>
    <definedName name="_____________ML21">#REF!</definedName>
    <definedName name="_____________ML210" localSheetId="6">#REF!</definedName>
    <definedName name="_____________ML210" localSheetId="0">#REF!</definedName>
    <definedName name="_____________ML210">#REF!</definedName>
    <definedName name="_____________ML211" localSheetId="6">#REF!</definedName>
    <definedName name="_____________ML211" localSheetId="0">#REF!</definedName>
    <definedName name="_____________ML211">#REF!</definedName>
    <definedName name="_____________ML212" localSheetId="6">#REF!</definedName>
    <definedName name="_____________ML212" localSheetId="0">#REF!</definedName>
    <definedName name="_____________ML212">#REF!</definedName>
    <definedName name="_____________ML213" localSheetId="6">#REF!</definedName>
    <definedName name="_____________ML213" localSheetId="0">#REF!</definedName>
    <definedName name="_____________ML213">#REF!</definedName>
    <definedName name="_____________ML214" localSheetId="6">#REF!</definedName>
    <definedName name="_____________ML214" localSheetId="0">#REF!</definedName>
    <definedName name="_____________ML214">#REF!</definedName>
    <definedName name="_____________ML215" localSheetId="6">#REF!</definedName>
    <definedName name="_____________ML215" localSheetId="0">#REF!</definedName>
    <definedName name="_____________ML215">#REF!</definedName>
    <definedName name="_____________ML216" localSheetId="6">#REF!</definedName>
    <definedName name="_____________ML216" localSheetId="0">#REF!</definedName>
    <definedName name="_____________ML216">#REF!</definedName>
    <definedName name="_____________ML217" localSheetId="6">#REF!</definedName>
    <definedName name="_____________ML217" localSheetId="0">#REF!</definedName>
    <definedName name="_____________ML217">#REF!</definedName>
    <definedName name="_____________ML218" localSheetId="6">#REF!</definedName>
    <definedName name="_____________ML218" localSheetId="0">#REF!</definedName>
    <definedName name="_____________ML218">#REF!</definedName>
    <definedName name="_____________ML219" localSheetId="6">#REF!</definedName>
    <definedName name="_____________ML219" localSheetId="0">#REF!</definedName>
    <definedName name="_____________ML219">#REF!</definedName>
    <definedName name="_____________ML22" localSheetId="6">#REF!</definedName>
    <definedName name="_____________ML22" localSheetId="0">#REF!</definedName>
    <definedName name="_____________ML22">#REF!</definedName>
    <definedName name="_____________ML220" localSheetId="6">#REF!</definedName>
    <definedName name="_____________ML220" localSheetId="0">#REF!</definedName>
    <definedName name="_____________ML220">#REF!</definedName>
    <definedName name="_____________ML221" localSheetId="6">#REF!</definedName>
    <definedName name="_____________ML221" localSheetId="0">#REF!</definedName>
    <definedName name="_____________ML221">#REF!</definedName>
    <definedName name="_____________ML222" localSheetId="6">#REF!</definedName>
    <definedName name="_____________ML222" localSheetId="0">#REF!</definedName>
    <definedName name="_____________ML222">#REF!</definedName>
    <definedName name="_____________ML223" localSheetId="6">#REF!</definedName>
    <definedName name="_____________ML223" localSheetId="0">#REF!</definedName>
    <definedName name="_____________ML223">#REF!</definedName>
    <definedName name="_____________ML224" localSheetId="6">#REF!</definedName>
    <definedName name="_____________ML224" localSheetId="0">#REF!</definedName>
    <definedName name="_____________ML224">#REF!</definedName>
    <definedName name="_____________ML23" localSheetId="6">#REF!</definedName>
    <definedName name="_____________ML23" localSheetId="0">#REF!</definedName>
    <definedName name="_____________ML23">#REF!</definedName>
    <definedName name="_____________ML24" localSheetId="6">#REF!</definedName>
    <definedName name="_____________ML24" localSheetId="0">#REF!</definedName>
    <definedName name="_____________ML24">#REF!</definedName>
    <definedName name="_____________ML25" localSheetId="6">#REF!</definedName>
    <definedName name="_____________ML25" localSheetId="0">#REF!</definedName>
    <definedName name="_____________ML25">#REF!</definedName>
    <definedName name="_____________ML26" localSheetId="6">#REF!</definedName>
    <definedName name="_____________ML26" localSheetId="0">#REF!</definedName>
    <definedName name="_____________ML26">#REF!</definedName>
    <definedName name="_____________ML27" localSheetId="6">#REF!</definedName>
    <definedName name="_____________ML27" localSheetId="0">#REF!</definedName>
    <definedName name="_____________ML27">#REF!</definedName>
    <definedName name="_____________ML28" localSheetId="6">#REF!</definedName>
    <definedName name="_____________ML28" localSheetId="0">#REF!</definedName>
    <definedName name="_____________ML28">#REF!</definedName>
    <definedName name="_____________ML29" localSheetId="6">#REF!</definedName>
    <definedName name="_____________ML29" localSheetId="0">#REF!</definedName>
    <definedName name="_____________ML29">#REF!</definedName>
    <definedName name="_____________ML31" localSheetId="6">#REF!</definedName>
    <definedName name="_____________ML31" localSheetId="0">#REF!</definedName>
    <definedName name="_____________ML31">#REF!</definedName>
    <definedName name="_____________ML310" localSheetId="6">#REF!</definedName>
    <definedName name="_____________ML310" localSheetId="0">#REF!</definedName>
    <definedName name="_____________ML310">#REF!</definedName>
    <definedName name="_____________ML311" localSheetId="6">#REF!</definedName>
    <definedName name="_____________ML311" localSheetId="0">#REF!</definedName>
    <definedName name="_____________ML311">#REF!</definedName>
    <definedName name="_____________ML312" localSheetId="6">#REF!</definedName>
    <definedName name="_____________ML312" localSheetId="0">#REF!</definedName>
    <definedName name="_____________ML312">#REF!</definedName>
    <definedName name="_____________ML313" localSheetId="6">#REF!</definedName>
    <definedName name="_____________ML313" localSheetId="0">#REF!</definedName>
    <definedName name="_____________ML313">#REF!</definedName>
    <definedName name="_____________ML314" localSheetId="6">#REF!</definedName>
    <definedName name="_____________ML314" localSheetId="0">#REF!</definedName>
    <definedName name="_____________ML314">#REF!</definedName>
    <definedName name="_____________ML315" localSheetId="6">#REF!</definedName>
    <definedName name="_____________ML315" localSheetId="0">#REF!</definedName>
    <definedName name="_____________ML315">#REF!</definedName>
    <definedName name="_____________ML316" localSheetId="6">#REF!</definedName>
    <definedName name="_____________ML316" localSheetId="0">#REF!</definedName>
    <definedName name="_____________ML316">#REF!</definedName>
    <definedName name="_____________ML317" localSheetId="6">#REF!</definedName>
    <definedName name="_____________ML317" localSheetId="0">#REF!</definedName>
    <definedName name="_____________ML317">#REF!</definedName>
    <definedName name="_____________ML318" localSheetId="6">#REF!</definedName>
    <definedName name="_____________ML318" localSheetId="0">#REF!</definedName>
    <definedName name="_____________ML318">#REF!</definedName>
    <definedName name="_____________ML319" localSheetId="6">#REF!</definedName>
    <definedName name="_____________ML319" localSheetId="0">#REF!</definedName>
    <definedName name="_____________ML319">#REF!</definedName>
    <definedName name="_____________ML32" localSheetId="6">#REF!</definedName>
    <definedName name="_____________ML32" localSheetId="0">#REF!</definedName>
    <definedName name="_____________ML32">#REF!</definedName>
    <definedName name="_____________ML320" localSheetId="6">#REF!</definedName>
    <definedName name="_____________ML320" localSheetId="0">#REF!</definedName>
    <definedName name="_____________ML320">#REF!</definedName>
    <definedName name="_____________ML321" localSheetId="6">#REF!</definedName>
    <definedName name="_____________ML321" localSheetId="0">#REF!</definedName>
    <definedName name="_____________ML321">#REF!</definedName>
    <definedName name="_____________ML322" localSheetId="6">#REF!</definedName>
    <definedName name="_____________ML322" localSheetId="0">#REF!</definedName>
    <definedName name="_____________ML322">#REF!</definedName>
    <definedName name="_____________ML323" localSheetId="6">#REF!</definedName>
    <definedName name="_____________ML323" localSheetId="0">#REF!</definedName>
    <definedName name="_____________ML323">#REF!</definedName>
    <definedName name="_____________ML324" localSheetId="6">#REF!</definedName>
    <definedName name="_____________ML324" localSheetId="0">#REF!</definedName>
    <definedName name="_____________ML324">#REF!</definedName>
    <definedName name="_____________ML33" localSheetId="6">#REF!</definedName>
    <definedName name="_____________ML33" localSheetId="0">#REF!</definedName>
    <definedName name="_____________ML33">#REF!</definedName>
    <definedName name="_____________ML34" localSheetId="6">#REF!</definedName>
    <definedName name="_____________ML34" localSheetId="0">#REF!</definedName>
    <definedName name="_____________ML34">#REF!</definedName>
    <definedName name="_____________ML35" localSheetId="6">#REF!</definedName>
    <definedName name="_____________ML35" localSheetId="0">#REF!</definedName>
    <definedName name="_____________ML35">#REF!</definedName>
    <definedName name="_____________ML36" localSheetId="6">#REF!</definedName>
    <definedName name="_____________ML36" localSheetId="0">#REF!</definedName>
    <definedName name="_____________ML36">#REF!</definedName>
    <definedName name="_____________ML37" localSheetId="6">#REF!</definedName>
    <definedName name="_____________ML37" localSheetId="0">#REF!</definedName>
    <definedName name="_____________ML37">#REF!</definedName>
    <definedName name="_____________ML38" localSheetId="6">#REF!</definedName>
    <definedName name="_____________ML38" localSheetId="0">#REF!</definedName>
    <definedName name="_____________ML38">#REF!</definedName>
    <definedName name="_____________ML39" localSheetId="6">#REF!</definedName>
    <definedName name="_____________ML39" localSheetId="0">#REF!</definedName>
    <definedName name="_____________ML39">#REF!</definedName>
    <definedName name="_____________ML7" localSheetId="6">#REF!</definedName>
    <definedName name="_____________ML7" localSheetId="0">#REF!</definedName>
    <definedName name="_____________ML7">#REF!</definedName>
    <definedName name="_____________ML8" localSheetId="6">#REF!</definedName>
    <definedName name="_____________ML8" localSheetId="0">#REF!</definedName>
    <definedName name="_____________ML8">#REF!</definedName>
    <definedName name="_____________ML9" localSheetId="6">#REF!</definedName>
    <definedName name="_____________ML9" localSheetId="0">#REF!</definedName>
    <definedName name="_____________ML9">#REF!</definedName>
    <definedName name="_____________mm1">[6]r!$F$4</definedName>
    <definedName name="_____________mm1000" localSheetId="6">#REF!</definedName>
    <definedName name="_____________mm1000" localSheetId="0">#REF!</definedName>
    <definedName name="_____________mm1000">#REF!</definedName>
    <definedName name="_____________mm11">[2]r!$F$4</definedName>
    <definedName name="_____________mm111">[5]r!$F$4</definedName>
    <definedName name="_____________mm600" localSheetId="6">#REF!</definedName>
    <definedName name="_____________mm600" localSheetId="0">#REF!</definedName>
    <definedName name="_____________mm600">#REF!</definedName>
    <definedName name="_____________mm800" localSheetId="6">#REF!</definedName>
    <definedName name="_____________mm800" localSheetId="0">#REF!</definedName>
    <definedName name="_____________mm800">#REF!</definedName>
    <definedName name="_____________PC1" localSheetId="6">#REF!</definedName>
    <definedName name="_____________PC1" localSheetId="0">#REF!</definedName>
    <definedName name="_____________PC1">#REF!</definedName>
    <definedName name="_____________PC10" localSheetId="6">#REF!</definedName>
    <definedName name="_____________PC10" localSheetId="0">#REF!</definedName>
    <definedName name="_____________PC10">#REF!</definedName>
    <definedName name="_____________PC11" localSheetId="6">#REF!</definedName>
    <definedName name="_____________PC11" localSheetId="0">#REF!</definedName>
    <definedName name="_____________PC11">#REF!</definedName>
    <definedName name="_____________PC12" localSheetId="6">#REF!</definedName>
    <definedName name="_____________PC12" localSheetId="0">#REF!</definedName>
    <definedName name="_____________PC12">#REF!</definedName>
    <definedName name="_____________PC13" localSheetId="6">#REF!</definedName>
    <definedName name="_____________PC13" localSheetId="0">#REF!</definedName>
    <definedName name="_____________PC13">#REF!</definedName>
    <definedName name="_____________PC14" localSheetId="6">#REF!</definedName>
    <definedName name="_____________PC14" localSheetId="0">#REF!</definedName>
    <definedName name="_____________PC14">#REF!</definedName>
    <definedName name="_____________PC15" localSheetId="6">#REF!</definedName>
    <definedName name="_____________PC15" localSheetId="0">#REF!</definedName>
    <definedName name="_____________PC15">#REF!</definedName>
    <definedName name="_____________PC16" localSheetId="6">#REF!</definedName>
    <definedName name="_____________PC16" localSheetId="0">#REF!</definedName>
    <definedName name="_____________PC16">#REF!</definedName>
    <definedName name="_____________PC17" localSheetId="6">#REF!</definedName>
    <definedName name="_____________PC17" localSheetId="0">#REF!</definedName>
    <definedName name="_____________PC17">#REF!</definedName>
    <definedName name="_____________PC18" localSheetId="6">#REF!</definedName>
    <definedName name="_____________PC18" localSheetId="0">#REF!</definedName>
    <definedName name="_____________PC18">#REF!</definedName>
    <definedName name="_____________PC19" localSheetId="6">#REF!</definedName>
    <definedName name="_____________PC19" localSheetId="0">#REF!</definedName>
    <definedName name="_____________PC19">#REF!</definedName>
    <definedName name="_____________pc2" localSheetId="6">#REF!</definedName>
    <definedName name="_____________pc2" localSheetId="0">#REF!</definedName>
    <definedName name="_____________pc2">#REF!</definedName>
    <definedName name="_____________PC20">NA()</definedName>
    <definedName name="_____________PC21" localSheetId="6">#REF!</definedName>
    <definedName name="_____________PC21" localSheetId="0">#REF!</definedName>
    <definedName name="_____________PC21">#REF!</definedName>
    <definedName name="_____________PC22" localSheetId="6">#REF!</definedName>
    <definedName name="_____________PC22" localSheetId="0">#REF!</definedName>
    <definedName name="_____________PC22">#REF!</definedName>
    <definedName name="_____________PC23" localSheetId="6">#REF!</definedName>
    <definedName name="_____________PC23" localSheetId="0">#REF!</definedName>
    <definedName name="_____________PC23">#REF!</definedName>
    <definedName name="_____________PC24" localSheetId="6">#REF!</definedName>
    <definedName name="_____________PC24" localSheetId="0">#REF!</definedName>
    <definedName name="_____________PC24">#REF!</definedName>
    <definedName name="_____________PC3" localSheetId="6">#REF!</definedName>
    <definedName name="_____________PC3" localSheetId="0">#REF!</definedName>
    <definedName name="_____________PC3">#REF!</definedName>
    <definedName name="_____________PC4" localSheetId="6">#REF!</definedName>
    <definedName name="_____________PC4" localSheetId="0">#REF!</definedName>
    <definedName name="_____________PC4">#REF!</definedName>
    <definedName name="_____________PC5" localSheetId="6">#REF!</definedName>
    <definedName name="_____________PC5" localSheetId="0">#REF!</definedName>
    <definedName name="_____________PC5">#REF!</definedName>
    <definedName name="_____________PC6" localSheetId="6">#REF!</definedName>
    <definedName name="_____________PC6" localSheetId="0">#REF!</definedName>
    <definedName name="_____________PC6">#REF!</definedName>
    <definedName name="_____________pc600" localSheetId="6">#REF!</definedName>
    <definedName name="_____________pc600" localSheetId="0">#REF!</definedName>
    <definedName name="_____________pc600">#REF!</definedName>
    <definedName name="_____________PC7" localSheetId="6">#REF!</definedName>
    <definedName name="_____________PC7" localSheetId="0">#REF!</definedName>
    <definedName name="_____________PC7">#REF!</definedName>
    <definedName name="_____________PC8" localSheetId="6">#REF!</definedName>
    <definedName name="_____________PC8" localSheetId="0">#REF!</definedName>
    <definedName name="_____________PC8">#REF!</definedName>
    <definedName name="_____________PC9" localSheetId="6">#REF!</definedName>
    <definedName name="_____________PC9" localSheetId="0">#REF!</definedName>
    <definedName name="_____________PC9">#REF!</definedName>
    <definedName name="_____________pc900" localSheetId="6">#REF!</definedName>
    <definedName name="_____________pc900" localSheetId="0">#REF!</definedName>
    <definedName name="_____________pc900">#REF!</definedName>
    <definedName name="_____________pla4">[12]DATA_PRG!$H$269</definedName>
    <definedName name="_____________pv2" localSheetId="6">#REF!</definedName>
    <definedName name="_____________pv2" localSheetId="0">#REF!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6">#REF!</definedName>
    <definedName name="_____________var1" localSheetId="0">#REF!</definedName>
    <definedName name="_____________var1">#REF!</definedName>
    <definedName name="_____________var4" localSheetId="6">#REF!</definedName>
    <definedName name="_____________var4" localSheetId="0">#REF!</definedName>
    <definedName name="_____________var4">#REF!</definedName>
    <definedName name="_____________vat1">NA()</definedName>
    <definedName name="____________bla1">[1]leads!$H$7</definedName>
    <definedName name="____________BSG100" localSheetId="6">#REF!</definedName>
    <definedName name="____________BSG100" localSheetId="0">#REF!</definedName>
    <definedName name="____________BSG100">#REF!</definedName>
    <definedName name="____________BSG150" localSheetId="6">#REF!</definedName>
    <definedName name="____________BSG150" localSheetId="0">#REF!</definedName>
    <definedName name="____________BSG150">#REF!</definedName>
    <definedName name="____________BSG5" localSheetId="6">#REF!</definedName>
    <definedName name="____________BSG5" localSheetId="0">#REF!</definedName>
    <definedName name="____________BSG5">#REF!</definedName>
    <definedName name="____________BSG75" localSheetId="6">#REF!</definedName>
    <definedName name="____________BSG75" localSheetId="0">#REF!</definedName>
    <definedName name="____________BSG75">#REF!</definedName>
    <definedName name="____________BTC1" localSheetId="6">#REF!</definedName>
    <definedName name="____________BTC1" localSheetId="0">#REF!</definedName>
    <definedName name="____________BTC1">#REF!</definedName>
    <definedName name="____________BTC10" localSheetId="6">#REF!</definedName>
    <definedName name="____________BTC10" localSheetId="0">#REF!</definedName>
    <definedName name="____________BTC10">#REF!</definedName>
    <definedName name="____________BTC11" localSheetId="6">#REF!</definedName>
    <definedName name="____________BTC11" localSheetId="0">#REF!</definedName>
    <definedName name="____________BTC11">#REF!</definedName>
    <definedName name="____________BTC12" localSheetId="6">#REF!</definedName>
    <definedName name="____________BTC12" localSheetId="0">#REF!</definedName>
    <definedName name="____________BTC12">#REF!</definedName>
    <definedName name="____________BTC13" localSheetId="6">#REF!</definedName>
    <definedName name="____________BTC13" localSheetId="0">#REF!</definedName>
    <definedName name="____________BTC13">#REF!</definedName>
    <definedName name="____________BTC14" localSheetId="6">#REF!</definedName>
    <definedName name="____________BTC14" localSheetId="0">#REF!</definedName>
    <definedName name="____________BTC14">#REF!</definedName>
    <definedName name="____________BTC15" localSheetId="6">#REF!</definedName>
    <definedName name="____________BTC15" localSheetId="0">#REF!</definedName>
    <definedName name="____________BTC15">#REF!</definedName>
    <definedName name="____________BTC16" localSheetId="6">#REF!</definedName>
    <definedName name="____________BTC16" localSheetId="0">#REF!</definedName>
    <definedName name="____________BTC16">#REF!</definedName>
    <definedName name="____________BTC17" localSheetId="6">#REF!</definedName>
    <definedName name="____________BTC17" localSheetId="0">#REF!</definedName>
    <definedName name="____________BTC17">#REF!</definedName>
    <definedName name="____________BTC18" localSheetId="6">#REF!</definedName>
    <definedName name="____________BTC18" localSheetId="0">#REF!</definedName>
    <definedName name="____________BTC18">#REF!</definedName>
    <definedName name="____________BTC19" localSheetId="6">#REF!</definedName>
    <definedName name="____________BTC19" localSheetId="0">#REF!</definedName>
    <definedName name="____________BTC19">#REF!</definedName>
    <definedName name="____________BTC2" localSheetId="6">#REF!</definedName>
    <definedName name="____________BTC2" localSheetId="0">#REF!</definedName>
    <definedName name="____________BTC2">#REF!</definedName>
    <definedName name="____________BTC20" localSheetId="6">#REF!</definedName>
    <definedName name="____________BTC20" localSheetId="0">#REF!</definedName>
    <definedName name="____________BTC20">#REF!</definedName>
    <definedName name="____________BTC21" localSheetId="6">#REF!</definedName>
    <definedName name="____________BTC21" localSheetId="0">#REF!</definedName>
    <definedName name="____________BTC21">#REF!</definedName>
    <definedName name="____________BTC22" localSheetId="6">#REF!</definedName>
    <definedName name="____________BTC22" localSheetId="0">#REF!</definedName>
    <definedName name="____________BTC22">#REF!</definedName>
    <definedName name="____________BTC23" localSheetId="6">#REF!</definedName>
    <definedName name="____________BTC23" localSheetId="0">#REF!</definedName>
    <definedName name="____________BTC23">#REF!</definedName>
    <definedName name="____________BTC24" localSheetId="6">#REF!</definedName>
    <definedName name="____________BTC24" localSheetId="0">#REF!</definedName>
    <definedName name="____________BTC24">#REF!</definedName>
    <definedName name="____________BTC3" localSheetId="6">#REF!</definedName>
    <definedName name="____________BTC3" localSheetId="0">#REF!</definedName>
    <definedName name="____________BTC3">#REF!</definedName>
    <definedName name="____________BTC4" localSheetId="6">#REF!</definedName>
    <definedName name="____________BTC4" localSheetId="0">#REF!</definedName>
    <definedName name="____________BTC4">#REF!</definedName>
    <definedName name="____________BTC5" localSheetId="6">#REF!</definedName>
    <definedName name="____________BTC5" localSheetId="0">#REF!</definedName>
    <definedName name="____________BTC5">#REF!</definedName>
    <definedName name="____________BTC6" localSheetId="6">#REF!</definedName>
    <definedName name="____________BTC6" localSheetId="0">#REF!</definedName>
    <definedName name="____________BTC6">#REF!</definedName>
    <definedName name="____________BTC7" localSheetId="6">#REF!</definedName>
    <definedName name="____________BTC7" localSheetId="0">#REF!</definedName>
    <definedName name="____________BTC7">#REF!</definedName>
    <definedName name="____________BTC8" localSheetId="6">#REF!</definedName>
    <definedName name="____________BTC8" localSheetId="0">#REF!</definedName>
    <definedName name="____________BTC8">#REF!</definedName>
    <definedName name="____________BTC9" localSheetId="6">#REF!</definedName>
    <definedName name="____________BTC9" localSheetId="0">#REF!</definedName>
    <definedName name="____________BTC9">#REF!</definedName>
    <definedName name="____________BTR1" localSheetId="6">#REF!</definedName>
    <definedName name="____________BTR1" localSheetId="0">#REF!</definedName>
    <definedName name="____________BTR1">#REF!</definedName>
    <definedName name="____________BTR10" localSheetId="6">#REF!</definedName>
    <definedName name="____________BTR10" localSheetId="0">#REF!</definedName>
    <definedName name="____________BTR10">#REF!</definedName>
    <definedName name="____________BTR11" localSheetId="6">#REF!</definedName>
    <definedName name="____________BTR11" localSheetId="0">#REF!</definedName>
    <definedName name="____________BTR11">#REF!</definedName>
    <definedName name="____________BTR12" localSheetId="6">#REF!</definedName>
    <definedName name="____________BTR12" localSheetId="0">#REF!</definedName>
    <definedName name="____________BTR12">#REF!</definedName>
    <definedName name="____________BTR13" localSheetId="6">#REF!</definedName>
    <definedName name="____________BTR13" localSheetId="0">#REF!</definedName>
    <definedName name="____________BTR13">#REF!</definedName>
    <definedName name="____________BTR14" localSheetId="6">#REF!</definedName>
    <definedName name="____________BTR14" localSheetId="0">#REF!</definedName>
    <definedName name="____________BTR14">#REF!</definedName>
    <definedName name="____________BTR15" localSheetId="6">#REF!</definedName>
    <definedName name="____________BTR15" localSheetId="0">#REF!</definedName>
    <definedName name="____________BTR15">#REF!</definedName>
    <definedName name="____________BTR16" localSheetId="6">#REF!</definedName>
    <definedName name="____________BTR16" localSheetId="0">#REF!</definedName>
    <definedName name="____________BTR16">#REF!</definedName>
    <definedName name="____________BTR17" localSheetId="6">#REF!</definedName>
    <definedName name="____________BTR17" localSheetId="0">#REF!</definedName>
    <definedName name="____________BTR17">#REF!</definedName>
    <definedName name="____________BTR18" localSheetId="6">#REF!</definedName>
    <definedName name="____________BTR18" localSheetId="0">#REF!</definedName>
    <definedName name="____________BTR18">#REF!</definedName>
    <definedName name="____________BTR19" localSheetId="6">#REF!</definedName>
    <definedName name="____________BTR19" localSheetId="0">#REF!</definedName>
    <definedName name="____________BTR19">#REF!</definedName>
    <definedName name="____________BTR2" localSheetId="6">#REF!</definedName>
    <definedName name="____________BTR2" localSheetId="0">#REF!</definedName>
    <definedName name="____________BTR2">#REF!</definedName>
    <definedName name="____________BTR20" localSheetId="6">#REF!</definedName>
    <definedName name="____________BTR20" localSheetId="0">#REF!</definedName>
    <definedName name="____________BTR20">#REF!</definedName>
    <definedName name="____________BTR21" localSheetId="6">#REF!</definedName>
    <definedName name="____________BTR21" localSheetId="0">#REF!</definedName>
    <definedName name="____________BTR21">#REF!</definedName>
    <definedName name="____________BTR22" localSheetId="6">#REF!</definedName>
    <definedName name="____________BTR22" localSheetId="0">#REF!</definedName>
    <definedName name="____________BTR22">#REF!</definedName>
    <definedName name="____________BTR23" localSheetId="6">#REF!</definedName>
    <definedName name="____________BTR23" localSheetId="0">#REF!</definedName>
    <definedName name="____________BTR23">#REF!</definedName>
    <definedName name="____________BTR24" localSheetId="6">#REF!</definedName>
    <definedName name="____________BTR24" localSheetId="0">#REF!</definedName>
    <definedName name="____________BTR24">#REF!</definedName>
    <definedName name="____________BTR3" localSheetId="6">#REF!</definedName>
    <definedName name="____________BTR3" localSheetId="0">#REF!</definedName>
    <definedName name="____________BTR3">#REF!</definedName>
    <definedName name="____________BTR4" localSheetId="6">#REF!</definedName>
    <definedName name="____________BTR4" localSheetId="0">#REF!</definedName>
    <definedName name="____________BTR4">#REF!</definedName>
    <definedName name="____________BTR5" localSheetId="6">#REF!</definedName>
    <definedName name="____________BTR5" localSheetId="0">#REF!</definedName>
    <definedName name="____________BTR5">#REF!</definedName>
    <definedName name="____________BTR6" localSheetId="6">#REF!</definedName>
    <definedName name="____________BTR6" localSheetId="0">#REF!</definedName>
    <definedName name="____________BTR6">#REF!</definedName>
    <definedName name="____________BTR7" localSheetId="6">#REF!</definedName>
    <definedName name="____________BTR7" localSheetId="0">#REF!</definedName>
    <definedName name="____________BTR7">#REF!</definedName>
    <definedName name="____________BTR8" localSheetId="6">#REF!</definedName>
    <definedName name="____________BTR8" localSheetId="0">#REF!</definedName>
    <definedName name="____________BTR8">#REF!</definedName>
    <definedName name="____________BTR9" localSheetId="6">#REF!</definedName>
    <definedName name="____________BTR9" localSheetId="0">#REF!</definedName>
    <definedName name="____________BTR9">#REF!</definedName>
    <definedName name="____________BTS1" localSheetId="6">#REF!</definedName>
    <definedName name="____________BTS1" localSheetId="0">#REF!</definedName>
    <definedName name="____________BTS1">#REF!</definedName>
    <definedName name="____________BTS10" localSheetId="6">#REF!</definedName>
    <definedName name="____________BTS10" localSheetId="0">#REF!</definedName>
    <definedName name="____________BTS10">#REF!</definedName>
    <definedName name="____________BTS11" localSheetId="6">#REF!</definedName>
    <definedName name="____________BTS11" localSheetId="0">#REF!</definedName>
    <definedName name="____________BTS11">#REF!</definedName>
    <definedName name="____________BTS12" localSheetId="6">#REF!</definedName>
    <definedName name="____________BTS12" localSheetId="0">#REF!</definedName>
    <definedName name="____________BTS12">#REF!</definedName>
    <definedName name="____________BTS13" localSheetId="6">#REF!</definedName>
    <definedName name="____________BTS13" localSheetId="0">#REF!</definedName>
    <definedName name="____________BTS13">#REF!</definedName>
    <definedName name="____________BTS14" localSheetId="6">#REF!</definedName>
    <definedName name="____________BTS14" localSheetId="0">#REF!</definedName>
    <definedName name="____________BTS14">#REF!</definedName>
    <definedName name="____________BTS15" localSheetId="6">#REF!</definedName>
    <definedName name="____________BTS15" localSheetId="0">#REF!</definedName>
    <definedName name="____________BTS15">#REF!</definedName>
    <definedName name="____________BTS16" localSheetId="6">#REF!</definedName>
    <definedName name="____________BTS16" localSheetId="0">#REF!</definedName>
    <definedName name="____________BTS16">#REF!</definedName>
    <definedName name="____________BTS17" localSheetId="6">#REF!</definedName>
    <definedName name="____________BTS17" localSheetId="0">#REF!</definedName>
    <definedName name="____________BTS17">#REF!</definedName>
    <definedName name="____________BTS18" localSheetId="6">#REF!</definedName>
    <definedName name="____________BTS18" localSheetId="0">#REF!</definedName>
    <definedName name="____________BTS18">#REF!</definedName>
    <definedName name="____________BTS19" localSheetId="6">#REF!</definedName>
    <definedName name="____________BTS19" localSheetId="0">#REF!</definedName>
    <definedName name="____________BTS19">#REF!</definedName>
    <definedName name="____________BTS2" localSheetId="6">#REF!</definedName>
    <definedName name="____________BTS2" localSheetId="0">#REF!</definedName>
    <definedName name="____________BTS2">#REF!</definedName>
    <definedName name="____________BTS20" localSheetId="6">#REF!</definedName>
    <definedName name="____________BTS20" localSheetId="0">#REF!</definedName>
    <definedName name="____________BTS20">#REF!</definedName>
    <definedName name="____________BTS21" localSheetId="6">#REF!</definedName>
    <definedName name="____________BTS21" localSheetId="0">#REF!</definedName>
    <definedName name="____________BTS21">#REF!</definedName>
    <definedName name="____________BTS22" localSheetId="6">#REF!</definedName>
    <definedName name="____________BTS22" localSheetId="0">#REF!</definedName>
    <definedName name="____________BTS22">#REF!</definedName>
    <definedName name="____________BTS23" localSheetId="6">#REF!</definedName>
    <definedName name="____________BTS23" localSheetId="0">#REF!</definedName>
    <definedName name="____________BTS23">#REF!</definedName>
    <definedName name="____________BTS24" localSheetId="6">#REF!</definedName>
    <definedName name="____________BTS24" localSheetId="0">#REF!</definedName>
    <definedName name="____________BTS24">#REF!</definedName>
    <definedName name="____________BTS3" localSheetId="6">#REF!</definedName>
    <definedName name="____________BTS3" localSheetId="0">#REF!</definedName>
    <definedName name="____________BTS3">#REF!</definedName>
    <definedName name="____________BTS4" localSheetId="6">#REF!</definedName>
    <definedName name="____________BTS4" localSheetId="0">#REF!</definedName>
    <definedName name="____________BTS4">#REF!</definedName>
    <definedName name="____________BTS5" localSheetId="6">#REF!</definedName>
    <definedName name="____________BTS5" localSheetId="0">#REF!</definedName>
    <definedName name="____________BTS5">#REF!</definedName>
    <definedName name="____________BTS6" localSheetId="6">#REF!</definedName>
    <definedName name="____________BTS6" localSheetId="0">#REF!</definedName>
    <definedName name="____________BTS6">#REF!</definedName>
    <definedName name="____________BTS7" localSheetId="6">#REF!</definedName>
    <definedName name="____________BTS7" localSheetId="0">#REF!</definedName>
    <definedName name="____________BTS7">#REF!</definedName>
    <definedName name="____________BTS8" localSheetId="6">#REF!</definedName>
    <definedName name="____________BTS8" localSheetId="0">#REF!</definedName>
    <definedName name="____________BTS8">#REF!</definedName>
    <definedName name="____________BTS9" localSheetId="6">#REF!</definedName>
    <definedName name="____________BTS9" localSheetId="0">#REF!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6">[18]Data!#REF!</definedName>
    <definedName name="____________G120907" localSheetId="0">[18]Data!#REF!</definedName>
    <definedName name="____________G120907">[18]Data!#REF!</definedName>
    <definedName name="____________GBS11">NA()</definedName>
    <definedName name="____________GBS110" localSheetId="6">#REF!</definedName>
    <definedName name="____________GBS110" localSheetId="0">#REF!</definedName>
    <definedName name="____________GBS110">#REF!</definedName>
    <definedName name="____________GBS111" localSheetId="6">#REF!</definedName>
    <definedName name="____________GBS111" localSheetId="0">#REF!</definedName>
    <definedName name="____________GBS111">#REF!</definedName>
    <definedName name="____________GBS112" localSheetId="6">#REF!</definedName>
    <definedName name="____________GBS112" localSheetId="0">#REF!</definedName>
    <definedName name="____________GBS112">#REF!</definedName>
    <definedName name="____________GBS113" localSheetId="6">#REF!</definedName>
    <definedName name="____________GBS113" localSheetId="0">#REF!</definedName>
    <definedName name="____________GBS113">#REF!</definedName>
    <definedName name="____________GBS114" localSheetId="6">#REF!</definedName>
    <definedName name="____________GBS114" localSheetId="0">#REF!</definedName>
    <definedName name="____________GBS114">#REF!</definedName>
    <definedName name="____________GBS115" localSheetId="6">#REF!</definedName>
    <definedName name="____________GBS115" localSheetId="0">#REF!</definedName>
    <definedName name="____________GBS115">#REF!</definedName>
    <definedName name="____________GBS116" localSheetId="6">#REF!</definedName>
    <definedName name="____________GBS116" localSheetId="0">#REF!</definedName>
    <definedName name="____________GBS116">#REF!</definedName>
    <definedName name="____________GBS117" localSheetId="6">#REF!</definedName>
    <definedName name="____________GBS117" localSheetId="0">#REF!</definedName>
    <definedName name="____________GBS117">#REF!</definedName>
    <definedName name="____________GBS118" localSheetId="6">#REF!</definedName>
    <definedName name="____________GBS118" localSheetId="0">#REF!</definedName>
    <definedName name="____________GBS118">#REF!</definedName>
    <definedName name="____________GBS119" localSheetId="6">#REF!</definedName>
    <definedName name="____________GBS119" localSheetId="0">#REF!</definedName>
    <definedName name="____________GBS119">#REF!</definedName>
    <definedName name="____________GBS12" localSheetId="6">#REF!</definedName>
    <definedName name="____________GBS12" localSheetId="0">#REF!</definedName>
    <definedName name="____________GBS12">#REF!</definedName>
    <definedName name="____________GBS120" localSheetId="6">#REF!</definedName>
    <definedName name="____________GBS120" localSheetId="0">#REF!</definedName>
    <definedName name="____________GBS120">#REF!</definedName>
    <definedName name="____________GBS121" localSheetId="6">#REF!</definedName>
    <definedName name="____________GBS121" localSheetId="0">#REF!</definedName>
    <definedName name="____________GBS121">#REF!</definedName>
    <definedName name="____________GBS122" localSheetId="6">#REF!</definedName>
    <definedName name="____________GBS122" localSheetId="0">#REF!</definedName>
    <definedName name="____________GBS122">#REF!</definedName>
    <definedName name="____________GBS123" localSheetId="6">#REF!</definedName>
    <definedName name="____________GBS123" localSheetId="0">#REF!</definedName>
    <definedName name="____________GBS123">#REF!</definedName>
    <definedName name="____________GBS124" localSheetId="6">#REF!</definedName>
    <definedName name="____________GBS124" localSheetId="0">#REF!</definedName>
    <definedName name="____________GBS124">#REF!</definedName>
    <definedName name="____________GBS13" localSheetId="6">#REF!</definedName>
    <definedName name="____________GBS13" localSheetId="0">#REF!</definedName>
    <definedName name="____________GBS13">#REF!</definedName>
    <definedName name="____________GBS14" localSheetId="6">#REF!</definedName>
    <definedName name="____________GBS14" localSheetId="0">#REF!</definedName>
    <definedName name="____________GBS14">#REF!</definedName>
    <definedName name="____________GBS15" localSheetId="6">#REF!</definedName>
    <definedName name="____________GBS15" localSheetId="0">#REF!</definedName>
    <definedName name="____________GBS15">#REF!</definedName>
    <definedName name="____________GBS16" localSheetId="6">#REF!</definedName>
    <definedName name="____________GBS16" localSheetId="0">#REF!</definedName>
    <definedName name="____________GBS16">#REF!</definedName>
    <definedName name="____________GBS17" localSheetId="6">#REF!</definedName>
    <definedName name="____________GBS17" localSheetId="0">#REF!</definedName>
    <definedName name="____________GBS17">#REF!</definedName>
    <definedName name="____________GBS18" localSheetId="6">#REF!</definedName>
    <definedName name="____________GBS18" localSheetId="0">#REF!</definedName>
    <definedName name="____________GBS18">#REF!</definedName>
    <definedName name="____________GBS19" localSheetId="6">#REF!</definedName>
    <definedName name="____________GBS19" localSheetId="0">#REF!</definedName>
    <definedName name="____________GBS19">#REF!</definedName>
    <definedName name="____________GBS21" localSheetId="6">#REF!</definedName>
    <definedName name="____________GBS21" localSheetId="0">#REF!</definedName>
    <definedName name="____________GBS21">#REF!</definedName>
    <definedName name="____________GBS210" localSheetId="6">#REF!</definedName>
    <definedName name="____________GBS210" localSheetId="0">#REF!</definedName>
    <definedName name="____________GBS210">#REF!</definedName>
    <definedName name="____________GBS211" localSheetId="6">#REF!</definedName>
    <definedName name="____________GBS211" localSheetId="0">#REF!</definedName>
    <definedName name="____________GBS211">#REF!</definedName>
    <definedName name="____________GBS212" localSheetId="6">#REF!</definedName>
    <definedName name="____________GBS212" localSheetId="0">#REF!</definedName>
    <definedName name="____________GBS212">#REF!</definedName>
    <definedName name="____________GBS213" localSheetId="6">#REF!</definedName>
    <definedName name="____________GBS213" localSheetId="0">#REF!</definedName>
    <definedName name="____________GBS213">#REF!</definedName>
    <definedName name="____________GBS214" localSheetId="6">#REF!</definedName>
    <definedName name="____________GBS214" localSheetId="0">#REF!</definedName>
    <definedName name="____________GBS214">#REF!</definedName>
    <definedName name="____________GBS215" localSheetId="6">#REF!</definedName>
    <definedName name="____________GBS215" localSheetId="0">#REF!</definedName>
    <definedName name="____________GBS215">#REF!</definedName>
    <definedName name="____________GBS216" localSheetId="6">#REF!</definedName>
    <definedName name="____________GBS216" localSheetId="0">#REF!</definedName>
    <definedName name="____________GBS216">#REF!</definedName>
    <definedName name="____________GBS217" localSheetId="6">#REF!</definedName>
    <definedName name="____________GBS217" localSheetId="0">#REF!</definedName>
    <definedName name="____________GBS217">#REF!</definedName>
    <definedName name="____________GBS218" localSheetId="6">#REF!</definedName>
    <definedName name="____________GBS218" localSheetId="0">#REF!</definedName>
    <definedName name="____________GBS218">#REF!</definedName>
    <definedName name="____________GBS219" localSheetId="6">#REF!</definedName>
    <definedName name="____________GBS219" localSheetId="0">#REF!</definedName>
    <definedName name="____________GBS219">#REF!</definedName>
    <definedName name="____________GBS22" localSheetId="6">#REF!</definedName>
    <definedName name="____________GBS22" localSheetId="0">#REF!</definedName>
    <definedName name="____________GBS22">#REF!</definedName>
    <definedName name="____________GBS220" localSheetId="6">#REF!</definedName>
    <definedName name="____________GBS220" localSheetId="0">#REF!</definedName>
    <definedName name="____________GBS220">#REF!</definedName>
    <definedName name="____________GBS221" localSheetId="6">#REF!</definedName>
    <definedName name="____________GBS221" localSheetId="0">#REF!</definedName>
    <definedName name="____________GBS221">#REF!</definedName>
    <definedName name="____________GBS222" localSheetId="6">#REF!</definedName>
    <definedName name="____________GBS222" localSheetId="0">#REF!</definedName>
    <definedName name="____________GBS222">#REF!</definedName>
    <definedName name="____________GBS223" localSheetId="6">#REF!</definedName>
    <definedName name="____________GBS223" localSheetId="0">#REF!</definedName>
    <definedName name="____________GBS223">#REF!</definedName>
    <definedName name="____________GBS224" localSheetId="6">#REF!</definedName>
    <definedName name="____________GBS224" localSheetId="0">#REF!</definedName>
    <definedName name="____________GBS224">#REF!</definedName>
    <definedName name="____________GBS23" localSheetId="6">#REF!</definedName>
    <definedName name="____________GBS23" localSheetId="0">#REF!</definedName>
    <definedName name="____________GBS23">#REF!</definedName>
    <definedName name="____________GBS24" localSheetId="6">#REF!</definedName>
    <definedName name="____________GBS24" localSheetId="0">#REF!</definedName>
    <definedName name="____________GBS24">#REF!</definedName>
    <definedName name="____________GBS25" localSheetId="6">#REF!</definedName>
    <definedName name="____________GBS25" localSheetId="0">#REF!</definedName>
    <definedName name="____________GBS25">#REF!</definedName>
    <definedName name="____________GBS26" localSheetId="6">#REF!</definedName>
    <definedName name="____________GBS26" localSheetId="0">#REF!</definedName>
    <definedName name="____________GBS26">#REF!</definedName>
    <definedName name="____________GBS27" localSheetId="6">#REF!</definedName>
    <definedName name="____________GBS27" localSheetId="0">#REF!</definedName>
    <definedName name="____________GBS27">#REF!</definedName>
    <definedName name="____________GBS28" localSheetId="6">#REF!</definedName>
    <definedName name="____________GBS28" localSheetId="0">#REF!</definedName>
    <definedName name="____________GBS28">#REF!</definedName>
    <definedName name="____________GBS29" localSheetId="6">#REF!</definedName>
    <definedName name="____________GBS29" localSheetId="0">#REF!</definedName>
    <definedName name="____________GBS29">#REF!</definedName>
    <definedName name="____________imp1">[11]DATA_PRG!$H$245</definedName>
    <definedName name="____________knr2">NA()</definedName>
    <definedName name="____________l1">[3]leads!$A$3:$E$108</definedName>
    <definedName name="____________l12" localSheetId="6">#REF!</definedName>
    <definedName name="____________l12" localSheetId="0">#REF!</definedName>
    <definedName name="____________l12">#REF!</definedName>
    <definedName name="____________l2">[2]r!$F$29</definedName>
    <definedName name="____________l3" localSheetId="6">#REF!</definedName>
    <definedName name="____________l3" localSheetId="0">#REF!</definedName>
    <definedName name="____________l3">#REF!</definedName>
    <definedName name="____________l4">[4]Sheet1!$W$2:$Y$103</definedName>
    <definedName name="____________l5" localSheetId="6">#REF!</definedName>
    <definedName name="____________l5" localSheetId="0">#REF!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6">#REF!</definedName>
    <definedName name="____________lj600" localSheetId="0">#REF!</definedName>
    <definedName name="____________lj600">#REF!</definedName>
    <definedName name="____________lj900" localSheetId="6">#REF!</definedName>
    <definedName name="____________lj900" localSheetId="0">#REF!</definedName>
    <definedName name="____________lj900">#REF!</definedName>
    <definedName name="____________LL3" localSheetId="6">#REF!</definedName>
    <definedName name="____________LL3" localSheetId="0">#REF!</definedName>
    <definedName name="____________LL3">#REF!</definedName>
    <definedName name="____________LSO24" localSheetId="6">[10]Lead!#REF!</definedName>
    <definedName name="____________LSO24" localSheetId="0">[10]Lead!#REF!</definedName>
    <definedName name="____________LSO24">[10]Lead!#REF!</definedName>
    <definedName name="____________MA1" localSheetId="6">#REF!</definedName>
    <definedName name="____________MA1" localSheetId="0">#REF!</definedName>
    <definedName name="____________MA1">#REF!</definedName>
    <definedName name="____________MA2">NA()</definedName>
    <definedName name="____________me12">NA()</definedName>
    <definedName name="____________Met22">NA()</definedName>
    <definedName name="____________Met45" localSheetId="6">#REF!</definedName>
    <definedName name="____________Met45" localSheetId="0">#REF!</definedName>
    <definedName name="____________Met45">#REF!</definedName>
    <definedName name="____________Met54" localSheetId="6">#REF!</definedName>
    <definedName name="____________Met54" localSheetId="0">#REF!</definedName>
    <definedName name="____________Met54">#REF!</definedName>
    <definedName name="____________MEt55" localSheetId="6">#REF!</definedName>
    <definedName name="____________MEt55" localSheetId="0">#REF!</definedName>
    <definedName name="____________MEt55">#REF!</definedName>
    <definedName name="____________Met63" localSheetId="6">#REF!</definedName>
    <definedName name="____________Met63" localSheetId="0">#REF!</definedName>
    <definedName name="____________Met63">#REF!</definedName>
    <definedName name="____________ML21" localSheetId="6">#REF!</definedName>
    <definedName name="____________ML21" localSheetId="0">#REF!</definedName>
    <definedName name="____________ML21">#REF!</definedName>
    <definedName name="____________ML210" localSheetId="6">#REF!</definedName>
    <definedName name="____________ML210" localSheetId="0">#REF!</definedName>
    <definedName name="____________ML210">#REF!</definedName>
    <definedName name="____________ML211" localSheetId="6">#REF!</definedName>
    <definedName name="____________ML211" localSheetId="0">#REF!</definedName>
    <definedName name="____________ML211">#REF!</definedName>
    <definedName name="____________ML212" localSheetId="6">#REF!</definedName>
    <definedName name="____________ML212" localSheetId="0">#REF!</definedName>
    <definedName name="____________ML212">#REF!</definedName>
    <definedName name="____________ML213" localSheetId="6">#REF!</definedName>
    <definedName name="____________ML213" localSheetId="0">#REF!</definedName>
    <definedName name="____________ML213">#REF!</definedName>
    <definedName name="____________ML214" localSheetId="6">#REF!</definedName>
    <definedName name="____________ML214" localSheetId="0">#REF!</definedName>
    <definedName name="____________ML214">#REF!</definedName>
    <definedName name="____________ML215" localSheetId="6">#REF!</definedName>
    <definedName name="____________ML215" localSheetId="0">#REF!</definedName>
    <definedName name="____________ML215">#REF!</definedName>
    <definedName name="____________ML216" localSheetId="6">#REF!</definedName>
    <definedName name="____________ML216" localSheetId="0">#REF!</definedName>
    <definedName name="____________ML216">#REF!</definedName>
    <definedName name="____________ML217" localSheetId="6">#REF!</definedName>
    <definedName name="____________ML217" localSheetId="0">#REF!</definedName>
    <definedName name="____________ML217">#REF!</definedName>
    <definedName name="____________ML218" localSheetId="6">#REF!</definedName>
    <definedName name="____________ML218" localSheetId="0">#REF!</definedName>
    <definedName name="____________ML218">#REF!</definedName>
    <definedName name="____________ML219" localSheetId="6">#REF!</definedName>
    <definedName name="____________ML219" localSheetId="0">#REF!</definedName>
    <definedName name="____________ML219">#REF!</definedName>
    <definedName name="____________ML22" localSheetId="6">#REF!</definedName>
    <definedName name="____________ML22" localSheetId="0">#REF!</definedName>
    <definedName name="____________ML22">#REF!</definedName>
    <definedName name="____________ML220" localSheetId="6">#REF!</definedName>
    <definedName name="____________ML220" localSheetId="0">#REF!</definedName>
    <definedName name="____________ML220">#REF!</definedName>
    <definedName name="____________ML221" localSheetId="6">#REF!</definedName>
    <definedName name="____________ML221" localSheetId="0">#REF!</definedName>
    <definedName name="____________ML221">#REF!</definedName>
    <definedName name="____________ML222" localSheetId="6">#REF!</definedName>
    <definedName name="____________ML222" localSheetId="0">#REF!</definedName>
    <definedName name="____________ML222">#REF!</definedName>
    <definedName name="____________ML223" localSheetId="6">#REF!</definedName>
    <definedName name="____________ML223" localSheetId="0">#REF!</definedName>
    <definedName name="____________ML223">#REF!</definedName>
    <definedName name="____________ML224" localSheetId="6">#REF!</definedName>
    <definedName name="____________ML224" localSheetId="0">#REF!</definedName>
    <definedName name="____________ML224">#REF!</definedName>
    <definedName name="____________ML23" localSheetId="6">#REF!</definedName>
    <definedName name="____________ML23" localSheetId="0">#REF!</definedName>
    <definedName name="____________ML23">#REF!</definedName>
    <definedName name="____________ML24" localSheetId="6">#REF!</definedName>
    <definedName name="____________ML24" localSheetId="0">#REF!</definedName>
    <definedName name="____________ML24">#REF!</definedName>
    <definedName name="____________ML25" localSheetId="6">#REF!</definedName>
    <definedName name="____________ML25" localSheetId="0">#REF!</definedName>
    <definedName name="____________ML25">#REF!</definedName>
    <definedName name="____________ML26" localSheetId="6">#REF!</definedName>
    <definedName name="____________ML26" localSheetId="0">#REF!</definedName>
    <definedName name="____________ML26">#REF!</definedName>
    <definedName name="____________ML27" localSheetId="6">#REF!</definedName>
    <definedName name="____________ML27" localSheetId="0">#REF!</definedName>
    <definedName name="____________ML27">#REF!</definedName>
    <definedName name="____________ML28" localSheetId="6">#REF!</definedName>
    <definedName name="____________ML28" localSheetId="0">#REF!</definedName>
    <definedName name="____________ML28">#REF!</definedName>
    <definedName name="____________ML29" localSheetId="6">#REF!</definedName>
    <definedName name="____________ML29" localSheetId="0">#REF!</definedName>
    <definedName name="____________ML29">#REF!</definedName>
    <definedName name="____________ML31" localSheetId="6">#REF!</definedName>
    <definedName name="____________ML31" localSheetId="0">#REF!</definedName>
    <definedName name="____________ML31">#REF!</definedName>
    <definedName name="____________ML310" localSheetId="6">#REF!</definedName>
    <definedName name="____________ML310" localSheetId="0">#REF!</definedName>
    <definedName name="____________ML310">#REF!</definedName>
    <definedName name="____________ML311" localSheetId="6">#REF!</definedName>
    <definedName name="____________ML311" localSheetId="0">#REF!</definedName>
    <definedName name="____________ML311">#REF!</definedName>
    <definedName name="____________ML312" localSheetId="6">#REF!</definedName>
    <definedName name="____________ML312" localSheetId="0">#REF!</definedName>
    <definedName name="____________ML312">#REF!</definedName>
    <definedName name="____________ML313" localSheetId="6">#REF!</definedName>
    <definedName name="____________ML313" localSheetId="0">#REF!</definedName>
    <definedName name="____________ML313">#REF!</definedName>
    <definedName name="____________ML314" localSheetId="6">#REF!</definedName>
    <definedName name="____________ML314" localSheetId="0">#REF!</definedName>
    <definedName name="____________ML314">#REF!</definedName>
    <definedName name="____________ML315" localSheetId="6">#REF!</definedName>
    <definedName name="____________ML315" localSheetId="0">#REF!</definedName>
    <definedName name="____________ML315">#REF!</definedName>
    <definedName name="____________ML316" localSheetId="6">#REF!</definedName>
    <definedName name="____________ML316" localSheetId="0">#REF!</definedName>
    <definedName name="____________ML316">#REF!</definedName>
    <definedName name="____________ML317" localSheetId="6">#REF!</definedName>
    <definedName name="____________ML317" localSheetId="0">#REF!</definedName>
    <definedName name="____________ML317">#REF!</definedName>
    <definedName name="____________ML318" localSheetId="6">#REF!</definedName>
    <definedName name="____________ML318" localSheetId="0">#REF!</definedName>
    <definedName name="____________ML318">#REF!</definedName>
    <definedName name="____________ML319" localSheetId="6">#REF!</definedName>
    <definedName name="____________ML319" localSheetId="0">#REF!</definedName>
    <definedName name="____________ML319">#REF!</definedName>
    <definedName name="____________ML32" localSheetId="6">#REF!</definedName>
    <definedName name="____________ML32" localSheetId="0">#REF!</definedName>
    <definedName name="____________ML32">#REF!</definedName>
    <definedName name="____________ML320" localSheetId="6">#REF!</definedName>
    <definedName name="____________ML320" localSheetId="0">#REF!</definedName>
    <definedName name="____________ML320">#REF!</definedName>
    <definedName name="____________ML321" localSheetId="6">#REF!</definedName>
    <definedName name="____________ML321" localSheetId="0">#REF!</definedName>
    <definedName name="____________ML321">#REF!</definedName>
    <definedName name="____________ML322" localSheetId="6">#REF!</definedName>
    <definedName name="____________ML322" localSheetId="0">#REF!</definedName>
    <definedName name="____________ML322">#REF!</definedName>
    <definedName name="____________ML323" localSheetId="6">#REF!</definedName>
    <definedName name="____________ML323" localSheetId="0">#REF!</definedName>
    <definedName name="____________ML323">#REF!</definedName>
    <definedName name="____________ML324" localSheetId="6">#REF!</definedName>
    <definedName name="____________ML324" localSheetId="0">#REF!</definedName>
    <definedName name="____________ML324">#REF!</definedName>
    <definedName name="____________ML33" localSheetId="6">#REF!</definedName>
    <definedName name="____________ML33" localSheetId="0">#REF!</definedName>
    <definedName name="____________ML33">#REF!</definedName>
    <definedName name="____________ML34" localSheetId="6">#REF!</definedName>
    <definedName name="____________ML34" localSheetId="0">#REF!</definedName>
    <definedName name="____________ML34">#REF!</definedName>
    <definedName name="____________ML35" localSheetId="6">#REF!</definedName>
    <definedName name="____________ML35" localSheetId="0">#REF!</definedName>
    <definedName name="____________ML35">#REF!</definedName>
    <definedName name="____________ML36" localSheetId="6">#REF!</definedName>
    <definedName name="____________ML36" localSheetId="0">#REF!</definedName>
    <definedName name="____________ML36">#REF!</definedName>
    <definedName name="____________ML37" localSheetId="6">#REF!</definedName>
    <definedName name="____________ML37" localSheetId="0">#REF!</definedName>
    <definedName name="____________ML37">#REF!</definedName>
    <definedName name="____________ML38" localSheetId="6">#REF!</definedName>
    <definedName name="____________ML38" localSheetId="0">#REF!</definedName>
    <definedName name="____________ML38">#REF!</definedName>
    <definedName name="____________ML39" localSheetId="6">#REF!</definedName>
    <definedName name="____________ML39" localSheetId="0">#REF!</definedName>
    <definedName name="____________ML39">#REF!</definedName>
    <definedName name="____________ML7" localSheetId="6">#REF!</definedName>
    <definedName name="____________ML7" localSheetId="0">#REF!</definedName>
    <definedName name="____________ML7">#REF!</definedName>
    <definedName name="____________ML8" localSheetId="6">#REF!</definedName>
    <definedName name="____________ML8" localSheetId="0">#REF!</definedName>
    <definedName name="____________ML8">#REF!</definedName>
    <definedName name="____________ML9" localSheetId="6">#REF!</definedName>
    <definedName name="____________ML9" localSheetId="0">#REF!</definedName>
    <definedName name="____________ML9">#REF!</definedName>
    <definedName name="____________mm1">[6]r!$F$4</definedName>
    <definedName name="____________mm1000" localSheetId="6">#REF!</definedName>
    <definedName name="____________mm1000" localSheetId="0">#REF!</definedName>
    <definedName name="____________mm1000">#REF!</definedName>
    <definedName name="____________mm11">[2]r!$F$4</definedName>
    <definedName name="____________mm111">[5]r!$F$4</definedName>
    <definedName name="____________mm600" localSheetId="6">#REF!</definedName>
    <definedName name="____________mm600" localSheetId="0">#REF!</definedName>
    <definedName name="____________mm600">#REF!</definedName>
    <definedName name="____________mm800" localSheetId="6">#REF!</definedName>
    <definedName name="____________mm800" localSheetId="0">#REF!</definedName>
    <definedName name="____________mm800">#REF!</definedName>
    <definedName name="____________PC1" localSheetId="6">#REF!</definedName>
    <definedName name="____________PC1" localSheetId="0">#REF!</definedName>
    <definedName name="____________PC1">#REF!</definedName>
    <definedName name="____________PC10" localSheetId="6">#REF!</definedName>
    <definedName name="____________PC10" localSheetId="0">#REF!</definedName>
    <definedName name="____________PC10">#REF!</definedName>
    <definedName name="____________PC11" localSheetId="6">#REF!</definedName>
    <definedName name="____________PC11" localSheetId="0">#REF!</definedName>
    <definedName name="____________PC11">#REF!</definedName>
    <definedName name="____________PC12" localSheetId="6">#REF!</definedName>
    <definedName name="____________PC12" localSheetId="0">#REF!</definedName>
    <definedName name="____________PC12">#REF!</definedName>
    <definedName name="____________PC13" localSheetId="6">#REF!</definedName>
    <definedName name="____________PC13" localSheetId="0">#REF!</definedName>
    <definedName name="____________PC13">#REF!</definedName>
    <definedName name="____________PC14" localSheetId="6">#REF!</definedName>
    <definedName name="____________PC14" localSheetId="0">#REF!</definedName>
    <definedName name="____________PC14">#REF!</definedName>
    <definedName name="____________PC15" localSheetId="6">#REF!</definedName>
    <definedName name="____________PC15" localSheetId="0">#REF!</definedName>
    <definedName name="____________PC15">#REF!</definedName>
    <definedName name="____________PC16" localSheetId="6">#REF!</definedName>
    <definedName name="____________PC16" localSheetId="0">#REF!</definedName>
    <definedName name="____________PC16">#REF!</definedName>
    <definedName name="____________PC17" localSheetId="6">#REF!</definedName>
    <definedName name="____________PC17" localSheetId="0">#REF!</definedName>
    <definedName name="____________PC17">#REF!</definedName>
    <definedName name="____________PC18" localSheetId="6">#REF!</definedName>
    <definedName name="____________PC18" localSheetId="0">#REF!</definedName>
    <definedName name="____________PC18">#REF!</definedName>
    <definedName name="____________PC19" localSheetId="6">#REF!</definedName>
    <definedName name="____________PC19" localSheetId="0">#REF!</definedName>
    <definedName name="____________PC19">#REF!</definedName>
    <definedName name="____________pc2" localSheetId="6">#REF!</definedName>
    <definedName name="____________pc2" localSheetId="0">#REF!</definedName>
    <definedName name="____________pc2">#REF!</definedName>
    <definedName name="____________PC20">NA()</definedName>
    <definedName name="____________PC21" localSheetId="6">#REF!</definedName>
    <definedName name="____________PC21" localSheetId="0">#REF!</definedName>
    <definedName name="____________PC21">#REF!</definedName>
    <definedName name="____________PC22" localSheetId="6">#REF!</definedName>
    <definedName name="____________PC22" localSheetId="0">#REF!</definedName>
    <definedName name="____________PC22">#REF!</definedName>
    <definedName name="____________PC23" localSheetId="6">#REF!</definedName>
    <definedName name="____________PC23" localSheetId="0">#REF!</definedName>
    <definedName name="____________PC23">#REF!</definedName>
    <definedName name="____________PC24" localSheetId="6">#REF!</definedName>
    <definedName name="____________PC24" localSheetId="0">#REF!</definedName>
    <definedName name="____________PC24">#REF!</definedName>
    <definedName name="____________PC3" localSheetId="6">#REF!</definedName>
    <definedName name="____________PC3" localSheetId="0">#REF!</definedName>
    <definedName name="____________PC3">#REF!</definedName>
    <definedName name="____________PC4" localSheetId="6">#REF!</definedName>
    <definedName name="____________PC4" localSheetId="0">#REF!</definedName>
    <definedName name="____________PC4">#REF!</definedName>
    <definedName name="____________PC5" localSheetId="6">#REF!</definedName>
    <definedName name="____________PC5" localSheetId="0">#REF!</definedName>
    <definedName name="____________PC5">#REF!</definedName>
    <definedName name="____________PC6" localSheetId="6">#REF!</definedName>
    <definedName name="____________PC6" localSheetId="0">#REF!</definedName>
    <definedName name="____________PC6">#REF!</definedName>
    <definedName name="____________pc600" localSheetId="6">#REF!</definedName>
    <definedName name="____________pc600" localSheetId="0">#REF!</definedName>
    <definedName name="____________pc600">#REF!</definedName>
    <definedName name="____________PC7" localSheetId="6">#REF!</definedName>
    <definedName name="____________PC7" localSheetId="0">#REF!</definedName>
    <definedName name="____________PC7">#REF!</definedName>
    <definedName name="____________PC8" localSheetId="6">#REF!</definedName>
    <definedName name="____________PC8" localSheetId="0">#REF!</definedName>
    <definedName name="____________PC8">#REF!</definedName>
    <definedName name="____________PC9" localSheetId="6">#REF!</definedName>
    <definedName name="____________PC9" localSheetId="0">#REF!</definedName>
    <definedName name="____________PC9">#REF!</definedName>
    <definedName name="____________pc900" localSheetId="6">#REF!</definedName>
    <definedName name="____________pc900" localSheetId="0">#REF!</definedName>
    <definedName name="____________pc900">#REF!</definedName>
    <definedName name="____________pla4">[12]DATA_PRG!$H$269</definedName>
    <definedName name="____________pv2" localSheetId="6">#REF!</definedName>
    <definedName name="____________pv2" localSheetId="0">#REF!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6">#REF!</definedName>
    <definedName name="____________var1" localSheetId="0">#REF!</definedName>
    <definedName name="____________var1">#REF!</definedName>
    <definedName name="____________var4" localSheetId="6">#REF!</definedName>
    <definedName name="____________var4" localSheetId="0">#REF!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6">#REF!</definedName>
    <definedName name="___________BSG100" localSheetId="0">#REF!</definedName>
    <definedName name="___________BSG100">#REF!</definedName>
    <definedName name="___________BSG150" localSheetId="6">#REF!</definedName>
    <definedName name="___________BSG150" localSheetId="0">#REF!</definedName>
    <definedName name="___________BSG150">#REF!</definedName>
    <definedName name="___________BSG5" localSheetId="6">#REF!</definedName>
    <definedName name="___________BSG5" localSheetId="0">#REF!</definedName>
    <definedName name="___________BSG5">#REF!</definedName>
    <definedName name="___________BSG75" localSheetId="6">#REF!</definedName>
    <definedName name="___________BSG75" localSheetId="0">#REF!</definedName>
    <definedName name="___________BSG75">#REF!</definedName>
    <definedName name="___________BTC1" localSheetId="6">#REF!</definedName>
    <definedName name="___________BTC1" localSheetId="0">#REF!</definedName>
    <definedName name="___________BTC1">#REF!</definedName>
    <definedName name="___________BTC10" localSheetId="6">#REF!</definedName>
    <definedName name="___________BTC10" localSheetId="0">#REF!</definedName>
    <definedName name="___________BTC10">#REF!</definedName>
    <definedName name="___________BTC11" localSheetId="6">#REF!</definedName>
    <definedName name="___________BTC11" localSheetId="0">#REF!</definedName>
    <definedName name="___________BTC11">#REF!</definedName>
    <definedName name="___________BTC12" localSheetId="6">#REF!</definedName>
    <definedName name="___________BTC12" localSheetId="0">#REF!</definedName>
    <definedName name="___________BTC12">#REF!</definedName>
    <definedName name="___________BTC13" localSheetId="6">#REF!</definedName>
    <definedName name="___________BTC13" localSheetId="0">#REF!</definedName>
    <definedName name="___________BTC13">#REF!</definedName>
    <definedName name="___________BTC14" localSheetId="6">#REF!</definedName>
    <definedName name="___________BTC14" localSheetId="0">#REF!</definedName>
    <definedName name="___________BTC14">#REF!</definedName>
    <definedName name="___________BTC15" localSheetId="6">#REF!</definedName>
    <definedName name="___________BTC15" localSheetId="0">#REF!</definedName>
    <definedName name="___________BTC15">#REF!</definedName>
    <definedName name="___________BTC16" localSheetId="6">#REF!</definedName>
    <definedName name="___________BTC16" localSheetId="0">#REF!</definedName>
    <definedName name="___________BTC16">#REF!</definedName>
    <definedName name="___________BTC17" localSheetId="6">#REF!</definedName>
    <definedName name="___________BTC17" localSheetId="0">#REF!</definedName>
    <definedName name="___________BTC17">#REF!</definedName>
    <definedName name="___________BTC18" localSheetId="6">#REF!</definedName>
    <definedName name="___________BTC18" localSheetId="0">#REF!</definedName>
    <definedName name="___________BTC18">#REF!</definedName>
    <definedName name="___________BTC19" localSheetId="6">#REF!</definedName>
    <definedName name="___________BTC19" localSheetId="0">#REF!</definedName>
    <definedName name="___________BTC19">#REF!</definedName>
    <definedName name="___________BTC2" localSheetId="6">#REF!</definedName>
    <definedName name="___________BTC2" localSheetId="0">#REF!</definedName>
    <definedName name="___________BTC2">#REF!</definedName>
    <definedName name="___________BTC20" localSheetId="6">#REF!</definedName>
    <definedName name="___________BTC20" localSheetId="0">#REF!</definedName>
    <definedName name="___________BTC20">#REF!</definedName>
    <definedName name="___________BTC21" localSheetId="6">#REF!</definedName>
    <definedName name="___________BTC21" localSheetId="0">#REF!</definedName>
    <definedName name="___________BTC21">#REF!</definedName>
    <definedName name="___________BTC22" localSheetId="6">#REF!</definedName>
    <definedName name="___________BTC22" localSheetId="0">#REF!</definedName>
    <definedName name="___________BTC22">#REF!</definedName>
    <definedName name="___________BTC23" localSheetId="6">#REF!</definedName>
    <definedName name="___________BTC23" localSheetId="0">#REF!</definedName>
    <definedName name="___________BTC23">#REF!</definedName>
    <definedName name="___________BTC24" localSheetId="6">#REF!</definedName>
    <definedName name="___________BTC24" localSheetId="0">#REF!</definedName>
    <definedName name="___________BTC24">#REF!</definedName>
    <definedName name="___________BTC3" localSheetId="6">#REF!</definedName>
    <definedName name="___________BTC3" localSheetId="0">#REF!</definedName>
    <definedName name="___________BTC3">#REF!</definedName>
    <definedName name="___________BTC4" localSheetId="6">#REF!</definedName>
    <definedName name="___________BTC4" localSheetId="0">#REF!</definedName>
    <definedName name="___________BTC4">#REF!</definedName>
    <definedName name="___________BTC5" localSheetId="6">#REF!</definedName>
    <definedName name="___________BTC5" localSheetId="0">#REF!</definedName>
    <definedName name="___________BTC5">#REF!</definedName>
    <definedName name="___________BTC6" localSheetId="6">#REF!</definedName>
    <definedName name="___________BTC6" localSheetId="0">#REF!</definedName>
    <definedName name="___________BTC6">#REF!</definedName>
    <definedName name="___________BTC7" localSheetId="6">#REF!</definedName>
    <definedName name="___________BTC7" localSheetId="0">#REF!</definedName>
    <definedName name="___________BTC7">#REF!</definedName>
    <definedName name="___________BTC8" localSheetId="6">#REF!</definedName>
    <definedName name="___________BTC8" localSheetId="0">#REF!</definedName>
    <definedName name="___________BTC8">#REF!</definedName>
    <definedName name="___________BTC9" localSheetId="6">#REF!</definedName>
    <definedName name="___________BTC9" localSheetId="0">#REF!</definedName>
    <definedName name="___________BTC9">#REF!</definedName>
    <definedName name="___________BTR1" localSheetId="6">#REF!</definedName>
    <definedName name="___________BTR1" localSheetId="0">#REF!</definedName>
    <definedName name="___________BTR1">#REF!</definedName>
    <definedName name="___________BTR10" localSheetId="6">#REF!</definedName>
    <definedName name="___________BTR10" localSheetId="0">#REF!</definedName>
    <definedName name="___________BTR10">#REF!</definedName>
    <definedName name="___________BTR11" localSheetId="6">#REF!</definedName>
    <definedName name="___________BTR11" localSheetId="0">#REF!</definedName>
    <definedName name="___________BTR11">#REF!</definedName>
    <definedName name="___________BTR12" localSheetId="6">#REF!</definedName>
    <definedName name="___________BTR12" localSheetId="0">#REF!</definedName>
    <definedName name="___________BTR12">#REF!</definedName>
    <definedName name="___________BTR13" localSheetId="6">#REF!</definedName>
    <definedName name="___________BTR13" localSheetId="0">#REF!</definedName>
    <definedName name="___________BTR13">#REF!</definedName>
    <definedName name="___________BTR14" localSheetId="6">#REF!</definedName>
    <definedName name="___________BTR14" localSheetId="0">#REF!</definedName>
    <definedName name="___________BTR14">#REF!</definedName>
    <definedName name="___________BTR15" localSheetId="6">#REF!</definedName>
    <definedName name="___________BTR15" localSheetId="0">#REF!</definedName>
    <definedName name="___________BTR15">#REF!</definedName>
    <definedName name="___________BTR16" localSheetId="6">#REF!</definedName>
    <definedName name="___________BTR16" localSheetId="0">#REF!</definedName>
    <definedName name="___________BTR16">#REF!</definedName>
    <definedName name="___________BTR17" localSheetId="6">#REF!</definedName>
    <definedName name="___________BTR17" localSheetId="0">#REF!</definedName>
    <definedName name="___________BTR17">#REF!</definedName>
    <definedName name="___________BTR18" localSheetId="6">#REF!</definedName>
    <definedName name="___________BTR18" localSheetId="0">#REF!</definedName>
    <definedName name="___________BTR18">#REF!</definedName>
    <definedName name="___________BTR19" localSheetId="6">#REF!</definedName>
    <definedName name="___________BTR19" localSheetId="0">#REF!</definedName>
    <definedName name="___________BTR19">#REF!</definedName>
    <definedName name="___________BTR2" localSheetId="6">#REF!</definedName>
    <definedName name="___________BTR2" localSheetId="0">#REF!</definedName>
    <definedName name="___________BTR2">#REF!</definedName>
    <definedName name="___________BTR20" localSheetId="6">#REF!</definedName>
    <definedName name="___________BTR20" localSheetId="0">#REF!</definedName>
    <definedName name="___________BTR20">#REF!</definedName>
    <definedName name="___________BTR21" localSheetId="6">#REF!</definedName>
    <definedName name="___________BTR21" localSheetId="0">#REF!</definedName>
    <definedName name="___________BTR21">#REF!</definedName>
    <definedName name="___________BTR22" localSheetId="6">#REF!</definedName>
    <definedName name="___________BTR22" localSheetId="0">#REF!</definedName>
    <definedName name="___________BTR22">#REF!</definedName>
    <definedName name="___________BTR23" localSheetId="6">#REF!</definedName>
    <definedName name="___________BTR23" localSheetId="0">#REF!</definedName>
    <definedName name="___________BTR23">#REF!</definedName>
    <definedName name="___________BTR24" localSheetId="6">#REF!</definedName>
    <definedName name="___________BTR24" localSheetId="0">#REF!</definedName>
    <definedName name="___________BTR24">#REF!</definedName>
    <definedName name="___________BTR3" localSheetId="6">#REF!</definedName>
    <definedName name="___________BTR3" localSheetId="0">#REF!</definedName>
    <definedName name="___________BTR3">#REF!</definedName>
    <definedName name="___________BTR4" localSheetId="6">#REF!</definedName>
    <definedName name="___________BTR4" localSheetId="0">#REF!</definedName>
    <definedName name="___________BTR4">#REF!</definedName>
    <definedName name="___________BTR5" localSheetId="6">#REF!</definedName>
    <definedName name="___________BTR5" localSheetId="0">#REF!</definedName>
    <definedName name="___________BTR5">#REF!</definedName>
    <definedName name="___________BTR6" localSheetId="6">#REF!</definedName>
    <definedName name="___________BTR6" localSheetId="0">#REF!</definedName>
    <definedName name="___________BTR6">#REF!</definedName>
    <definedName name="___________BTR7" localSheetId="6">#REF!</definedName>
    <definedName name="___________BTR7" localSheetId="0">#REF!</definedName>
    <definedName name="___________BTR7">#REF!</definedName>
    <definedName name="___________BTR8" localSheetId="6">#REF!</definedName>
    <definedName name="___________BTR8" localSheetId="0">#REF!</definedName>
    <definedName name="___________BTR8">#REF!</definedName>
    <definedName name="___________BTR9" localSheetId="6">#REF!</definedName>
    <definedName name="___________BTR9" localSheetId="0">#REF!</definedName>
    <definedName name="___________BTR9">#REF!</definedName>
    <definedName name="___________BTS1" localSheetId="6">#REF!</definedName>
    <definedName name="___________BTS1" localSheetId="0">#REF!</definedName>
    <definedName name="___________BTS1">#REF!</definedName>
    <definedName name="___________BTS10" localSheetId="6">#REF!</definedName>
    <definedName name="___________BTS10" localSheetId="0">#REF!</definedName>
    <definedName name="___________BTS10">#REF!</definedName>
    <definedName name="___________BTS11" localSheetId="6">#REF!</definedName>
    <definedName name="___________BTS11" localSheetId="0">#REF!</definedName>
    <definedName name="___________BTS11">#REF!</definedName>
    <definedName name="___________BTS12" localSheetId="6">#REF!</definedName>
    <definedName name="___________BTS12" localSheetId="0">#REF!</definedName>
    <definedName name="___________BTS12">#REF!</definedName>
    <definedName name="___________BTS13" localSheetId="6">#REF!</definedName>
    <definedName name="___________BTS13" localSheetId="0">#REF!</definedName>
    <definedName name="___________BTS13">#REF!</definedName>
    <definedName name="___________BTS14" localSheetId="6">#REF!</definedName>
    <definedName name="___________BTS14" localSheetId="0">#REF!</definedName>
    <definedName name="___________BTS14">#REF!</definedName>
    <definedName name="___________BTS15" localSheetId="6">#REF!</definedName>
    <definedName name="___________BTS15" localSheetId="0">#REF!</definedName>
    <definedName name="___________BTS15">#REF!</definedName>
    <definedName name="___________BTS16" localSheetId="6">#REF!</definedName>
    <definedName name="___________BTS16" localSheetId="0">#REF!</definedName>
    <definedName name="___________BTS16">#REF!</definedName>
    <definedName name="___________BTS17" localSheetId="6">#REF!</definedName>
    <definedName name="___________BTS17" localSheetId="0">#REF!</definedName>
    <definedName name="___________BTS17">#REF!</definedName>
    <definedName name="___________BTS18" localSheetId="6">#REF!</definedName>
    <definedName name="___________BTS18" localSheetId="0">#REF!</definedName>
    <definedName name="___________BTS18">#REF!</definedName>
    <definedName name="___________BTS19" localSheetId="6">#REF!</definedName>
    <definedName name="___________BTS19" localSheetId="0">#REF!</definedName>
    <definedName name="___________BTS19">#REF!</definedName>
    <definedName name="___________BTS2" localSheetId="6">#REF!</definedName>
    <definedName name="___________BTS2" localSheetId="0">#REF!</definedName>
    <definedName name="___________BTS2">#REF!</definedName>
    <definedName name="___________BTS20" localSheetId="6">#REF!</definedName>
    <definedName name="___________BTS20" localSheetId="0">#REF!</definedName>
    <definedName name="___________BTS20">#REF!</definedName>
    <definedName name="___________BTS21" localSheetId="6">#REF!</definedName>
    <definedName name="___________BTS21" localSheetId="0">#REF!</definedName>
    <definedName name="___________BTS21">#REF!</definedName>
    <definedName name="___________BTS22" localSheetId="6">#REF!</definedName>
    <definedName name="___________BTS22" localSheetId="0">#REF!</definedName>
    <definedName name="___________BTS22">#REF!</definedName>
    <definedName name="___________BTS23" localSheetId="6">#REF!</definedName>
    <definedName name="___________BTS23" localSheetId="0">#REF!</definedName>
    <definedName name="___________BTS23">#REF!</definedName>
    <definedName name="___________BTS24" localSheetId="6">#REF!</definedName>
    <definedName name="___________BTS24" localSheetId="0">#REF!</definedName>
    <definedName name="___________BTS24">#REF!</definedName>
    <definedName name="___________BTS3" localSheetId="6">#REF!</definedName>
    <definedName name="___________BTS3" localSheetId="0">#REF!</definedName>
    <definedName name="___________BTS3">#REF!</definedName>
    <definedName name="___________BTS4" localSheetId="6">#REF!</definedName>
    <definedName name="___________BTS4" localSheetId="0">#REF!</definedName>
    <definedName name="___________BTS4">#REF!</definedName>
    <definedName name="___________BTS5" localSheetId="6">#REF!</definedName>
    <definedName name="___________BTS5" localSheetId="0">#REF!</definedName>
    <definedName name="___________BTS5">#REF!</definedName>
    <definedName name="___________BTS6" localSheetId="6">#REF!</definedName>
    <definedName name="___________BTS6" localSheetId="0">#REF!</definedName>
    <definedName name="___________BTS6">#REF!</definedName>
    <definedName name="___________BTS7" localSheetId="6">#REF!</definedName>
    <definedName name="___________BTS7" localSheetId="0">#REF!</definedName>
    <definedName name="___________BTS7">#REF!</definedName>
    <definedName name="___________BTS8" localSheetId="6">#REF!</definedName>
    <definedName name="___________BTS8" localSheetId="0">#REF!</definedName>
    <definedName name="___________BTS8">#REF!</definedName>
    <definedName name="___________BTS9" localSheetId="6">#REF!</definedName>
    <definedName name="___________BTS9" localSheetId="0">#REF!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 localSheetId="6">#REF!</definedName>
    <definedName name="___________GBS11" localSheetId="0">#REF!</definedName>
    <definedName name="___________GBS11">#REF!</definedName>
    <definedName name="___________GBS110" localSheetId="6">#REF!</definedName>
    <definedName name="___________GBS110" localSheetId="0">#REF!</definedName>
    <definedName name="___________GBS110">#REF!</definedName>
    <definedName name="___________GBS111" localSheetId="6">#REF!</definedName>
    <definedName name="___________GBS111" localSheetId="0">#REF!</definedName>
    <definedName name="___________GBS111">#REF!</definedName>
    <definedName name="___________GBS112" localSheetId="6">#REF!</definedName>
    <definedName name="___________GBS112" localSheetId="0">#REF!</definedName>
    <definedName name="___________GBS112">#REF!</definedName>
    <definedName name="___________GBS113" localSheetId="6">#REF!</definedName>
    <definedName name="___________GBS113" localSheetId="0">#REF!</definedName>
    <definedName name="___________GBS113">#REF!</definedName>
    <definedName name="___________GBS114" localSheetId="6">#REF!</definedName>
    <definedName name="___________GBS114" localSheetId="0">#REF!</definedName>
    <definedName name="___________GBS114">#REF!</definedName>
    <definedName name="___________GBS115" localSheetId="6">#REF!</definedName>
    <definedName name="___________GBS115" localSheetId="0">#REF!</definedName>
    <definedName name="___________GBS115">#REF!</definedName>
    <definedName name="___________GBS116" localSheetId="6">#REF!</definedName>
    <definedName name="___________GBS116" localSheetId="0">#REF!</definedName>
    <definedName name="___________GBS116">#REF!</definedName>
    <definedName name="___________GBS117" localSheetId="6">#REF!</definedName>
    <definedName name="___________GBS117" localSheetId="0">#REF!</definedName>
    <definedName name="___________GBS117">#REF!</definedName>
    <definedName name="___________GBS118" localSheetId="6">#REF!</definedName>
    <definedName name="___________GBS118" localSheetId="0">#REF!</definedName>
    <definedName name="___________GBS118">#REF!</definedName>
    <definedName name="___________GBS119" localSheetId="6">#REF!</definedName>
    <definedName name="___________GBS119" localSheetId="0">#REF!</definedName>
    <definedName name="___________GBS119">#REF!</definedName>
    <definedName name="___________GBS12" localSheetId="6">#REF!</definedName>
    <definedName name="___________GBS12" localSheetId="0">#REF!</definedName>
    <definedName name="___________GBS12">#REF!</definedName>
    <definedName name="___________GBS120" localSheetId="6">#REF!</definedName>
    <definedName name="___________GBS120" localSheetId="0">#REF!</definedName>
    <definedName name="___________GBS120">#REF!</definedName>
    <definedName name="___________GBS121" localSheetId="6">#REF!</definedName>
    <definedName name="___________GBS121" localSheetId="0">#REF!</definedName>
    <definedName name="___________GBS121">#REF!</definedName>
    <definedName name="___________GBS122" localSheetId="6">#REF!</definedName>
    <definedName name="___________GBS122" localSheetId="0">#REF!</definedName>
    <definedName name="___________GBS122">#REF!</definedName>
    <definedName name="___________GBS123" localSheetId="6">#REF!</definedName>
    <definedName name="___________GBS123" localSheetId="0">#REF!</definedName>
    <definedName name="___________GBS123">#REF!</definedName>
    <definedName name="___________GBS124" localSheetId="6">#REF!</definedName>
    <definedName name="___________GBS124" localSheetId="0">#REF!</definedName>
    <definedName name="___________GBS124">#REF!</definedName>
    <definedName name="___________GBS13" localSheetId="6">#REF!</definedName>
    <definedName name="___________GBS13" localSheetId="0">#REF!</definedName>
    <definedName name="___________GBS13">#REF!</definedName>
    <definedName name="___________GBS14" localSheetId="6">#REF!</definedName>
    <definedName name="___________GBS14" localSheetId="0">#REF!</definedName>
    <definedName name="___________GBS14">#REF!</definedName>
    <definedName name="___________GBS15" localSheetId="6">#REF!</definedName>
    <definedName name="___________GBS15" localSheetId="0">#REF!</definedName>
    <definedName name="___________GBS15">#REF!</definedName>
    <definedName name="___________GBS16" localSheetId="6">#REF!</definedName>
    <definedName name="___________GBS16" localSheetId="0">#REF!</definedName>
    <definedName name="___________GBS16">#REF!</definedName>
    <definedName name="___________GBS17" localSheetId="6">#REF!</definedName>
    <definedName name="___________GBS17" localSheetId="0">#REF!</definedName>
    <definedName name="___________GBS17">#REF!</definedName>
    <definedName name="___________GBS18" localSheetId="6">#REF!</definedName>
    <definedName name="___________GBS18" localSheetId="0">#REF!</definedName>
    <definedName name="___________GBS18">#REF!</definedName>
    <definedName name="___________GBS19" localSheetId="6">#REF!</definedName>
    <definedName name="___________GBS19" localSheetId="0">#REF!</definedName>
    <definedName name="___________GBS19">#REF!</definedName>
    <definedName name="___________GBS21" localSheetId="6">#REF!</definedName>
    <definedName name="___________GBS21" localSheetId="0">#REF!</definedName>
    <definedName name="___________GBS21">#REF!</definedName>
    <definedName name="___________GBS210" localSheetId="6">#REF!</definedName>
    <definedName name="___________GBS210" localSheetId="0">#REF!</definedName>
    <definedName name="___________GBS210">#REF!</definedName>
    <definedName name="___________GBS211" localSheetId="6">#REF!</definedName>
    <definedName name="___________GBS211" localSheetId="0">#REF!</definedName>
    <definedName name="___________GBS211">#REF!</definedName>
    <definedName name="___________GBS212" localSheetId="6">#REF!</definedName>
    <definedName name="___________GBS212" localSheetId="0">#REF!</definedName>
    <definedName name="___________GBS212">#REF!</definedName>
    <definedName name="___________GBS213" localSheetId="6">#REF!</definedName>
    <definedName name="___________GBS213" localSheetId="0">#REF!</definedName>
    <definedName name="___________GBS213">#REF!</definedName>
    <definedName name="___________GBS214" localSheetId="6">#REF!</definedName>
    <definedName name="___________GBS214" localSheetId="0">#REF!</definedName>
    <definedName name="___________GBS214">#REF!</definedName>
    <definedName name="___________GBS215" localSheetId="6">#REF!</definedName>
    <definedName name="___________GBS215" localSheetId="0">#REF!</definedName>
    <definedName name="___________GBS215">#REF!</definedName>
    <definedName name="___________GBS216" localSheetId="6">#REF!</definedName>
    <definedName name="___________GBS216" localSheetId="0">#REF!</definedName>
    <definedName name="___________GBS216">#REF!</definedName>
    <definedName name="___________GBS217" localSheetId="6">#REF!</definedName>
    <definedName name="___________GBS217" localSheetId="0">#REF!</definedName>
    <definedName name="___________GBS217">#REF!</definedName>
    <definedName name="___________GBS218" localSheetId="6">#REF!</definedName>
    <definedName name="___________GBS218" localSheetId="0">#REF!</definedName>
    <definedName name="___________GBS218">#REF!</definedName>
    <definedName name="___________GBS219" localSheetId="6">#REF!</definedName>
    <definedName name="___________GBS219" localSheetId="0">#REF!</definedName>
    <definedName name="___________GBS219">#REF!</definedName>
    <definedName name="___________GBS22" localSheetId="6">#REF!</definedName>
    <definedName name="___________GBS22" localSheetId="0">#REF!</definedName>
    <definedName name="___________GBS22">#REF!</definedName>
    <definedName name="___________GBS220" localSheetId="6">#REF!</definedName>
    <definedName name="___________GBS220" localSheetId="0">#REF!</definedName>
    <definedName name="___________GBS220">#REF!</definedName>
    <definedName name="___________GBS221" localSheetId="6">#REF!</definedName>
    <definedName name="___________GBS221" localSheetId="0">#REF!</definedName>
    <definedName name="___________GBS221">#REF!</definedName>
    <definedName name="___________GBS222" localSheetId="6">#REF!</definedName>
    <definedName name="___________GBS222" localSheetId="0">#REF!</definedName>
    <definedName name="___________GBS222">#REF!</definedName>
    <definedName name="___________GBS223" localSheetId="6">#REF!</definedName>
    <definedName name="___________GBS223" localSheetId="0">#REF!</definedName>
    <definedName name="___________GBS223">#REF!</definedName>
    <definedName name="___________GBS224" localSheetId="6">#REF!</definedName>
    <definedName name="___________GBS224" localSheetId="0">#REF!</definedName>
    <definedName name="___________GBS224">#REF!</definedName>
    <definedName name="___________GBS23" localSheetId="6">#REF!</definedName>
    <definedName name="___________GBS23" localSheetId="0">#REF!</definedName>
    <definedName name="___________GBS23">#REF!</definedName>
    <definedName name="___________GBS24" localSheetId="6">#REF!</definedName>
    <definedName name="___________GBS24" localSheetId="0">#REF!</definedName>
    <definedName name="___________GBS24">#REF!</definedName>
    <definedName name="___________GBS25" localSheetId="6">#REF!</definedName>
    <definedName name="___________GBS25" localSheetId="0">#REF!</definedName>
    <definedName name="___________GBS25">#REF!</definedName>
    <definedName name="___________GBS26" localSheetId="6">#REF!</definedName>
    <definedName name="___________GBS26" localSheetId="0">#REF!</definedName>
    <definedName name="___________GBS26">#REF!</definedName>
    <definedName name="___________GBS27" localSheetId="6">#REF!</definedName>
    <definedName name="___________GBS27" localSheetId="0">#REF!</definedName>
    <definedName name="___________GBS27">#REF!</definedName>
    <definedName name="___________GBS28" localSheetId="6">#REF!</definedName>
    <definedName name="___________GBS28" localSheetId="0">#REF!</definedName>
    <definedName name="___________GBS28">#REF!</definedName>
    <definedName name="___________GBS29" localSheetId="6">#REF!</definedName>
    <definedName name="___________GBS29" localSheetId="0">#REF!</definedName>
    <definedName name="___________GBS29">#REF!</definedName>
    <definedName name="___________imp1">[11]DATA_PRG!$H$245</definedName>
    <definedName name="___________knr2">NA()</definedName>
    <definedName name="___________l1">[3]leads!$A$3:$E$108</definedName>
    <definedName name="___________l12" localSheetId="6">#REF!</definedName>
    <definedName name="___________l12" localSheetId="0">#REF!</definedName>
    <definedName name="___________l12">#REF!</definedName>
    <definedName name="___________l2">[2]r!$F$29</definedName>
    <definedName name="___________l3" localSheetId="6">#REF!</definedName>
    <definedName name="___________l3" localSheetId="0">#REF!</definedName>
    <definedName name="___________l3">#REF!</definedName>
    <definedName name="___________l4">[4]Sheet1!$W$2:$Y$103</definedName>
    <definedName name="___________l5" localSheetId="6">#REF!</definedName>
    <definedName name="___________l5" localSheetId="0">#REF!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6">#REF!</definedName>
    <definedName name="___________lj600" localSheetId="0">#REF!</definedName>
    <definedName name="___________lj600">#REF!</definedName>
    <definedName name="___________lj900" localSheetId="6">#REF!</definedName>
    <definedName name="___________lj900" localSheetId="0">#REF!</definedName>
    <definedName name="___________lj900">#REF!</definedName>
    <definedName name="___________LL3" localSheetId="6">#REF!</definedName>
    <definedName name="___________LL3" localSheetId="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6">#REF!</definedName>
    <definedName name="___________Met45" localSheetId="0">#REF!</definedName>
    <definedName name="___________Met45">#REF!</definedName>
    <definedName name="___________MEt55" localSheetId="6">#REF!</definedName>
    <definedName name="___________MEt55" localSheetId="0">#REF!</definedName>
    <definedName name="___________MEt55">#REF!</definedName>
    <definedName name="___________Met63" localSheetId="6">#REF!</definedName>
    <definedName name="___________Met63" localSheetId="0">#REF!</definedName>
    <definedName name="___________Met63">#REF!</definedName>
    <definedName name="___________ML21" localSheetId="6">#REF!</definedName>
    <definedName name="___________ML21" localSheetId="0">#REF!</definedName>
    <definedName name="___________ML21">#REF!</definedName>
    <definedName name="___________ML210" localSheetId="6">#REF!</definedName>
    <definedName name="___________ML210" localSheetId="0">#REF!</definedName>
    <definedName name="___________ML210">#REF!</definedName>
    <definedName name="___________ML211" localSheetId="6">#REF!</definedName>
    <definedName name="___________ML211" localSheetId="0">#REF!</definedName>
    <definedName name="___________ML211">#REF!</definedName>
    <definedName name="___________ML212" localSheetId="6">#REF!</definedName>
    <definedName name="___________ML212" localSheetId="0">#REF!</definedName>
    <definedName name="___________ML212">#REF!</definedName>
    <definedName name="___________ML213" localSheetId="6">#REF!</definedName>
    <definedName name="___________ML213" localSheetId="0">#REF!</definedName>
    <definedName name="___________ML213">#REF!</definedName>
    <definedName name="___________ML214" localSheetId="6">#REF!</definedName>
    <definedName name="___________ML214" localSheetId="0">#REF!</definedName>
    <definedName name="___________ML214">#REF!</definedName>
    <definedName name="___________ML215" localSheetId="6">#REF!</definedName>
    <definedName name="___________ML215" localSheetId="0">#REF!</definedName>
    <definedName name="___________ML215">#REF!</definedName>
    <definedName name="___________ML216" localSheetId="6">#REF!</definedName>
    <definedName name="___________ML216" localSheetId="0">#REF!</definedName>
    <definedName name="___________ML216">#REF!</definedName>
    <definedName name="___________ML217" localSheetId="6">#REF!</definedName>
    <definedName name="___________ML217" localSheetId="0">#REF!</definedName>
    <definedName name="___________ML217">#REF!</definedName>
    <definedName name="___________ML218" localSheetId="6">#REF!</definedName>
    <definedName name="___________ML218" localSheetId="0">#REF!</definedName>
    <definedName name="___________ML218">#REF!</definedName>
    <definedName name="___________ML219" localSheetId="6">#REF!</definedName>
    <definedName name="___________ML219" localSheetId="0">#REF!</definedName>
    <definedName name="___________ML219">#REF!</definedName>
    <definedName name="___________ML22" localSheetId="6">#REF!</definedName>
    <definedName name="___________ML22" localSheetId="0">#REF!</definedName>
    <definedName name="___________ML22">#REF!</definedName>
    <definedName name="___________ML220" localSheetId="6">#REF!</definedName>
    <definedName name="___________ML220" localSheetId="0">#REF!</definedName>
    <definedName name="___________ML220">#REF!</definedName>
    <definedName name="___________ML221" localSheetId="6">#REF!</definedName>
    <definedName name="___________ML221" localSheetId="0">#REF!</definedName>
    <definedName name="___________ML221">#REF!</definedName>
    <definedName name="___________ML222" localSheetId="6">#REF!</definedName>
    <definedName name="___________ML222" localSheetId="0">#REF!</definedName>
    <definedName name="___________ML222">#REF!</definedName>
    <definedName name="___________ML223" localSheetId="6">#REF!</definedName>
    <definedName name="___________ML223" localSheetId="0">#REF!</definedName>
    <definedName name="___________ML223">#REF!</definedName>
    <definedName name="___________ML224" localSheetId="6">#REF!</definedName>
    <definedName name="___________ML224" localSheetId="0">#REF!</definedName>
    <definedName name="___________ML224">#REF!</definedName>
    <definedName name="___________ML23" localSheetId="6">#REF!</definedName>
    <definedName name="___________ML23" localSheetId="0">#REF!</definedName>
    <definedName name="___________ML23">#REF!</definedName>
    <definedName name="___________ML24" localSheetId="6">#REF!</definedName>
    <definedName name="___________ML24" localSheetId="0">#REF!</definedName>
    <definedName name="___________ML24">#REF!</definedName>
    <definedName name="___________ML25" localSheetId="6">#REF!</definedName>
    <definedName name="___________ML25" localSheetId="0">#REF!</definedName>
    <definedName name="___________ML25">#REF!</definedName>
    <definedName name="___________ML26" localSheetId="6">#REF!</definedName>
    <definedName name="___________ML26" localSheetId="0">#REF!</definedName>
    <definedName name="___________ML26">#REF!</definedName>
    <definedName name="___________ML27" localSheetId="6">#REF!</definedName>
    <definedName name="___________ML27" localSheetId="0">#REF!</definedName>
    <definedName name="___________ML27">#REF!</definedName>
    <definedName name="___________ML28" localSheetId="6">#REF!</definedName>
    <definedName name="___________ML28" localSheetId="0">#REF!</definedName>
    <definedName name="___________ML28">#REF!</definedName>
    <definedName name="___________ML29" localSheetId="6">#REF!</definedName>
    <definedName name="___________ML29" localSheetId="0">#REF!</definedName>
    <definedName name="___________ML29">#REF!</definedName>
    <definedName name="___________ML31" localSheetId="6">#REF!</definedName>
    <definedName name="___________ML31" localSheetId="0">#REF!</definedName>
    <definedName name="___________ML31">#REF!</definedName>
    <definedName name="___________ML310" localSheetId="6">#REF!</definedName>
    <definedName name="___________ML310" localSheetId="0">#REF!</definedName>
    <definedName name="___________ML310">#REF!</definedName>
    <definedName name="___________ML311" localSheetId="6">#REF!</definedName>
    <definedName name="___________ML311" localSheetId="0">#REF!</definedName>
    <definedName name="___________ML311">#REF!</definedName>
    <definedName name="___________ML312" localSheetId="6">#REF!</definedName>
    <definedName name="___________ML312" localSheetId="0">#REF!</definedName>
    <definedName name="___________ML312">#REF!</definedName>
    <definedName name="___________ML313" localSheetId="6">#REF!</definedName>
    <definedName name="___________ML313" localSheetId="0">#REF!</definedName>
    <definedName name="___________ML313">#REF!</definedName>
    <definedName name="___________ML314" localSheetId="6">#REF!</definedName>
    <definedName name="___________ML314" localSheetId="0">#REF!</definedName>
    <definedName name="___________ML314">#REF!</definedName>
    <definedName name="___________ML315" localSheetId="6">#REF!</definedName>
    <definedName name="___________ML315" localSheetId="0">#REF!</definedName>
    <definedName name="___________ML315">#REF!</definedName>
    <definedName name="___________ML316" localSheetId="6">#REF!</definedName>
    <definedName name="___________ML316" localSheetId="0">#REF!</definedName>
    <definedName name="___________ML316">#REF!</definedName>
    <definedName name="___________ML317" localSheetId="6">#REF!</definedName>
    <definedName name="___________ML317" localSheetId="0">#REF!</definedName>
    <definedName name="___________ML317">#REF!</definedName>
    <definedName name="___________ML318" localSheetId="6">#REF!</definedName>
    <definedName name="___________ML318" localSheetId="0">#REF!</definedName>
    <definedName name="___________ML318">#REF!</definedName>
    <definedName name="___________ML319" localSheetId="6">#REF!</definedName>
    <definedName name="___________ML319" localSheetId="0">#REF!</definedName>
    <definedName name="___________ML319">#REF!</definedName>
    <definedName name="___________ML32" localSheetId="6">#REF!</definedName>
    <definedName name="___________ML32" localSheetId="0">#REF!</definedName>
    <definedName name="___________ML32">#REF!</definedName>
    <definedName name="___________ML320" localSheetId="6">#REF!</definedName>
    <definedName name="___________ML320" localSheetId="0">#REF!</definedName>
    <definedName name="___________ML320">#REF!</definedName>
    <definedName name="___________ML321" localSheetId="6">#REF!</definedName>
    <definedName name="___________ML321" localSheetId="0">#REF!</definedName>
    <definedName name="___________ML321">#REF!</definedName>
    <definedName name="___________ML322" localSheetId="6">#REF!</definedName>
    <definedName name="___________ML322" localSheetId="0">#REF!</definedName>
    <definedName name="___________ML322">#REF!</definedName>
    <definedName name="___________ML323" localSheetId="6">#REF!</definedName>
    <definedName name="___________ML323" localSheetId="0">#REF!</definedName>
    <definedName name="___________ML323">#REF!</definedName>
    <definedName name="___________ML324" localSheetId="6">#REF!</definedName>
    <definedName name="___________ML324" localSheetId="0">#REF!</definedName>
    <definedName name="___________ML324">#REF!</definedName>
    <definedName name="___________ML33" localSheetId="6">#REF!</definedName>
    <definedName name="___________ML33" localSheetId="0">#REF!</definedName>
    <definedName name="___________ML33">#REF!</definedName>
    <definedName name="___________ML34" localSheetId="6">#REF!</definedName>
    <definedName name="___________ML34" localSheetId="0">#REF!</definedName>
    <definedName name="___________ML34">#REF!</definedName>
    <definedName name="___________ML35" localSheetId="6">#REF!</definedName>
    <definedName name="___________ML35" localSheetId="0">#REF!</definedName>
    <definedName name="___________ML35">#REF!</definedName>
    <definedName name="___________ML36" localSheetId="6">#REF!</definedName>
    <definedName name="___________ML36" localSheetId="0">#REF!</definedName>
    <definedName name="___________ML36">#REF!</definedName>
    <definedName name="___________ML37" localSheetId="6">#REF!</definedName>
    <definedName name="___________ML37" localSheetId="0">#REF!</definedName>
    <definedName name="___________ML37">#REF!</definedName>
    <definedName name="___________ML38" localSheetId="6">#REF!</definedName>
    <definedName name="___________ML38" localSheetId="0">#REF!</definedName>
    <definedName name="___________ML38">#REF!</definedName>
    <definedName name="___________ML39" localSheetId="6">#REF!</definedName>
    <definedName name="___________ML39" localSheetId="0">#REF!</definedName>
    <definedName name="___________ML39">#REF!</definedName>
    <definedName name="___________ML7" localSheetId="6">#REF!</definedName>
    <definedName name="___________ML7" localSheetId="0">#REF!</definedName>
    <definedName name="___________ML7">#REF!</definedName>
    <definedName name="___________ML8" localSheetId="6">#REF!</definedName>
    <definedName name="___________ML8" localSheetId="0">#REF!</definedName>
    <definedName name="___________ML8">#REF!</definedName>
    <definedName name="___________ML9" localSheetId="6">#REF!</definedName>
    <definedName name="___________ML9" localSheetId="0">#REF!</definedName>
    <definedName name="___________ML9">#REF!</definedName>
    <definedName name="___________mm1">[6]r!$F$4</definedName>
    <definedName name="___________mm1000" localSheetId="6">#REF!</definedName>
    <definedName name="___________mm1000" localSheetId="0">#REF!</definedName>
    <definedName name="___________mm1000">#REF!</definedName>
    <definedName name="___________mm11">[2]r!$F$4</definedName>
    <definedName name="___________mm111">[5]r!$F$4</definedName>
    <definedName name="___________mm600" localSheetId="6">#REF!</definedName>
    <definedName name="___________mm600" localSheetId="0">#REF!</definedName>
    <definedName name="___________mm600">#REF!</definedName>
    <definedName name="___________mm800" localSheetId="6">#REF!</definedName>
    <definedName name="___________mm800" localSheetId="0">#REF!</definedName>
    <definedName name="___________mm800">#REF!</definedName>
    <definedName name="___________PC1" localSheetId="6">#REF!</definedName>
    <definedName name="___________PC1" localSheetId="0">#REF!</definedName>
    <definedName name="___________PC1">#REF!</definedName>
    <definedName name="___________PC10" localSheetId="6">#REF!</definedName>
    <definedName name="___________PC10" localSheetId="0">#REF!</definedName>
    <definedName name="___________PC10">#REF!</definedName>
    <definedName name="___________PC11" localSheetId="6">#REF!</definedName>
    <definedName name="___________PC11" localSheetId="0">#REF!</definedName>
    <definedName name="___________PC11">#REF!</definedName>
    <definedName name="___________PC12" localSheetId="6">#REF!</definedName>
    <definedName name="___________PC12" localSheetId="0">#REF!</definedName>
    <definedName name="___________PC12">#REF!</definedName>
    <definedName name="___________PC13" localSheetId="6">#REF!</definedName>
    <definedName name="___________PC13" localSheetId="0">#REF!</definedName>
    <definedName name="___________PC13">#REF!</definedName>
    <definedName name="___________PC14" localSheetId="6">#REF!</definedName>
    <definedName name="___________PC14" localSheetId="0">#REF!</definedName>
    <definedName name="___________PC14">#REF!</definedName>
    <definedName name="___________PC15" localSheetId="6">#REF!</definedName>
    <definedName name="___________PC15" localSheetId="0">#REF!</definedName>
    <definedName name="___________PC15">#REF!</definedName>
    <definedName name="___________PC16" localSheetId="6">#REF!</definedName>
    <definedName name="___________PC16" localSheetId="0">#REF!</definedName>
    <definedName name="___________PC16">#REF!</definedName>
    <definedName name="___________PC17" localSheetId="6">#REF!</definedName>
    <definedName name="___________PC17" localSheetId="0">#REF!</definedName>
    <definedName name="___________PC17">#REF!</definedName>
    <definedName name="___________PC18" localSheetId="6">#REF!</definedName>
    <definedName name="___________PC18" localSheetId="0">#REF!</definedName>
    <definedName name="___________PC18">#REF!</definedName>
    <definedName name="___________PC19" localSheetId="6">#REF!</definedName>
    <definedName name="___________PC19" localSheetId="0">#REF!</definedName>
    <definedName name="___________PC19">#REF!</definedName>
    <definedName name="___________pc2" localSheetId="6">#REF!</definedName>
    <definedName name="___________pc2" localSheetId="0">#REF!</definedName>
    <definedName name="___________pc2">#REF!</definedName>
    <definedName name="___________PC20">NA()</definedName>
    <definedName name="___________PC21" localSheetId="6">#REF!</definedName>
    <definedName name="___________PC21" localSheetId="0">#REF!</definedName>
    <definedName name="___________PC21">#REF!</definedName>
    <definedName name="___________PC22" localSheetId="6">#REF!</definedName>
    <definedName name="___________PC22" localSheetId="0">#REF!</definedName>
    <definedName name="___________PC22">#REF!</definedName>
    <definedName name="___________PC23" localSheetId="6">#REF!</definedName>
    <definedName name="___________PC23" localSheetId="0">#REF!</definedName>
    <definedName name="___________PC23">#REF!</definedName>
    <definedName name="___________PC24" localSheetId="6">#REF!</definedName>
    <definedName name="___________PC24" localSheetId="0">#REF!</definedName>
    <definedName name="___________PC24">#REF!</definedName>
    <definedName name="___________PC3" localSheetId="6">#REF!</definedName>
    <definedName name="___________PC3" localSheetId="0">#REF!</definedName>
    <definedName name="___________PC3">#REF!</definedName>
    <definedName name="___________PC4" localSheetId="6">#REF!</definedName>
    <definedName name="___________PC4" localSheetId="0">#REF!</definedName>
    <definedName name="___________PC4">#REF!</definedName>
    <definedName name="___________PC5" localSheetId="6">#REF!</definedName>
    <definedName name="___________PC5" localSheetId="0">#REF!</definedName>
    <definedName name="___________PC5">#REF!</definedName>
    <definedName name="___________PC6" localSheetId="6">#REF!</definedName>
    <definedName name="___________PC6" localSheetId="0">#REF!</definedName>
    <definedName name="___________PC6">#REF!</definedName>
    <definedName name="___________pc600" localSheetId="6">#REF!</definedName>
    <definedName name="___________pc600" localSheetId="0">#REF!</definedName>
    <definedName name="___________pc600">#REF!</definedName>
    <definedName name="___________PC7" localSheetId="6">#REF!</definedName>
    <definedName name="___________PC7" localSheetId="0">#REF!</definedName>
    <definedName name="___________PC7">#REF!</definedName>
    <definedName name="___________PC8" localSheetId="6">#REF!</definedName>
    <definedName name="___________PC8" localSheetId="0">#REF!</definedName>
    <definedName name="___________PC8">#REF!</definedName>
    <definedName name="___________PC9" localSheetId="6">#REF!</definedName>
    <definedName name="___________PC9" localSheetId="0">#REF!</definedName>
    <definedName name="___________PC9">#REF!</definedName>
    <definedName name="___________pc900" localSheetId="6">#REF!</definedName>
    <definedName name="___________pc900" localSheetId="0">#REF!</definedName>
    <definedName name="___________pc900">#REF!</definedName>
    <definedName name="___________pla4">[12]DATA_PRG!$H$269</definedName>
    <definedName name="___________pv2" localSheetId="6">#REF!</definedName>
    <definedName name="___________pv2" localSheetId="0">#REF!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6">#REF!</definedName>
    <definedName name="___________var1" localSheetId="0">#REF!</definedName>
    <definedName name="___________var1">#REF!</definedName>
    <definedName name="___________var4" localSheetId="6">#REF!</definedName>
    <definedName name="___________var4" localSheetId="0">#REF!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6">#REF!</definedName>
    <definedName name="__________BSG100" localSheetId="0">#REF!</definedName>
    <definedName name="__________BSG100">#REF!</definedName>
    <definedName name="__________BSG150" localSheetId="6">#REF!</definedName>
    <definedName name="__________BSG150" localSheetId="0">#REF!</definedName>
    <definedName name="__________BSG150">#REF!</definedName>
    <definedName name="__________BSG5" localSheetId="6">#REF!</definedName>
    <definedName name="__________BSG5" localSheetId="0">#REF!</definedName>
    <definedName name="__________BSG5">#REF!</definedName>
    <definedName name="__________BSG75" localSheetId="6">#REF!</definedName>
    <definedName name="__________BSG75" localSheetId="0">#REF!</definedName>
    <definedName name="__________BSG75">#REF!</definedName>
    <definedName name="__________BTC1" localSheetId="6">#REF!</definedName>
    <definedName name="__________BTC1" localSheetId="0">#REF!</definedName>
    <definedName name="__________BTC1">#REF!</definedName>
    <definedName name="__________BTC10" localSheetId="6">#REF!</definedName>
    <definedName name="__________BTC10" localSheetId="0">#REF!</definedName>
    <definedName name="__________BTC10">#REF!</definedName>
    <definedName name="__________BTC11" localSheetId="6">#REF!</definedName>
    <definedName name="__________BTC11" localSheetId="0">#REF!</definedName>
    <definedName name="__________BTC11">#REF!</definedName>
    <definedName name="__________BTC12" localSheetId="6">#REF!</definedName>
    <definedName name="__________BTC12" localSheetId="0">#REF!</definedName>
    <definedName name="__________BTC12">#REF!</definedName>
    <definedName name="__________BTC13" localSheetId="6">#REF!</definedName>
    <definedName name="__________BTC13" localSheetId="0">#REF!</definedName>
    <definedName name="__________BTC13">#REF!</definedName>
    <definedName name="__________BTC14" localSheetId="6">#REF!</definedName>
    <definedName name="__________BTC14" localSheetId="0">#REF!</definedName>
    <definedName name="__________BTC14">#REF!</definedName>
    <definedName name="__________BTC15" localSheetId="6">#REF!</definedName>
    <definedName name="__________BTC15" localSheetId="0">#REF!</definedName>
    <definedName name="__________BTC15">#REF!</definedName>
    <definedName name="__________BTC16" localSheetId="6">#REF!</definedName>
    <definedName name="__________BTC16" localSheetId="0">#REF!</definedName>
    <definedName name="__________BTC16">#REF!</definedName>
    <definedName name="__________BTC17" localSheetId="6">#REF!</definedName>
    <definedName name="__________BTC17" localSheetId="0">#REF!</definedName>
    <definedName name="__________BTC17">#REF!</definedName>
    <definedName name="__________BTC18" localSheetId="6">#REF!</definedName>
    <definedName name="__________BTC18" localSheetId="0">#REF!</definedName>
    <definedName name="__________BTC18">#REF!</definedName>
    <definedName name="__________BTC19" localSheetId="6">#REF!</definedName>
    <definedName name="__________BTC19" localSheetId="0">#REF!</definedName>
    <definedName name="__________BTC19">#REF!</definedName>
    <definedName name="__________BTC2" localSheetId="6">#REF!</definedName>
    <definedName name="__________BTC2" localSheetId="0">#REF!</definedName>
    <definedName name="__________BTC2">#REF!</definedName>
    <definedName name="__________BTC20" localSheetId="6">#REF!</definedName>
    <definedName name="__________BTC20" localSheetId="0">#REF!</definedName>
    <definedName name="__________BTC20">#REF!</definedName>
    <definedName name="__________BTC21" localSheetId="6">#REF!</definedName>
    <definedName name="__________BTC21" localSheetId="0">#REF!</definedName>
    <definedName name="__________BTC21">#REF!</definedName>
    <definedName name="__________BTC22" localSheetId="6">#REF!</definedName>
    <definedName name="__________BTC22" localSheetId="0">#REF!</definedName>
    <definedName name="__________BTC22">#REF!</definedName>
    <definedName name="__________BTC23" localSheetId="6">#REF!</definedName>
    <definedName name="__________BTC23" localSheetId="0">#REF!</definedName>
    <definedName name="__________BTC23">#REF!</definedName>
    <definedName name="__________BTC24" localSheetId="6">#REF!</definedName>
    <definedName name="__________BTC24" localSheetId="0">#REF!</definedName>
    <definedName name="__________BTC24">#REF!</definedName>
    <definedName name="__________BTC3" localSheetId="6">#REF!</definedName>
    <definedName name="__________BTC3" localSheetId="0">#REF!</definedName>
    <definedName name="__________BTC3">#REF!</definedName>
    <definedName name="__________BTC4" localSheetId="6">#REF!</definedName>
    <definedName name="__________BTC4" localSheetId="0">#REF!</definedName>
    <definedName name="__________BTC4">#REF!</definedName>
    <definedName name="__________BTC5" localSheetId="6">#REF!</definedName>
    <definedName name="__________BTC5" localSheetId="0">#REF!</definedName>
    <definedName name="__________BTC5">#REF!</definedName>
    <definedName name="__________BTC6" localSheetId="6">#REF!</definedName>
    <definedName name="__________BTC6" localSheetId="0">#REF!</definedName>
    <definedName name="__________BTC6">#REF!</definedName>
    <definedName name="__________BTC7" localSheetId="6">#REF!</definedName>
    <definedName name="__________BTC7" localSheetId="0">#REF!</definedName>
    <definedName name="__________BTC7">#REF!</definedName>
    <definedName name="__________BTC8" localSheetId="6">#REF!</definedName>
    <definedName name="__________BTC8" localSheetId="0">#REF!</definedName>
    <definedName name="__________BTC8">#REF!</definedName>
    <definedName name="__________BTC9" localSheetId="6">#REF!</definedName>
    <definedName name="__________BTC9" localSheetId="0">#REF!</definedName>
    <definedName name="__________BTC9">#REF!</definedName>
    <definedName name="__________BTR1" localSheetId="6">#REF!</definedName>
    <definedName name="__________BTR1" localSheetId="0">#REF!</definedName>
    <definedName name="__________BTR1">#REF!</definedName>
    <definedName name="__________BTR10" localSheetId="6">#REF!</definedName>
    <definedName name="__________BTR10" localSheetId="0">#REF!</definedName>
    <definedName name="__________BTR10">#REF!</definedName>
    <definedName name="__________BTR11" localSheetId="6">#REF!</definedName>
    <definedName name="__________BTR11" localSheetId="0">#REF!</definedName>
    <definedName name="__________BTR11">#REF!</definedName>
    <definedName name="__________BTR12" localSheetId="6">#REF!</definedName>
    <definedName name="__________BTR12" localSheetId="0">#REF!</definedName>
    <definedName name="__________BTR12">#REF!</definedName>
    <definedName name="__________BTR13" localSheetId="6">#REF!</definedName>
    <definedName name="__________BTR13" localSheetId="0">#REF!</definedName>
    <definedName name="__________BTR13">#REF!</definedName>
    <definedName name="__________BTR14" localSheetId="6">#REF!</definedName>
    <definedName name="__________BTR14" localSheetId="0">#REF!</definedName>
    <definedName name="__________BTR14">#REF!</definedName>
    <definedName name="__________BTR15" localSheetId="6">#REF!</definedName>
    <definedName name="__________BTR15" localSheetId="0">#REF!</definedName>
    <definedName name="__________BTR15">#REF!</definedName>
    <definedName name="__________BTR16" localSheetId="6">#REF!</definedName>
    <definedName name="__________BTR16" localSheetId="0">#REF!</definedName>
    <definedName name="__________BTR16">#REF!</definedName>
    <definedName name="__________BTR17" localSheetId="6">#REF!</definedName>
    <definedName name="__________BTR17" localSheetId="0">#REF!</definedName>
    <definedName name="__________BTR17">#REF!</definedName>
    <definedName name="__________BTR18" localSheetId="6">#REF!</definedName>
    <definedName name="__________BTR18" localSheetId="0">#REF!</definedName>
    <definedName name="__________BTR18">#REF!</definedName>
    <definedName name="__________BTR19" localSheetId="6">#REF!</definedName>
    <definedName name="__________BTR19" localSheetId="0">#REF!</definedName>
    <definedName name="__________BTR19">#REF!</definedName>
    <definedName name="__________BTR2" localSheetId="6">#REF!</definedName>
    <definedName name="__________BTR2" localSheetId="0">#REF!</definedName>
    <definedName name="__________BTR2">#REF!</definedName>
    <definedName name="__________BTR20" localSheetId="6">#REF!</definedName>
    <definedName name="__________BTR20" localSheetId="0">#REF!</definedName>
    <definedName name="__________BTR20">#REF!</definedName>
    <definedName name="__________BTR21" localSheetId="6">#REF!</definedName>
    <definedName name="__________BTR21" localSheetId="0">#REF!</definedName>
    <definedName name="__________BTR21">#REF!</definedName>
    <definedName name="__________BTR22" localSheetId="6">#REF!</definedName>
    <definedName name="__________BTR22" localSheetId="0">#REF!</definedName>
    <definedName name="__________BTR22">#REF!</definedName>
    <definedName name="__________BTR23" localSheetId="6">#REF!</definedName>
    <definedName name="__________BTR23" localSheetId="0">#REF!</definedName>
    <definedName name="__________BTR23">#REF!</definedName>
    <definedName name="__________BTR24" localSheetId="6">#REF!</definedName>
    <definedName name="__________BTR24" localSheetId="0">#REF!</definedName>
    <definedName name="__________BTR24">#REF!</definedName>
    <definedName name="__________BTR3" localSheetId="6">#REF!</definedName>
    <definedName name="__________BTR3" localSheetId="0">#REF!</definedName>
    <definedName name="__________BTR3">#REF!</definedName>
    <definedName name="__________BTR4" localSheetId="6">#REF!</definedName>
    <definedName name="__________BTR4" localSheetId="0">#REF!</definedName>
    <definedName name="__________BTR4">#REF!</definedName>
    <definedName name="__________BTR5" localSheetId="6">#REF!</definedName>
    <definedName name="__________BTR5" localSheetId="0">#REF!</definedName>
    <definedName name="__________BTR5">#REF!</definedName>
    <definedName name="__________BTR6" localSheetId="6">#REF!</definedName>
    <definedName name="__________BTR6" localSheetId="0">#REF!</definedName>
    <definedName name="__________BTR6">#REF!</definedName>
    <definedName name="__________BTR7" localSheetId="6">#REF!</definedName>
    <definedName name="__________BTR7" localSheetId="0">#REF!</definedName>
    <definedName name="__________BTR7">#REF!</definedName>
    <definedName name="__________BTR8" localSheetId="6">#REF!</definedName>
    <definedName name="__________BTR8" localSheetId="0">#REF!</definedName>
    <definedName name="__________BTR8">#REF!</definedName>
    <definedName name="__________BTR9" localSheetId="6">#REF!</definedName>
    <definedName name="__________BTR9" localSheetId="0">#REF!</definedName>
    <definedName name="__________BTR9">#REF!</definedName>
    <definedName name="__________BTS1" localSheetId="6">#REF!</definedName>
    <definedName name="__________BTS1" localSheetId="0">#REF!</definedName>
    <definedName name="__________BTS1">#REF!</definedName>
    <definedName name="__________BTS10" localSheetId="6">#REF!</definedName>
    <definedName name="__________BTS10" localSheetId="0">#REF!</definedName>
    <definedName name="__________BTS10">#REF!</definedName>
    <definedName name="__________BTS11" localSheetId="6">#REF!</definedName>
    <definedName name="__________BTS11" localSheetId="0">#REF!</definedName>
    <definedName name="__________BTS11">#REF!</definedName>
    <definedName name="__________BTS12" localSheetId="6">#REF!</definedName>
    <definedName name="__________BTS12" localSheetId="0">#REF!</definedName>
    <definedName name="__________BTS12">#REF!</definedName>
    <definedName name="__________BTS13" localSheetId="6">#REF!</definedName>
    <definedName name="__________BTS13" localSheetId="0">#REF!</definedName>
    <definedName name="__________BTS13">#REF!</definedName>
    <definedName name="__________BTS14" localSheetId="6">#REF!</definedName>
    <definedName name="__________BTS14" localSheetId="0">#REF!</definedName>
    <definedName name="__________BTS14">#REF!</definedName>
    <definedName name="__________BTS15" localSheetId="6">#REF!</definedName>
    <definedName name="__________BTS15" localSheetId="0">#REF!</definedName>
    <definedName name="__________BTS15">#REF!</definedName>
    <definedName name="__________BTS16" localSheetId="6">#REF!</definedName>
    <definedName name="__________BTS16" localSheetId="0">#REF!</definedName>
    <definedName name="__________BTS16">#REF!</definedName>
    <definedName name="__________BTS17" localSheetId="6">#REF!</definedName>
    <definedName name="__________BTS17" localSheetId="0">#REF!</definedName>
    <definedName name="__________BTS17">#REF!</definedName>
    <definedName name="__________BTS18" localSheetId="6">#REF!</definedName>
    <definedName name="__________BTS18" localSheetId="0">#REF!</definedName>
    <definedName name="__________BTS18">#REF!</definedName>
    <definedName name="__________BTS19" localSheetId="6">#REF!</definedName>
    <definedName name="__________BTS19" localSheetId="0">#REF!</definedName>
    <definedName name="__________BTS19">#REF!</definedName>
    <definedName name="__________BTS2" localSheetId="6">#REF!</definedName>
    <definedName name="__________BTS2" localSheetId="0">#REF!</definedName>
    <definedName name="__________BTS2">#REF!</definedName>
    <definedName name="__________BTS20" localSheetId="6">#REF!</definedName>
    <definedName name="__________BTS20" localSheetId="0">#REF!</definedName>
    <definedName name="__________BTS20">#REF!</definedName>
    <definedName name="__________BTS21" localSheetId="6">#REF!</definedName>
    <definedName name="__________BTS21" localSheetId="0">#REF!</definedName>
    <definedName name="__________BTS21">#REF!</definedName>
    <definedName name="__________BTS22" localSheetId="6">#REF!</definedName>
    <definedName name="__________BTS22" localSheetId="0">#REF!</definedName>
    <definedName name="__________BTS22">#REF!</definedName>
    <definedName name="__________BTS23" localSheetId="6">#REF!</definedName>
    <definedName name="__________BTS23" localSheetId="0">#REF!</definedName>
    <definedName name="__________BTS23">#REF!</definedName>
    <definedName name="__________BTS24" localSheetId="6">#REF!</definedName>
    <definedName name="__________BTS24" localSheetId="0">#REF!</definedName>
    <definedName name="__________BTS24">#REF!</definedName>
    <definedName name="__________BTS3" localSheetId="6">#REF!</definedName>
    <definedName name="__________BTS3" localSheetId="0">#REF!</definedName>
    <definedName name="__________BTS3">#REF!</definedName>
    <definedName name="__________BTS4" localSheetId="6">#REF!</definedName>
    <definedName name="__________BTS4" localSheetId="0">#REF!</definedName>
    <definedName name="__________BTS4">#REF!</definedName>
    <definedName name="__________BTS5" localSheetId="6">#REF!</definedName>
    <definedName name="__________BTS5" localSheetId="0">#REF!</definedName>
    <definedName name="__________BTS5">#REF!</definedName>
    <definedName name="__________BTS6" localSheetId="6">#REF!</definedName>
    <definedName name="__________BTS6" localSheetId="0">#REF!</definedName>
    <definedName name="__________BTS6">#REF!</definedName>
    <definedName name="__________BTS7" localSheetId="6">#REF!</definedName>
    <definedName name="__________BTS7" localSheetId="0">#REF!</definedName>
    <definedName name="__________BTS7">#REF!</definedName>
    <definedName name="__________BTS8" localSheetId="6">#REF!</definedName>
    <definedName name="__________BTS8" localSheetId="0">#REF!</definedName>
    <definedName name="__________BTS8">#REF!</definedName>
    <definedName name="__________BTS9" localSheetId="6">#REF!</definedName>
    <definedName name="__________BTS9" localSheetId="0">#REF!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6">[18]Data!#REF!</definedName>
    <definedName name="__________G120907" localSheetId="0">[18]Data!#REF!</definedName>
    <definedName name="__________G120907">[18]Data!#REF!</definedName>
    <definedName name="__________GBS11">NA()</definedName>
    <definedName name="__________GBS110" localSheetId="6">#REF!</definedName>
    <definedName name="__________GBS110" localSheetId="0">#REF!</definedName>
    <definedName name="__________GBS110">#REF!</definedName>
    <definedName name="__________GBS111" localSheetId="6">#REF!</definedName>
    <definedName name="__________GBS111" localSheetId="0">#REF!</definedName>
    <definedName name="__________GBS111">#REF!</definedName>
    <definedName name="__________GBS112" localSheetId="6">#REF!</definedName>
    <definedName name="__________GBS112" localSheetId="0">#REF!</definedName>
    <definedName name="__________GBS112">#REF!</definedName>
    <definedName name="__________GBS113" localSheetId="6">#REF!</definedName>
    <definedName name="__________GBS113" localSheetId="0">#REF!</definedName>
    <definedName name="__________GBS113">#REF!</definedName>
    <definedName name="__________GBS114" localSheetId="6">#REF!</definedName>
    <definedName name="__________GBS114" localSheetId="0">#REF!</definedName>
    <definedName name="__________GBS114">#REF!</definedName>
    <definedName name="__________GBS115" localSheetId="6">#REF!</definedName>
    <definedName name="__________GBS115" localSheetId="0">#REF!</definedName>
    <definedName name="__________GBS115">#REF!</definedName>
    <definedName name="__________GBS116" localSheetId="6">#REF!</definedName>
    <definedName name="__________GBS116" localSheetId="0">#REF!</definedName>
    <definedName name="__________GBS116">#REF!</definedName>
    <definedName name="__________GBS117" localSheetId="6">#REF!</definedName>
    <definedName name="__________GBS117" localSheetId="0">#REF!</definedName>
    <definedName name="__________GBS117">#REF!</definedName>
    <definedName name="__________GBS118" localSheetId="6">#REF!</definedName>
    <definedName name="__________GBS118" localSheetId="0">#REF!</definedName>
    <definedName name="__________GBS118">#REF!</definedName>
    <definedName name="__________GBS119" localSheetId="6">#REF!</definedName>
    <definedName name="__________GBS119" localSheetId="0">#REF!</definedName>
    <definedName name="__________GBS119">#REF!</definedName>
    <definedName name="__________GBS12" localSheetId="6">#REF!</definedName>
    <definedName name="__________GBS12" localSheetId="0">#REF!</definedName>
    <definedName name="__________GBS12">#REF!</definedName>
    <definedName name="__________GBS120" localSheetId="6">#REF!</definedName>
    <definedName name="__________GBS120" localSheetId="0">#REF!</definedName>
    <definedName name="__________GBS120">#REF!</definedName>
    <definedName name="__________GBS121" localSheetId="6">#REF!</definedName>
    <definedName name="__________GBS121" localSheetId="0">#REF!</definedName>
    <definedName name="__________GBS121">#REF!</definedName>
    <definedName name="__________GBS122" localSheetId="6">#REF!</definedName>
    <definedName name="__________GBS122" localSheetId="0">#REF!</definedName>
    <definedName name="__________GBS122">#REF!</definedName>
    <definedName name="__________GBS123" localSheetId="6">#REF!</definedName>
    <definedName name="__________GBS123" localSheetId="0">#REF!</definedName>
    <definedName name="__________GBS123">#REF!</definedName>
    <definedName name="__________GBS124" localSheetId="6">#REF!</definedName>
    <definedName name="__________GBS124" localSheetId="0">#REF!</definedName>
    <definedName name="__________GBS124">#REF!</definedName>
    <definedName name="__________GBS13" localSheetId="6">#REF!</definedName>
    <definedName name="__________GBS13" localSheetId="0">#REF!</definedName>
    <definedName name="__________GBS13">#REF!</definedName>
    <definedName name="__________GBS14" localSheetId="6">#REF!</definedName>
    <definedName name="__________GBS14" localSheetId="0">#REF!</definedName>
    <definedName name="__________GBS14">#REF!</definedName>
    <definedName name="__________GBS15" localSheetId="6">#REF!</definedName>
    <definedName name="__________GBS15" localSheetId="0">#REF!</definedName>
    <definedName name="__________GBS15">#REF!</definedName>
    <definedName name="__________GBS16" localSheetId="6">#REF!</definedName>
    <definedName name="__________GBS16" localSheetId="0">#REF!</definedName>
    <definedName name="__________GBS16">#REF!</definedName>
    <definedName name="__________GBS17" localSheetId="6">#REF!</definedName>
    <definedName name="__________GBS17" localSheetId="0">#REF!</definedName>
    <definedName name="__________GBS17">#REF!</definedName>
    <definedName name="__________GBS18" localSheetId="6">#REF!</definedName>
    <definedName name="__________GBS18" localSheetId="0">#REF!</definedName>
    <definedName name="__________GBS18">#REF!</definedName>
    <definedName name="__________GBS19" localSheetId="6">#REF!</definedName>
    <definedName name="__________GBS19" localSheetId="0">#REF!</definedName>
    <definedName name="__________GBS19">#REF!</definedName>
    <definedName name="__________GBS21" localSheetId="6">#REF!</definedName>
    <definedName name="__________GBS21" localSheetId="0">#REF!</definedName>
    <definedName name="__________GBS21">#REF!</definedName>
    <definedName name="__________GBS210" localSheetId="6">#REF!</definedName>
    <definedName name="__________GBS210" localSheetId="0">#REF!</definedName>
    <definedName name="__________GBS210">#REF!</definedName>
    <definedName name="__________GBS211" localSheetId="6">#REF!</definedName>
    <definedName name="__________GBS211" localSheetId="0">#REF!</definedName>
    <definedName name="__________GBS211">#REF!</definedName>
    <definedName name="__________GBS212" localSheetId="6">#REF!</definedName>
    <definedName name="__________GBS212" localSheetId="0">#REF!</definedName>
    <definedName name="__________GBS212">#REF!</definedName>
    <definedName name="__________GBS213" localSheetId="6">#REF!</definedName>
    <definedName name="__________GBS213" localSheetId="0">#REF!</definedName>
    <definedName name="__________GBS213">#REF!</definedName>
    <definedName name="__________GBS214" localSheetId="6">#REF!</definedName>
    <definedName name="__________GBS214" localSheetId="0">#REF!</definedName>
    <definedName name="__________GBS214">#REF!</definedName>
    <definedName name="__________GBS215" localSheetId="6">#REF!</definedName>
    <definedName name="__________GBS215" localSheetId="0">#REF!</definedName>
    <definedName name="__________GBS215">#REF!</definedName>
    <definedName name="__________GBS216" localSheetId="6">#REF!</definedName>
    <definedName name="__________GBS216" localSheetId="0">#REF!</definedName>
    <definedName name="__________GBS216">#REF!</definedName>
    <definedName name="__________GBS217" localSheetId="6">#REF!</definedName>
    <definedName name="__________GBS217" localSheetId="0">#REF!</definedName>
    <definedName name="__________GBS217">#REF!</definedName>
    <definedName name="__________GBS218" localSheetId="6">#REF!</definedName>
    <definedName name="__________GBS218" localSheetId="0">#REF!</definedName>
    <definedName name="__________GBS218">#REF!</definedName>
    <definedName name="__________GBS219" localSheetId="6">#REF!</definedName>
    <definedName name="__________GBS219" localSheetId="0">#REF!</definedName>
    <definedName name="__________GBS219">#REF!</definedName>
    <definedName name="__________GBS22" localSheetId="6">#REF!</definedName>
    <definedName name="__________GBS22" localSheetId="0">#REF!</definedName>
    <definedName name="__________GBS22">#REF!</definedName>
    <definedName name="__________GBS220" localSheetId="6">#REF!</definedName>
    <definedName name="__________GBS220" localSheetId="0">#REF!</definedName>
    <definedName name="__________GBS220">#REF!</definedName>
    <definedName name="__________GBS221" localSheetId="6">#REF!</definedName>
    <definedName name="__________GBS221" localSheetId="0">#REF!</definedName>
    <definedName name="__________GBS221">#REF!</definedName>
    <definedName name="__________GBS222" localSheetId="6">#REF!</definedName>
    <definedName name="__________GBS222" localSheetId="0">#REF!</definedName>
    <definedName name="__________GBS222">#REF!</definedName>
    <definedName name="__________GBS223" localSheetId="6">#REF!</definedName>
    <definedName name="__________GBS223" localSheetId="0">#REF!</definedName>
    <definedName name="__________GBS223">#REF!</definedName>
    <definedName name="__________GBS224" localSheetId="6">#REF!</definedName>
    <definedName name="__________GBS224" localSheetId="0">#REF!</definedName>
    <definedName name="__________GBS224">#REF!</definedName>
    <definedName name="__________GBS23" localSheetId="6">#REF!</definedName>
    <definedName name="__________GBS23" localSheetId="0">#REF!</definedName>
    <definedName name="__________GBS23">#REF!</definedName>
    <definedName name="__________GBS24" localSheetId="6">#REF!</definedName>
    <definedName name="__________GBS24" localSheetId="0">#REF!</definedName>
    <definedName name="__________GBS24">#REF!</definedName>
    <definedName name="__________GBS25" localSheetId="6">#REF!</definedName>
    <definedName name="__________GBS25" localSheetId="0">#REF!</definedName>
    <definedName name="__________GBS25">#REF!</definedName>
    <definedName name="__________GBS26" localSheetId="6">#REF!</definedName>
    <definedName name="__________GBS26" localSheetId="0">#REF!</definedName>
    <definedName name="__________GBS26">#REF!</definedName>
    <definedName name="__________GBS27" localSheetId="6">#REF!</definedName>
    <definedName name="__________GBS27" localSheetId="0">#REF!</definedName>
    <definedName name="__________GBS27">#REF!</definedName>
    <definedName name="__________GBS28" localSheetId="6">#REF!</definedName>
    <definedName name="__________GBS28" localSheetId="0">#REF!</definedName>
    <definedName name="__________GBS28">#REF!</definedName>
    <definedName name="__________GBS29" localSheetId="6">#REF!</definedName>
    <definedName name="__________GBS29" localSheetId="0">#REF!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 localSheetId="6">#REF!</definedName>
    <definedName name="__________l12" localSheetId="0">#REF!</definedName>
    <definedName name="__________l12">#REF!</definedName>
    <definedName name="__________l2">[2]r!$F$29</definedName>
    <definedName name="__________l3" localSheetId="6">#REF!</definedName>
    <definedName name="__________l3" localSheetId="0">#REF!</definedName>
    <definedName name="__________l3">#REF!</definedName>
    <definedName name="__________l4">[4]Sheet1!$W$2:$Y$103</definedName>
    <definedName name="__________l5" localSheetId="6">#REF!</definedName>
    <definedName name="__________l5" localSheetId="0">#REF!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6">#REF!</definedName>
    <definedName name="__________lj600" localSheetId="0">#REF!</definedName>
    <definedName name="__________lj600">#REF!</definedName>
    <definedName name="__________lj900" localSheetId="6">#REF!</definedName>
    <definedName name="__________lj900" localSheetId="0">#REF!</definedName>
    <definedName name="__________lj900">#REF!</definedName>
    <definedName name="__________LL3" localSheetId="6">#REF!</definedName>
    <definedName name="__________LL3" localSheetId="0">#REF!</definedName>
    <definedName name="__________LL3">#REF!</definedName>
    <definedName name="__________LSO24" localSheetId="6">[10]Lead!#REF!</definedName>
    <definedName name="__________LSO24" localSheetId="0">[10]Lead!#REF!</definedName>
    <definedName name="__________LSO24">[10]Lead!#REF!</definedName>
    <definedName name="__________MA1">NA()</definedName>
    <definedName name="__________MA2">NA()</definedName>
    <definedName name="__________me12">NA()</definedName>
    <definedName name="__________Met22">NA()</definedName>
    <definedName name="__________Met45" localSheetId="6">#REF!</definedName>
    <definedName name="__________Met45" localSheetId="0">#REF!</definedName>
    <definedName name="__________Met45">#REF!</definedName>
    <definedName name="__________MEt55" localSheetId="6">#REF!</definedName>
    <definedName name="__________MEt55" localSheetId="0">#REF!</definedName>
    <definedName name="__________MEt55">#REF!</definedName>
    <definedName name="__________Met63" localSheetId="6">#REF!</definedName>
    <definedName name="__________Met63" localSheetId="0">#REF!</definedName>
    <definedName name="__________Met63">#REF!</definedName>
    <definedName name="__________ML21" localSheetId="6">#REF!</definedName>
    <definedName name="__________ML21" localSheetId="0">#REF!</definedName>
    <definedName name="__________ML21">#REF!</definedName>
    <definedName name="__________ML210" localSheetId="6">#REF!</definedName>
    <definedName name="__________ML210" localSheetId="0">#REF!</definedName>
    <definedName name="__________ML210">#REF!</definedName>
    <definedName name="__________ML211" localSheetId="6">#REF!</definedName>
    <definedName name="__________ML211" localSheetId="0">#REF!</definedName>
    <definedName name="__________ML211">#REF!</definedName>
    <definedName name="__________ML212" localSheetId="6">#REF!</definedName>
    <definedName name="__________ML212" localSheetId="0">#REF!</definedName>
    <definedName name="__________ML212">#REF!</definedName>
    <definedName name="__________ML213" localSheetId="6">#REF!</definedName>
    <definedName name="__________ML213" localSheetId="0">#REF!</definedName>
    <definedName name="__________ML213">#REF!</definedName>
    <definedName name="__________ML214" localSheetId="6">#REF!</definedName>
    <definedName name="__________ML214" localSheetId="0">#REF!</definedName>
    <definedName name="__________ML214">#REF!</definedName>
    <definedName name="__________ML215" localSheetId="6">#REF!</definedName>
    <definedName name="__________ML215" localSheetId="0">#REF!</definedName>
    <definedName name="__________ML215">#REF!</definedName>
    <definedName name="__________ML216" localSheetId="6">#REF!</definedName>
    <definedName name="__________ML216" localSheetId="0">#REF!</definedName>
    <definedName name="__________ML216">#REF!</definedName>
    <definedName name="__________ML217" localSheetId="6">#REF!</definedName>
    <definedName name="__________ML217" localSheetId="0">#REF!</definedName>
    <definedName name="__________ML217">#REF!</definedName>
    <definedName name="__________ML218" localSheetId="6">#REF!</definedName>
    <definedName name="__________ML218" localSheetId="0">#REF!</definedName>
    <definedName name="__________ML218">#REF!</definedName>
    <definedName name="__________ML219" localSheetId="6">#REF!</definedName>
    <definedName name="__________ML219" localSheetId="0">#REF!</definedName>
    <definedName name="__________ML219">#REF!</definedName>
    <definedName name="__________ML22" localSheetId="6">#REF!</definedName>
    <definedName name="__________ML22" localSheetId="0">#REF!</definedName>
    <definedName name="__________ML22">#REF!</definedName>
    <definedName name="__________ML220" localSheetId="6">#REF!</definedName>
    <definedName name="__________ML220" localSheetId="0">#REF!</definedName>
    <definedName name="__________ML220">#REF!</definedName>
    <definedName name="__________ML221" localSheetId="6">#REF!</definedName>
    <definedName name="__________ML221" localSheetId="0">#REF!</definedName>
    <definedName name="__________ML221">#REF!</definedName>
    <definedName name="__________ML222" localSheetId="6">#REF!</definedName>
    <definedName name="__________ML222" localSheetId="0">#REF!</definedName>
    <definedName name="__________ML222">#REF!</definedName>
    <definedName name="__________ML223" localSheetId="6">#REF!</definedName>
    <definedName name="__________ML223" localSheetId="0">#REF!</definedName>
    <definedName name="__________ML223">#REF!</definedName>
    <definedName name="__________ML224" localSheetId="6">#REF!</definedName>
    <definedName name="__________ML224" localSheetId="0">#REF!</definedName>
    <definedName name="__________ML224">#REF!</definedName>
    <definedName name="__________ML23" localSheetId="6">#REF!</definedName>
    <definedName name="__________ML23" localSheetId="0">#REF!</definedName>
    <definedName name="__________ML23">#REF!</definedName>
    <definedName name="__________ML24" localSheetId="6">#REF!</definedName>
    <definedName name="__________ML24" localSheetId="0">#REF!</definedName>
    <definedName name="__________ML24">#REF!</definedName>
    <definedName name="__________ML25" localSheetId="6">#REF!</definedName>
    <definedName name="__________ML25" localSheetId="0">#REF!</definedName>
    <definedName name="__________ML25">#REF!</definedName>
    <definedName name="__________ML26" localSheetId="6">#REF!</definedName>
    <definedName name="__________ML26" localSheetId="0">#REF!</definedName>
    <definedName name="__________ML26">#REF!</definedName>
    <definedName name="__________ML27" localSheetId="6">#REF!</definedName>
    <definedName name="__________ML27" localSheetId="0">#REF!</definedName>
    <definedName name="__________ML27">#REF!</definedName>
    <definedName name="__________ML28" localSheetId="6">#REF!</definedName>
    <definedName name="__________ML28" localSheetId="0">#REF!</definedName>
    <definedName name="__________ML28">#REF!</definedName>
    <definedName name="__________ML29" localSheetId="6">#REF!</definedName>
    <definedName name="__________ML29" localSheetId="0">#REF!</definedName>
    <definedName name="__________ML29">#REF!</definedName>
    <definedName name="__________ML31" localSheetId="6">#REF!</definedName>
    <definedName name="__________ML31" localSheetId="0">#REF!</definedName>
    <definedName name="__________ML31">#REF!</definedName>
    <definedName name="__________ML310" localSheetId="6">#REF!</definedName>
    <definedName name="__________ML310" localSheetId="0">#REF!</definedName>
    <definedName name="__________ML310">#REF!</definedName>
    <definedName name="__________ML311" localSheetId="6">#REF!</definedName>
    <definedName name="__________ML311" localSheetId="0">#REF!</definedName>
    <definedName name="__________ML311">#REF!</definedName>
    <definedName name="__________ML312" localSheetId="6">#REF!</definedName>
    <definedName name="__________ML312" localSheetId="0">#REF!</definedName>
    <definedName name="__________ML312">#REF!</definedName>
    <definedName name="__________ML313" localSheetId="6">#REF!</definedName>
    <definedName name="__________ML313" localSheetId="0">#REF!</definedName>
    <definedName name="__________ML313">#REF!</definedName>
    <definedName name="__________ML314" localSheetId="6">#REF!</definedName>
    <definedName name="__________ML314" localSheetId="0">#REF!</definedName>
    <definedName name="__________ML314">#REF!</definedName>
    <definedName name="__________ML315" localSheetId="6">#REF!</definedName>
    <definedName name="__________ML315" localSheetId="0">#REF!</definedName>
    <definedName name="__________ML315">#REF!</definedName>
    <definedName name="__________ML316" localSheetId="6">#REF!</definedName>
    <definedName name="__________ML316" localSheetId="0">#REF!</definedName>
    <definedName name="__________ML316">#REF!</definedName>
    <definedName name="__________ML317" localSheetId="6">#REF!</definedName>
    <definedName name="__________ML317" localSheetId="0">#REF!</definedName>
    <definedName name="__________ML317">#REF!</definedName>
    <definedName name="__________ML318" localSheetId="6">#REF!</definedName>
    <definedName name="__________ML318" localSheetId="0">#REF!</definedName>
    <definedName name="__________ML318">#REF!</definedName>
    <definedName name="__________ML319" localSheetId="6">#REF!</definedName>
    <definedName name="__________ML319" localSheetId="0">#REF!</definedName>
    <definedName name="__________ML319">#REF!</definedName>
    <definedName name="__________ML32" localSheetId="6">#REF!</definedName>
    <definedName name="__________ML32" localSheetId="0">#REF!</definedName>
    <definedName name="__________ML32">#REF!</definedName>
    <definedName name="__________ML320" localSheetId="6">#REF!</definedName>
    <definedName name="__________ML320" localSheetId="0">#REF!</definedName>
    <definedName name="__________ML320">#REF!</definedName>
    <definedName name="__________ML321" localSheetId="6">#REF!</definedName>
    <definedName name="__________ML321" localSheetId="0">#REF!</definedName>
    <definedName name="__________ML321">#REF!</definedName>
    <definedName name="__________ML322" localSheetId="6">#REF!</definedName>
    <definedName name="__________ML322" localSheetId="0">#REF!</definedName>
    <definedName name="__________ML322">#REF!</definedName>
    <definedName name="__________ML323" localSheetId="6">#REF!</definedName>
    <definedName name="__________ML323" localSheetId="0">#REF!</definedName>
    <definedName name="__________ML323">#REF!</definedName>
    <definedName name="__________ML324" localSheetId="6">#REF!</definedName>
    <definedName name="__________ML324" localSheetId="0">#REF!</definedName>
    <definedName name="__________ML324">#REF!</definedName>
    <definedName name="__________ML33" localSheetId="6">#REF!</definedName>
    <definedName name="__________ML33" localSheetId="0">#REF!</definedName>
    <definedName name="__________ML33">#REF!</definedName>
    <definedName name="__________ML34" localSheetId="6">#REF!</definedName>
    <definedName name="__________ML34" localSheetId="0">#REF!</definedName>
    <definedName name="__________ML34">#REF!</definedName>
    <definedName name="__________ML35" localSheetId="6">#REF!</definedName>
    <definedName name="__________ML35" localSheetId="0">#REF!</definedName>
    <definedName name="__________ML35">#REF!</definedName>
    <definedName name="__________ML36" localSheetId="6">#REF!</definedName>
    <definedName name="__________ML36" localSheetId="0">#REF!</definedName>
    <definedName name="__________ML36">#REF!</definedName>
    <definedName name="__________ML37" localSheetId="6">#REF!</definedName>
    <definedName name="__________ML37" localSheetId="0">#REF!</definedName>
    <definedName name="__________ML37">#REF!</definedName>
    <definedName name="__________ML38" localSheetId="6">#REF!</definedName>
    <definedName name="__________ML38" localSheetId="0">#REF!</definedName>
    <definedName name="__________ML38">#REF!</definedName>
    <definedName name="__________ML39" localSheetId="6">#REF!</definedName>
    <definedName name="__________ML39" localSheetId="0">#REF!</definedName>
    <definedName name="__________ML39">#REF!</definedName>
    <definedName name="__________ML7" localSheetId="6">#REF!</definedName>
    <definedName name="__________ML7" localSheetId="0">#REF!</definedName>
    <definedName name="__________ML7">#REF!</definedName>
    <definedName name="__________ML8" localSheetId="6">#REF!</definedName>
    <definedName name="__________ML8" localSheetId="0">#REF!</definedName>
    <definedName name="__________ML8">#REF!</definedName>
    <definedName name="__________ML9" localSheetId="6">#REF!</definedName>
    <definedName name="__________ML9" localSheetId="0">#REF!</definedName>
    <definedName name="__________ML9">#REF!</definedName>
    <definedName name="__________mm1">[6]r!$F$4</definedName>
    <definedName name="__________mm1000" localSheetId="6">#REF!</definedName>
    <definedName name="__________mm1000" localSheetId="0">#REF!</definedName>
    <definedName name="__________mm1000">#REF!</definedName>
    <definedName name="__________mm11">[2]r!$F$4</definedName>
    <definedName name="__________mm111">[5]r!$F$4</definedName>
    <definedName name="__________mm600" localSheetId="6">#REF!</definedName>
    <definedName name="__________mm600" localSheetId="0">#REF!</definedName>
    <definedName name="__________mm600">#REF!</definedName>
    <definedName name="__________mm800" localSheetId="6">#REF!</definedName>
    <definedName name="__________mm800" localSheetId="0">#REF!</definedName>
    <definedName name="__________mm800">#REF!</definedName>
    <definedName name="__________PC1" localSheetId="6">#REF!</definedName>
    <definedName name="__________PC1" localSheetId="0">#REF!</definedName>
    <definedName name="__________PC1">#REF!</definedName>
    <definedName name="__________PC10" localSheetId="6">#REF!</definedName>
    <definedName name="__________PC10" localSheetId="0">#REF!</definedName>
    <definedName name="__________PC10">#REF!</definedName>
    <definedName name="__________PC11" localSheetId="6">#REF!</definedName>
    <definedName name="__________PC11" localSheetId="0">#REF!</definedName>
    <definedName name="__________PC11">#REF!</definedName>
    <definedName name="__________PC12" localSheetId="6">#REF!</definedName>
    <definedName name="__________PC12" localSheetId="0">#REF!</definedName>
    <definedName name="__________PC12">#REF!</definedName>
    <definedName name="__________PC13" localSheetId="6">#REF!</definedName>
    <definedName name="__________PC13" localSheetId="0">#REF!</definedName>
    <definedName name="__________PC13">#REF!</definedName>
    <definedName name="__________PC14" localSheetId="6">#REF!</definedName>
    <definedName name="__________PC14" localSheetId="0">#REF!</definedName>
    <definedName name="__________PC14">#REF!</definedName>
    <definedName name="__________PC15" localSheetId="6">#REF!</definedName>
    <definedName name="__________PC15" localSheetId="0">#REF!</definedName>
    <definedName name="__________PC15">#REF!</definedName>
    <definedName name="__________PC16" localSheetId="6">#REF!</definedName>
    <definedName name="__________PC16" localSheetId="0">#REF!</definedName>
    <definedName name="__________PC16">#REF!</definedName>
    <definedName name="__________PC17" localSheetId="6">#REF!</definedName>
    <definedName name="__________PC17" localSheetId="0">#REF!</definedName>
    <definedName name="__________PC17">#REF!</definedName>
    <definedName name="__________PC18" localSheetId="6">#REF!</definedName>
    <definedName name="__________PC18" localSheetId="0">#REF!</definedName>
    <definedName name="__________PC18">#REF!</definedName>
    <definedName name="__________PC19" localSheetId="6">#REF!</definedName>
    <definedName name="__________PC19" localSheetId="0">#REF!</definedName>
    <definedName name="__________PC19">#REF!</definedName>
    <definedName name="__________pc2" localSheetId="6">#REF!</definedName>
    <definedName name="__________pc2" localSheetId="0">#REF!</definedName>
    <definedName name="__________pc2">#REF!</definedName>
    <definedName name="__________PC20">NA()</definedName>
    <definedName name="__________PC21" localSheetId="6">#REF!</definedName>
    <definedName name="__________PC21" localSheetId="0">#REF!</definedName>
    <definedName name="__________PC21">#REF!</definedName>
    <definedName name="__________PC22" localSheetId="6">#REF!</definedName>
    <definedName name="__________PC22" localSheetId="0">#REF!</definedName>
    <definedName name="__________PC22">#REF!</definedName>
    <definedName name="__________PC23" localSheetId="6">#REF!</definedName>
    <definedName name="__________PC23" localSheetId="0">#REF!</definedName>
    <definedName name="__________PC23">#REF!</definedName>
    <definedName name="__________PC24" localSheetId="6">#REF!</definedName>
    <definedName name="__________PC24" localSheetId="0">#REF!</definedName>
    <definedName name="__________PC24">#REF!</definedName>
    <definedName name="__________PC3" localSheetId="6">#REF!</definedName>
    <definedName name="__________PC3" localSheetId="0">#REF!</definedName>
    <definedName name="__________PC3">#REF!</definedName>
    <definedName name="__________PC4" localSheetId="6">#REF!</definedName>
    <definedName name="__________PC4" localSheetId="0">#REF!</definedName>
    <definedName name="__________PC4">#REF!</definedName>
    <definedName name="__________PC5" localSheetId="6">#REF!</definedName>
    <definedName name="__________PC5" localSheetId="0">#REF!</definedName>
    <definedName name="__________PC5">#REF!</definedName>
    <definedName name="__________PC6" localSheetId="6">#REF!</definedName>
    <definedName name="__________PC6" localSheetId="0">#REF!</definedName>
    <definedName name="__________PC6">#REF!</definedName>
    <definedName name="__________pc600" localSheetId="6">#REF!</definedName>
    <definedName name="__________pc600" localSheetId="0">#REF!</definedName>
    <definedName name="__________pc600">#REF!</definedName>
    <definedName name="__________PC7" localSheetId="6">#REF!</definedName>
    <definedName name="__________PC7" localSheetId="0">#REF!</definedName>
    <definedName name="__________PC7">#REF!</definedName>
    <definedName name="__________PC8" localSheetId="6">#REF!</definedName>
    <definedName name="__________PC8" localSheetId="0">#REF!</definedName>
    <definedName name="__________PC8">#REF!</definedName>
    <definedName name="__________PC9" localSheetId="6">#REF!</definedName>
    <definedName name="__________PC9" localSheetId="0">#REF!</definedName>
    <definedName name="__________PC9">#REF!</definedName>
    <definedName name="__________pc900" localSheetId="6">#REF!</definedName>
    <definedName name="__________pc900" localSheetId="0">#REF!</definedName>
    <definedName name="__________pc900">#REF!</definedName>
    <definedName name="__________pla4">[12]DATA_PRG!$H$269</definedName>
    <definedName name="__________pv2" localSheetId="6">#REF!</definedName>
    <definedName name="__________pv2" localSheetId="0">#REF!</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6">#REF!</definedName>
    <definedName name="__________var1" localSheetId="0">#REF!</definedName>
    <definedName name="__________var1">#REF!</definedName>
    <definedName name="__________var4" localSheetId="6">#REF!</definedName>
    <definedName name="__________var4" localSheetId="0">#REF!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 localSheetId="6">#REF!</definedName>
    <definedName name="_________l12" localSheetId="0">#REF!</definedName>
    <definedName name="_________l12">#REF!</definedName>
    <definedName name="_________l2">[2]r!$F$29</definedName>
    <definedName name="_________l3" localSheetId="6">#REF!</definedName>
    <definedName name="_________l3" localSheetId="0">#REF!</definedName>
    <definedName name="_________l3">#REF!</definedName>
    <definedName name="_________l4">[4]Sheet1!$W$2:$Y$103</definedName>
    <definedName name="_________l5" localSheetId="6">#REF!</definedName>
    <definedName name="_________l5" localSheetId="0">#REF!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6">#REF!</definedName>
    <definedName name="_________Met45" localSheetId="0">#REF!</definedName>
    <definedName name="_________Met45">#REF!</definedName>
    <definedName name="_________MEt55" localSheetId="6">#REF!</definedName>
    <definedName name="_________MEt55" localSheetId="0">#REF!</definedName>
    <definedName name="_________MEt55">#REF!</definedName>
    <definedName name="_________Met63" localSheetId="6">#REF!</definedName>
    <definedName name="_________Met63" localSheetId="0">#REF!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 localSheetId="6">#REF!</definedName>
    <definedName name="_________mm1000" localSheetId="0">#REF!</definedName>
    <definedName name="_________mm1000">#REF!</definedName>
    <definedName name="_________mm11">[2]r!$F$4</definedName>
    <definedName name="_________mm111">[5]r!$F$4</definedName>
    <definedName name="_________mm600" localSheetId="6">#REF!</definedName>
    <definedName name="_________mm600" localSheetId="0">#REF!</definedName>
    <definedName name="_________mm600">#REF!</definedName>
    <definedName name="_________mm800" localSheetId="6">#REF!</definedName>
    <definedName name="_________mm800" localSheetId="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6">#REF!</definedName>
    <definedName name="_________pc2" localSheetId="0">#REF!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 localSheetId="6">#REF!</definedName>
    <definedName name="_________pv2" localSheetId="0">#REF!</definedName>
    <definedName name="_________pv2">#REF!</definedName>
    <definedName name="_________rr3">[7]v!$A$2:$E$51</definedName>
    <definedName name="_________rrr1">[7]r!$B$1:$I$145</definedName>
    <definedName name="_________RT5565" localSheetId="6">#REF!</definedName>
    <definedName name="_________RT5565" localSheetId="0">#REF!</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6">#REF!</definedName>
    <definedName name="_________var1" localSheetId="0">#REF!</definedName>
    <definedName name="_________var1">#REF!</definedName>
    <definedName name="_________var4" localSheetId="6">#REF!</definedName>
    <definedName name="_________var4" localSheetId="0">#REF!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6">[21]Data!#REF!</definedName>
    <definedName name="________G120907" localSheetId="0">[21]Data!#REF!</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 localSheetId="6">#REF!</definedName>
    <definedName name="________l12" localSheetId="0">#REF!</definedName>
    <definedName name="________l12">#REF!</definedName>
    <definedName name="________l2">[2]r!$F$29</definedName>
    <definedName name="________l3" localSheetId="6">#REF!</definedName>
    <definedName name="________l3" localSheetId="0">#REF!</definedName>
    <definedName name="________l3">#REF!</definedName>
    <definedName name="________l4">[4]Sheet1!$W$2:$Y$103</definedName>
    <definedName name="________l5" localSheetId="6">#REF!</definedName>
    <definedName name="________l5" localSheetId="0">#REF!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6">#REF!</definedName>
    <definedName name="________pc2" localSheetId="0">#REF!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 localSheetId="6">#REF!</definedName>
    <definedName name="________pv2" localSheetId="0">#REF!</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6">#REF!</definedName>
    <definedName name="________var1" localSheetId="0">#REF!</definedName>
    <definedName name="________var1">#REF!</definedName>
    <definedName name="________var4" localSheetId="6">#REF!</definedName>
    <definedName name="________var4" localSheetId="0">#REF!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 localSheetId="6">[21]Data!#REF!</definedName>
    <definedName name="_______G120907" localSheetId="0">[21]Data!#REF!</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 localSheetId="6">#REF!</definedName>
    <definedName name="_______l12" localSheetId="0">#REF!</definedName>
    <definedName name="_______l12">#REF!</definedName>
    <definedName name="_______l2">[2]r!$F$29</definedName>
    <definedName name="_______l3" localSheetId="6">#REF!</definedName>
    <definedName name="_______l3" localSheetId="0">#REF!</definedName>
    <definedName name="_______l3">#REF!</definedName>
    <definedName name="_______l4">[4]Sheet1!$W$2:$Y$103</definedName>
    <definedName name="_______l5" localSheetId="6">#REF!</definedName>
    <definedName name="_______l5" localSheetId="0">#REF!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 localSheetId="6">#REF!</definedName>
    <definedName name="_______MA1" localSheetId="0">#REF!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6">#REF!</definedName>
    <definedName name="_______pc2" localSheetId="0">#REF!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 localSheetId="6">#REF!</definedName>
    <definedName name="_______pv2" localSheetId="0">#REF!</definedName>
    <definedName name="_______pv2">#REF!</definedName>
    <definedName name="_______rr3">[7]v!$A$2:$E$51</definedName>
    <definedName name="_______rrr1">[7]r!$B$1:$I$145</definedName>
    <definedName name="_______RT5565" localSheetId="6">#REF!</definedName>
    <definedName name="_______RT5565" localSheetId="0">#REF!</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6">#REF!</definedName>
    <definedName name="_______var1" localSheetId="0">#REF!</definedName>
    <definedName name="_______var1">#REF!</definedName>
    <definedName name="_______var4" localSheetId="6">#REF!</definedName>
    <definedName name="_______var4" localSheetId="0">#REF!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 localSheetId="6">#REF!</definedName>
    <definedName name="______er1" localSheetId="0">#REF!</definedName>
    <definedName name="______er1">#REF!</definedName>
    <definedName name="______f1">NA()</definedName>
    <definedName name="______G120907" localSheetId="6">[22]Data!#REF!</definedName>
    <definedName name="______G120907" localSheetId="0">[22]Data!#REF!</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 localSheetId="6">#REF!</definedName>
    <definedName name="______l12" localSheetId="0">#REF!</definedName>
    <definedName name="______l12">#REF!</definedName>
    <definedName name="______l2">[2]r!$F$29</definedName>
    <definedName name="______l3" localSheetId="6">#REF!</definedName>
    <definedName name="______l3" localSheetId="0">#REF!</definedName>
    <definedName name="______l3">#REF!</definedName>
    <definedName name="______l4">[4]Sheet1!$W$2:$Y$103</definedName>
    <definedName name="______l5" localSheetId="6">#REF!</definedName>
    <definedName name="______l5" localSheetId="0">#REF!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6">'[23]Lead statement'!#REF!</definedName>
    <definedName name="______me12" localSheetId="0">'[23]Lead statement'!#REF!</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6">#REF!</definedName>
    <definedName name="______pc2" localSheetId="0">#REF!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 localSheetId="6">#REF!</definedName>
    <definedName name="______pv2" localSheetId="0">#REF!</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6">#REF!</definedName>
    <definedName name="______var1" localSheetId="0">#REF!</definedName>
    <definedName name="______var1">#REF!</definedName>
    <definedName name="______var4" localSheetId="6">#REF!</definedName>
    <definedName name="______var4" localSheetId="0">#REF!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6">#REF!</definedName>
    <definedName name="_____12" localSheetId="0">#REF!</definedName>
    <definedName name="_____12">#REF!</definedName>
    <definedName name="_____bla1">[1]leads!$H$7</definedName>
    <definedName name="_____BSG100" localSheetId="6">#REF!</definedName>
    <definedName name="_____BSG100" localSheetId="0">#REF!</definedName>
    <definedName name="_____BSG100">#REF!</definedName>
    <definedName name="_____BSG150" localSheetId="6">#REF!</definedName>
    <definedName name="_____BSG150" localSheetId="0">#REF!</definedName>
    <definedName name="_____BSG150">#REF!</definedName>
    <definedName name="_____BSG5" localSheetId="6">#REF!</definedName>
    <definedName name="_____BSG5" localSheetId="0">#REF!</definedName>
    <definedName name="_____BSG5">#REF!</definedName>
    <definedName name="_____BSG75" localSheetId="6">#REF!</definedName>
    <definedName name="_____BSG75" localSheetId="0">#REF!</definedName>
    <definedName name="_____BSG75">#REF!</definedName>
    <definedName name="_____BTC1" localSheetId="6">#REF!</definedName>
    <definedName name="_____BTC1" localSheetId="0">#REF!</definedName>
    <definedName name="_____BTC1">#REF!</definedName>
    <definedName name="_____BTC10" localSheetId="6">#REF!</definedName>
    <definedName name="_____BTC10" localSheetId="0">#REF!</definedName>
    <definedName name="_____BTC10">#REF!</definedName>
    <definedName name="_____BTC11" localSheetId="6">#REF!</definedName>
    <definedName name="_____BTC11" localSheetId="0">#REF!</definedName>
    <definedName name="_____BTC11">#REF!</definedName>
    <definedName name="_____BTC12" localSheetId="6">#REF!</definedName>
    <definedName name="_____BTC12" localSheetId="0">#REF!</definedName>
    <definedName name="_____BTC12">#REF!</definedName>
    <definedName name="_____BTC13" localSheetId="6">#REF!</definedName>
    <definedName name="_____BTC13" localSheetId="0">#REF!</definedName>
    <definedName name="_____BTC13">#REF!</definedName>
    <definedName name="_____BTC14" localSheetId="6">#REF!</definedName>
    <definedName name="_____BTC14" localSheetId="0">#REF!</definedName>
    <definedName name="_____BTC14">#REF!</definedName>
    <definedName name="_____BTC15" localSheetId="6">#REF!</definedName>
    <definedName name="_____BTC15" localSheetId="0">#REF!</definedName>
    <definedName name="_____BTC15">#REF!</definedName>
    <definedName name="_____BTC16" localSheetId="6">#REF!</definedName>
    <definedName name="_____BTC16" localSheetId="0">#REF!</definedName>
    <definedName name="_____BTC16">#REF!</definedName>
    <definedName name="_____BTC17" localSheetId="6">#REF!</definedName>
    <definedName name="_____BTC17" localSheetId="0">#REF!</definedName>
    <definedName name="_____BTC17">#REF!</definedName>
    <definedName name="_____BTC18" localSheetId="6">#REF!</definedName>
    <definedName name="_____BTC18" localSheetId="0">#REF!</definedName>
    <definedName name="_____BTC18">#REF!</definedName>
    <definedName name="_____BTC19" localSheetId="6">#REF!</definedName>
    <definedName name="_____BTC19" localSheetId="0">#REF!</definedName>
    <definedName name="_____BTC19">#REF!</definedName>
    <definedName name="_____BTC2" localSheetId="6">#REF!</definedName>
    <definedName name="_____BTC2" localSheetId="0">#REF!</definedName>
    <definedName name="_____BTC2">#REF!</definedName>
    <definedName name="_____BTC20" localSheetId="6">#REF!</definedName>
    <definedName name="_____BTC20" localSheetId="0">#REF!</definedName>
    <definedName name="_____BTC20">#REF!</definedName>
    <definedName name="_____BTC21" localSheetId="6">#REF!</definedName>
    <definedName name="_____BTC21" localSheetId="0">#REF!</definedName>
    <definedName name="_____BTC21">#REF!</definedName>
    <definedName name="_____BTC22" localSheetId="6">#REF!</definedName>
    <definedName name="_____BTC22" localSheetId="0">#REF!</definedName>
    <definedName name="_____BTC22">#REF!</definedName>
    <definedName name="_____BTC23" localSheetId="6">#REF!</definedName>
    <definedName name="_____BTC23" localSheetId="0">#REF!</definedName>
    <definedName name="_____BTC23">#REF!</definedName>
    <definedName name="_____BTC24" localSheetId="6">#REF!</definedName>
    <definedName name="_____BTC24" localSheetId="0">#REF!</definedName>
    <definedName name="_____BTC24">#REF!</definedName>
    <definedName name="_____BTC3" localSheetId="6">#REF!</definedName>
    <definedName name="_____BTC3" localSheetId="0">#REF!</definedName>
    <definedName name="_____BTC3">#REF!</definedName>
    <definedName name="_____BTC4" localSheetId="6">#REF!</definedName>
    <definedName name="_____BTC4" localSheetId="0">#REF!</definedName>
    <definedName name="_____BTC4">#REF!</definedName>
    <definedName name="_____BTC5" localSheetId="6">#REF!</definedName>
    <definedName name="_____BTC5" localSheetId="0">#REF!</definedName>
    <definedName name="_____BTC5">#REF!</definedName>
    <definedName name="_____BTC6" localSheetId="6">#REF!</definedName>
    <definedName name="_____BTC6" localSheetId="0">#REF!</definedName>
    <definedName name="_____BTC6">#REF!</definedName>
    <definedName name="_____BTC7" localSheetId="6">#REF!</definedName>
    <definedName name="_____BTC7" localSheetId="0">#REF!</definedName>
    <definedName name="_____BTC7">#REF!</definedName>
    <definedName name="_____BTC8" localSheetId="6">#REF!</definedName>
    <definedName name="_____BTC8" localSheetId="0">#REF!</definedName>
    <definedName name="_____BTC8">#REF!</definedName>
    <definedName name="_____BTC9" localSheetId="6">#REF!</definedName>
    <definedName name="_____BTC9" localSheetId="0">#REF!</definedName>
    <definedName name="_____BTC9">#REF!</definedName>
    <definedName name="_____BTR1" localSheetId="6">#REF!</definedName>
    <definedName name="_____BTR1" localSheetId="0">#REF!</definedName>
    <definedName name="_____BTR1">#REF!</definedName>
    <definedName name="_____BTR10" localSheetId="6">#REF!</definedName>
    <definedName name="_____BTR10" localSheetId="0">#REF!</definedName>
    <definedName name="_____BTR10">#REF!</definedName>
    <definedName name="_____BTR11" localSheetId="6">#REF!</definedName>
    <definedName name="_____BTR11" localSheetId="0">#REF!</definedName>
    <definedName name="_____BTR11">#REF!</definedName>
    <definedName name="_____BTR12" localSheetId="6">#REF!</definedName>
    <definedName name="_____BTR12" localSheetId="0">#REF!</definedName>
    <definedName name="_____BTR12">#REF!</definedName>
    <definedName name="_____BTR13" localSheetId="6">#REF!</definedName>
    <definedName name="_____BTR13" localSheetId="0">#REF!</definedName>
    <definedName name="_____BTR13">#REF!</definedName>
    <definedName name="_____BTR14" localSheetId="6">#REF!</definedName>
    <definedName name="_____BTR14" localSheetId="0">#REF!</definedName>
    <definedName name="_____BTR14">#REF!</definedName>
    <definedName name="_____BTR15" localSheetId="6">#REF!</definedName>
    <definedName name="_____BTR15" localSheetId="0">#REF!</definedName>
    <definedName name="_____BTR15">#REF!</definedName>
    <definedName name="_____BTR16" localSheetId="6">#REF!</definedName>
    <definedName name="_____BTR16" localSheetId="0">#REF!</definedName>
    <definedName name="_____BTR16">#REF!</definedName>
    <definedName name="_____BTR17" localSheetId="6">#REF!</definedName>
    <definedName name="_____BTR17" localSheetId="0">#REF!</definedName>
    <definedName name="_____BTR17">#REF!</definedName>
    <definedName name="_____BTR18" localSheetId="6">#REF!</definedName>
    <definedName name="_____BTR18" localSheetId="0">#REF!</definedName>
    <definedName name="_____BTR18">#REF!</definedName>
    <definedName name="_____BTR19" localSheetId="6">#REF!</definedName>
    <definedName name="_____BTR19" localSheetId="0">#REF!</definedName>
    <definedName name="_____BTR19">#REF!</definedName>
    <definedName name="_____BTR2" localSheetId="6">#REF!</definedName>
    <definedName name="_____BTR2" localSheetId="0">#REF!</definedName>
    <definedName name="_____BTR2">#REF!</definedName>
    <definedName name="_____BTR20" localSheetId="6">#REF!</definedName>
    <definedName name="_____BTR20" localSheetId="0">#REF!</definedName>
    <definedName name="_____BTR20">#REF!</definedName>
    <definedName name="_____BTR21" localSheetId="6">#REF!</definedName>
    <definedName name="_____BTR21" localSheetId="0">#REF!</definedName>
    <definedName name="_____BTR21">#REF!</definedName>
    <definedName name="_____BTR22" localSheetId="6">#REF!</definedName>
    <definedName name="_____BTR22" localSheetId="0">#REF!</definedName>
    <definedName name="_____BTR22">#REF!</definedName>
    <definedName name="_____BTR23" localSheetId="6">#REF!</definedName>
    <definedName name="_____BTR23" localSheetId="0">#REF!</definedName>
    <definedName name="_____BTR23">#REF!</definedName>
    <definedName name="_____BTR24" localSheetId="6">#REF!</definedName>
    <definedName name="_____BTR24" localSheetId="0">#REF!</definedName>
    <definedName name="_____BTR24">#REF!</definedName>
    <definedName name="_____BTR3" localSheetId="6">#REF!</definedName>
    <definedName name="_____BTR3" localSheetId="0">#REF!</definedName>
    <definedName name="_____BTR3">#REF!</definedName>
    <definedName name="_____BTR4" localSheetId="6">#REF!</definedName>
    <definedName name="_____BTR4" localSheetId="0">#REF!</definedName>
    <definedName name="_____BTR4">#REF!</definedName>
    <definedName name="_____BTR5" localSheetId="6">#REF!</definedName>
    <definedName name="_____BTR5" localSheetId="0">#REF!</definedName>
    <definedName name="_____BTR5">#REF!</definedName>
    <definedName name="_____BTR6" localSheetId="6">#REF!</definedName>
    <definedName name="_____BTR6" localSheetId="0">#REF!</definedName>
    <definedName name="_____BTR6">#REF!</definedName>
    <definedName name="_____BTR7" localSheetId="6">#REF!</definedName>
    <definedName name="_____BTR7" localSheetId="0">#REF!</definedName>
    <definedName name="_____BTR7">#REF!</definedName>
    <definedName name="_____BTR8" localSheetId="6">#REF!</definedName>
    <definedName name="_____BTR8" localSheetId="0">#REF!</definedName>
    <definedName name="_____BTR8">#REF!</definedName>
    <definedName name="_____BTR9" localSheetId="6">#REF!</definedName>
    <definedName name="_____BTR9" localSheetId="0">#REF!</definedName>
    <definedName name="_____BTR9">#REF!</definedName>
    <definedName name="_____BTS1" localSheetId="6">#REF!</definedName>
    <definedName name="_____BTS1" localSheetId="0">#REF!</definedName>
    <definedName name="_____BTS1">#REF!</definedName>
    <definedName name="_____BTS10" localSheetId="6">#REF!</definedName>
    <definedName name="_____BTS10" localSheetId="0">#REF!</definedName>
    <definedName name="_____BTS10">#REF!</definedName>
    <definedName name="_____BTS11" localSheetId="6">#REF!</definedName>
    <definedName name="_____BTS11" localSheetId="0">#REF!</definedName>
    <definedName name="_____BTS11">#REF!</definedName>
    <definedName name="_____BTS12" localSheetId="6">#REF!</definedName>
    <definedName name="_____BTS12" localSheetId="0">#REF!</definedName>
    <definedName name="_____BTS12">#REF!</definedName>
    <definedName name="_____BTS13" localSheetId="6">#REF!</definedName>
    <definedName name="_____BTS13" localSheetId="0">#REF!</definedName>
    <definedName name="_____BTS13">#REF!</definedName>
    <definedName name="_____BTS14" localSheetId="6">#REF!</definedName>
    <definedName name="_____BTS14" localSheetId="0">#REF!</definedName>
    <definedName name="_____BTS14">#REF!</definedName>
    <definedName name="_____BTS15" localSheetId="6">#REF!</definedName>
    <definedName name="_____BTS15" localSheetId="0">#REF!</definedName>
    <definedName name="_____BTS15">#REF!</definedName>
    <definedName name="_____BTS16" localSheetId="6">#REF!</definedName>
    <definedName name="_____BTS16" localSheetId="0">#REF!</definedName>
    <definedName name="_____BTS16">#REF!</definedName>
    <definedName name="_____BTS17" localSheetId="6">#REF!</definedName>
    <definedName name="_____BTS17" localSheetId="0">#REF!</definedName>
    <definedName name="_____BTS17">#REF!</definedName>
    <definedName name="_____BTS18" localSheetId="6">#REF!</definedName>
    <definedName name="_____BTS18" localSheetId="0">#REF!</definedName>
    <definedName name="_____BTS18">#REF!</definedName>
    <definedName name="_____BTS19" localSheetId="6">#REF!</definedName>
    <definedName name="_____BTS19" localSheetId="0">#REF!</definedName>
    <definedName name="_____BTS19">#REF!</definedName>
    <definedName name="_____BTS2" localSheetId="6">#REF!</definedName>
    <definedName name="_____BTS2" localSheetId="0">#REF!</definedName>
    <definedName name="_____BTS2">#REF!</definedName>
    <definedName name="_____BTS20" localSheetId="6">#REF!</definedName>
    <definedName name="_____BTS20" localSheetId="0">#REF!</definedName>
    <definedName name="_____BTS20">#REF!</definedName>
    <definedName name="_____BTS21" localSheetId="6">#REF!</definedName>
    <definedName name="_____BTS21" localSheetId="0">#REF!</definedName>
    <definedName name="_____BTS21">#REF!</definedName>
    <definedName name="_____BTS22" localSheetId="6">#REF!</definedName>
    <definedName name="_____BTS22" localSheetId="0">#REF!</definedName>
    <definedName name="_____BTS22">#REF!</definedName>
    <definedName name="_____BTS23" localSheetId="6">#REF!</definedName>
    <definedName name="_____BTS23" localSheetId="0">#REF!</definedName>
    <definedName name="_____BTS23">#REF!</definedName>
    <definedName name="_____BTS24" localSheetId="6">#REF!</definedName>
    <definedName name="_____BTS24" localSheetId="0">#REF!</definedName>
    <definedName name="_____BTS24">#REF!</definedName>
    <definedName name="_____BTS3" localSheetId="6">#REF!</definedName>
    <definedName name="_____BTS3" localSheetId="0">#REF!</definedName>
    <definedName name="_____BTS3">#REF!</definedName>
    <definedName name="_____BTS4" localSheetId="6">#REF!</definedName>
    <definedName name="_____BTS4" localSheetId="0">#REF!</definedName>
    <definedName name="_____BTS4">#REF!</definedName>
    <definedName name="_____BTS5" localSheetId="6">#REF!</definedName>
    <definedName name="_____BTS5" localSheetId="0">#REF!</definedName>
    <definedName name="_____BTS5">#REF!</definedName>
    <definedName name="_____BTS6" localSheetId="6">#REF!</definedName>
    <definedName name="_____BTS6" localSheetId="0">#REF!</definedName>
    <definedName name="_____BTS6">#REF!</definedName>
    <definedName name="_____BTS7" localSheetId="6">#REF!</definedName>
    <definedName name="_____BTS7" localSheetId="0">#REF!</definedName>
    <definedName name="_____BTS7">#REF!</definedName>
    <definedName name="_____BTS8" localSheetId="6">#REF!</definedName>
    <definedName name="_____BTS8" localSheetId="0">#REF!</definedName>
    <definedName name="_____BTS8">#REF!</definedName>
    <definedName name="_____BTS9" localSheetId="6">#REF!</definedName>
    <definedName name="_____BTS9" localSheetId="0">#REF!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 localSheetId="6">#REF!</definedName>
    <definedName name="_____er1" localSheetId="0">#REF!</definedName>
    <definedName name="_____er1">#REF!</definedName>
    <definedName name="_____f1">NA()</definedName>
    <definedName name="_____G120907" localSheetId="6">[22]Data!#REF!</definedName>
    <definedName name="_____G120907" localSheetId="0">[22]Data!#REF!</definedName>
    <definedName name="_____G120907">[22]Data!#REF!</definedName>
    <definedName name="_____GBS11">NA()</definedName>
    <definedName name="_____GBS110" localSheetId="6">#REF!</definedName>
    <definedName name="_____GBS110" localSheetId="0">#REF!</definedName>
    <definedName name="_____GBS110">#REF!</definedName>
    <definedName name="_____GBS111" localSheetId="6">#REF!</definedName>
    <definedName name="_____GBS111" localSheetId="0">#REF!</definedName>
    <definedName name="_____GBS111">#REF!</definedName>
    <definedName name="_____GBS112" localSheetId="6">#REF!</definedName>
    <definedName name="_____GBS112" localSheetId="0">#REF!</definedName>
    <definedName name="_____GBS112">#REF!</definedName>
    <definedName name="_____GBS113" localSheetId="6">#REF!</definedName>
    <definedName name="_____GBS113" localSheetId="0">#REF!</definedName>
    <definedName name="_____GBS113">#REF!</definedName>
    <definedName name="_____GBS114" localSheetId="6">#REF!</definedName>
    <definedName name="_____GBS114" localSheetId="0">#REF!</definedName>
    <definedName name="_____GBS114">#REF!</definedName>
    <definedName name="_____GBS115" localSheetId="6">#REF!</definedName>
    <definedName name="_____GBS115" localSheetId="0">#REF!</definedName>
    <definedName name="_____GBS115">#REF!</definedName>
    <definedName name="_____GBS116" localSheetId="6">#REF!</definedName>
    <definedName name="_____GBS116" localSheetId="0">#REF!</definedName>
    <definedName name="_____GBS116">#REF!</definedName>
    <definedName name="_____GBS117" localSheetId="6">#REF!</definedName>
    <definedName name="_____GBS117" localSheetId="0">#REF!</definedName>
    <definedName name="_____GBS117">#REF!</definedName>
    <definedName name="_____GBS118" localSheetId="6">#REF!</definedName>
    <definedName name="_____GBS118" localSheetId="0">#REF!</definedName>
    <definedName name="_____GBS118">#REF!</definedName>
    <definedName name="_____GBS119" localSheetId="6">#REF!</definedName>
    <definedName name="_____GBS119" localSheetId="0">#REF!</definedName>
    <definedName name="_____GBS119">#REF!</definedName>
    <definedName name="_____GBS12" localSheetId="6">#REF!</definedName>
    <definedName name="_____GBS12" localSheetId="0">#REF!</definedName>
    <definedName name="_____GBS12">#REF!</definedName>
    <definedName name="_____GBS120" localSheetId="6">#REF!</definedName>
    <definedName name="_____GBS120" localSheetId="0">#REF!</definedName>
    <definedName name="_____GBS120">#REF!</definedName>
    <definedName name="_____GBS121" localSheetId="6">#REF!</definedName>
    <definedName name="_____GBS121" localSheetId="0">#REF!</definedName>
    <definedName name="_____GBS121">#REF!</definedName>
    <definedName name="_____GBS122" localSheetId="6">#REF!</definedName>
    <definedName name="_____GBS122" localSheetId="0">#REF!</definedName>
    <definedName name="_____GBS122">#REF!</definedName>
    <definedName name="_____GBS123" localSheetId="6">#REF!</definedName>
    <definedName name="_____GBS123" localSheetId="0">#REF!</definedName>
    <definedName name="_____GBS123">#REF!</definedName>
    <definedName name="_____GBS124" localSheetId="6">#REF!</definedName>
    <definedName name="_____GBS124" localSheetId="0">#REF!</definedName>
    <definedName name="_____GBS124">#REF!</definedName>
    <definedName name="_____GBS13" localSheetId="6">#REF!</definedName>
    <definedName name="_____GBS13" localSheetId="0">#REF!</definedName>
    <definedName name="_____GBS13">#REF!</definedName>
    <definedName name="_____GBS14" localSheetId="6">#REF!</definedName>
    <definedName name="_____GBS14" localSheetId="0">#REF!</definedName>
    <definedName name="_____GBS14">#REF!</definedName>
    <definedName name="_____GBS15" localSheetId="6">#REF!</definedName>
    <definedName name="_____GBS15" localSheetId="0">#REF!</definedName>
    <definedName name="_____GBS15">#REF!</definedName>
    <definedName name="_____GBS16" localSheetId="6">#REF!</definedName>
    <definedName name="_____GBS16" localSheetId="0">#REF!</definedName>
    <definedName name="_____GBS16">#REF!</definedName>
    <definedName name="_____GBS17" localSheetId="6">#REF!</definedName>
    <definedName name="_____GBS17" localSheetId="0">#REF!</definedName>
    <definedName name="_____GBS17">#REF!</definedName>
    <definedName name="_____GBS18" localSheetId="6">#REF!</definedName>
    <definedName name="_____GBS18" localSheetId="0">#REF!</definedName>
    <definedName name="_____GBS18">#REF!</definedName>
    <definedName name="_____GBS19" localSheetId="6">#REF!</definedName>
    <definedName name="_____GBS19" localSheetId="0">#REF!</definedName>
    <definedName name="_____GBS19">#REF!</definedName>
    <definedName name="_____GBS21" localSheetId="6">#REF!</definedName>
    <definedName name="_____GBS21" localSheetId="0">#REF!</definedName>
    <definedName name="_____GBS21">#REF!</definedName>
    <definedName name="_____GBS210" localSheetId="6">#REF!</definedName>
    <definedName name="_____GBS210" localSheetId="0">#REF!</definedName>
    <definedName name="_____GBS210">#REF!</definedName>
    <definedName name="_____GBS211" localSheetId="6">#REF!</definedName>
    <definedName name="_____GBS211" localSheetId="0">#REF!</definedName>
    <definedName name="_____GBS211">#REF!</definedName>
    <definedName name="_____GBS212" localSheetId="6">#REF!</definedName>
    <definedName name="_____GBS212" localSheetId="0">#REF!</definedName>
    <definedName name="_____GBS212">#REF!</definedName>
    <definedName name="_____GBS213" localSheetId="6">#REF!</definedName>
    <definedName name="_____GBS213" localSheetId="0">#REF!</definedName>
    <definedName name="_____GBS213">#REF!</definedName>
    <definedName name="_____GBS214" localSheetId="6">#REF!</definedName>
    <definedName name="_____GBS214" localSheetId="0">#REF!</definedName>
    <definedName name="_____GBS214">#REF!</definedName>
    <definedName name="_____GBS215" localSheetId="6">#REF!</definedName>
    <definedName name="_____GBS215" localSheetId="0">#REF!</definedName>
    <definedName name="_____GBS215">#REF!</definedName>
    <definedName name="_____GBS216" localSheetId="6">#REF!</definedName>
    <definedName name="_____GBS216" localSheetId="0">#REF!</definedName>
    <definedName name="_____GBS216">#REF!</definedName>
    <definedName name="_____GBS217" localSheetId="6">#REF!</definedName>
    <definedName name="_____GBS217" localSheetId="0">#REF!</definedName>
    <definedName name="_____GBS217">#REF!</definedName>
    <definedName name="_____GBS218" localSheetId="6">#REF!</definedName>
    <definedName name="_____GBS218" localSheetId="0">#REF!</definedName>
    <definedName name="_____GBS218">#REF!</definedName>
    <definedName name="_____GBS219" localSheetId="6">#REF!</definedName>
    <definedName name="_____GBS219" localSheetId="0">#REF!</definedName>
    <definedName name="_____GBS219">#REF!</definedName>
    <definedName name="_____GBS22" localSheetId="6">#REF!</definedName>
    <definedName name="_____GBS22" localSheetId="0">#REF!</definedName>
    <definedName name="_____GBS22">#REF!</definedName>
    <definedName name="_____GBS220" localSheetId="6">#REF!</definedName>
    <definedName name="_____GBS220" localSheetId="0">#REF!</definedName>
    <definedName name="_____GBS220">#REF!</definedName>
    <definedName name="_____GBS221" localSheetId="6">#REF!</definedName>
    <definedName name="_____GBS221" localSheetId="0">#REF!</definedName>
    <definedName name="_____GBS221">#REF!</definedName>
    <definedName name="_____GBS222" localSheetId="6">#REF!</definedName>
    <definedName name="_____GBS222" localSheetId="0">#REF!</definedName>
    <definedName name="_____GBS222">#REF!</definedName>
    <definedName name="_____GBS223" localSheetId="6">#REF!</definedName>
    <definedName name="_____GBS223" localSheetId="0">#REF!</definedName>
    <definedName name="_____GBS223">#REF!</definedName>
    <definedName name="_____GBS224" localSheetId="6">#REF!</definedName>
    <definedName name="_____GBS224" localSheetId="0">#REF!</definedName>
    <definedName name="_____GBS224">#REF!</definedName>
    <definedName name="_____GBS23" localSheetId="6">#REF!</definedName>
    <definedName name="_____GBS23" localSheetId="0">#REF!</definedName>
    <definedName name="_____GBS23">#REF!</definedName>
    <definedName name="_____GBS24" localSheetId="6">#REF!</definedName>
    <definedName name="_____GBS24" localSheetId="0">#REF!</definedName>
    <definedName name="_____GBS24">#REF!</definedName>
    <definedName name="_____GBS25" localSheetId="6">#REF!</definedName>
    <definedName name="_____GBS25" localSheetId="0">#REF!</definedName>
    <definedName name="_____GBS25">#REF!</definedName>
    <definedName name="_____GBS26" localSheetId="6">#REF!</definedName>
    <definedName name="_____GBS26" localSheetId="0">#REF!</definedName>
    <definedName name="_____GBS26">#REF!</definedName>
    <definedName name="_____GBS27" localSheetId="6">#REF!</definedName>
    <definedName name="_____GBS27" localSheetId="0">#REF!</definedName>
    <definedName name="_____GBS27">#REF!</definedName>
    <definedName name="_____GBS28" localSheetId="6">#REF!</definedName>
    <definedName name="_____GBS28" localSheetId="0">#REF!</definedName>
    <definedName name="_____GBS28">#REF!</definedName>
    <definedName name="_____GBS29" localSheetId="6">#REF!</definedName>
    <definedName name="_____GBS29" localSheetId="0">#REF!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 localSheetId="6">#REF!</definedName>
    <definedName name="_____l12" localSheetId="0">#REF!</definedName>
    <definedName name="_____l12">#REF!</definedName>
    <definedName name="_____l2">[2]r!$F$29</definedName>
    <definedName name="_____l3" localSheetId="6">#REF!</definedName>
    <definedName name="_____l3" localSheetId="0">#REF!</definedName>
    <definedName name="_____l3">#REF!</definedName>
    <definedName name="_____l4">[4]Sheet1!$W$2:$Y$103</definedName>
    <definedName name="_____l5" localSheetId="6">#REF!</definedName>
    <definedName name="_____l5" localSheetId="0">#REF!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6">#REF!</definedName>
    <definedName name="_____lj600" localSheetId="0">#REF!</definedName>
    <definedName name="_____lj600">#REF!</definedName>
    <definedName name="_____lj900" localSheetId="6">#REF!</definedName>
    <definedName name="_____lj900" localSheetId="0">#REF!</definedName>
    <definedName name="_____lj900">#REF!</definedName>
    <definedName name="_____LL3" localSheetId="6">#REF!</definedName>
    <definedName name="_____LL3" localSheetId="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6">#REF!</definedName>
    <definedName name="_____ML21" localSheetId="0">#REF!</definedName>
    <definedName name="_____ML21">#REF!</definedName>
    <definedName name="_____ML210" localSheetId="6">#REF!</definedName>
    <definedName name="_____ML210" localSheetId="0">#REF!</definedName>
    <definedName name="_____ML210">#REF!</definedName>
    <definedName name="_____ML211" localSheetId="6">#REF!</definedName>
    <definedName name="_____ML211" localSheetId="0">#REF!</definedName>
    <definedName name="_____ML211">#REF!</definedName>
    <definedName name="_____ML212" localSheetId="6">#REF!</definedName>
    <definedName name="_____ML212" localSheetId="0">#REF!</definedName>
    <definedName name="_____ML212">#REF!</definedName>
    <definedName name="_____ML213" localSheetId="6">#REF!</definedName>
    <definedName name="_____ML213" localSheetId="0">#REF!</definedName>
    <definedName name="_____ML213">#REF!</definedName>
    <definedName name="_____ML214" localSheetId="6">#REF!</definedName>
    <definedName name="_____ML214" localSheetId="0">#REF!</definedName>
    <definedName name="_____ML214">#REF!</definedName>
    <definedName name="_____ML215" localSheetId="6">#REF!</definedName>
    <definedName name="_____ML215" localSheetId="0">#REF!</definedName>
    <definedName name="_____ML215">#REF!</definedName>
    <definedName name="_____ML216" localSheetId="6">#REF!</definedName>
    <definedName name="_____ML216" localSheetId="0">#REF!</definedName>
    <definedName name="_____ML216">#REF!</definedName>
    <definedName name="_____ML217" localSheetId="6">#REF!</definedName>
    <definedName name="_____ML217" localSheetId="0">#REF!</definedName>
    <definedName name="_____ML217">#REF!</definedName>
    <definedName name="_____ML218" localSheetId="6">#REF!</definedName>
    <definedName name="_____ML218" localSheetId="0">#REF!</definedName>
    <definedName name="_____ML218">#REF!</definedName>
    <definedName name="_____ML219" localSheetId="6">#REF!</definedName>
    <definedName name="_____ML219" localSheetId="0">#REF!</definedName>
    <definedName name="_____ML219">#REF!</definedName>
    <definedName name="_____ML22" localSheetId="6">#REF!</definedName>
    <definedName name="_____ML22" localSheetId="0">#REF!</definedName>
    <definedName name="_____ML22">#REF!</definedName>
    <definedName name="_____ML220" localSheetId="6">#REF!</definedName>
    <definedName name="_____ML220" localSheetId="0">#REF!</definedName>
    <definedName name="_____ML220">#REF!</definedName>
    <definedName name="_____ML221" localSheetId="6">#REF!</definedName>
    <definedName name="_____ML221" localSheetId="0">#REF!</definedName>
    <definedName name="_____ML221">#REF!</definedName>
    <definedName name="_____ML222" localSheetId="6">#REF!</definedName>
    <definedName name="_____ML222" localSheetId="0">#REF!</definedName>
    <definedName name="_____ML222">#REF!</definedName>
    <definedName name="_____ML223" localSheetId="6">#REF!</definedName>
    <definedName name="_____ML223" localSheetId="0">#REF!</definedName>
    <definedName name="_____ML223">#REF!</definedName>
    <definedName name="_____ML224" localSheetId="6">#REF!</definedName>
    <definedName name="_____ML224" localSheetId="0">#REF!</definedName>
    <definedName name="_____ML224">#REF!</definedName>
    <definedName name="_____ML23" localSheetId="6">#REF!</definedName>
    <definedName name="_____ML23" localSheetId="0">#REF!</definedName>
    <definedName name="_____ML23">#REF!</definedName>
    <definedName name="_____ML24" localSheetId="6">#REF!</definedName>
    <definedName name="_____ML24" localSheetId="0">#REF!</definedName>
    <definedName name="_____ML24">#REF!</definedName>
    <definedName name="_____ML25" localSheetId="6">#REF!</definedName>
    <definedName name="_____ML25" localSheetId="0">#REF!</definedName>
    <definedName name="_____ML25">#REF!</definedName>
    <definedName name="_____ML26" localSheetId="6">#REF!</definedName>
    <definedName name="_____ML26" localSheetId="0">#REF!</definedName>
    <definedName name="_____ML26">#REF!</definedName>
    <definedName name="_____ML27" localSheetId="6">#REF!</definedName>
    <definedName name="_____ML27" localSheetId="0">#REF!</definedName>
    <definedName name="_____ML27">#REF!</definedName>
    <definedName name="_____ML28" localSheetId="6">#REF!</definedName>
    <definedName name="_____ML28" localSheetId="0">#REF!</definedName>
    <definedName name="_____ML28">#REF!</definedName>
    <definedName name="_____ML29" localSheetId="6">#REF!</definedName>
    <definedName name="_____ML29" localSheetId="0">#REF!</definedName>
    <definedName name="_____ML29">#REF!</definedName>
    <definedName name="_____ML31" localSheetId="6">#REF!</definedName>
    <definedName name="_____ML31" localSheetId="0">#REF!</definedName>
    <definedName name="_____ML31">#REF!</definedName>
    <definedName name="_____ML310" localSheetId="6">#REF!</definedName>
    <definedName name="_____ML310" localSheetId="0">#REF!</definedName>
    <definedName name="_____ML310">#REF!</definedName>
    <definedName name="_____ML311" localSheetId="6">#REF!</definedName>
    <definedName name="_____ML311" localSheetId="0">#REF!</definedName>
    <definedName name="_____ML311">#REF!</definedName>
    <definedName name="_____ML312" localSheetId="6">#REF!</definedName>
    <definedName name="_____ML312" localSheetId="0">#REF!</definedName>
    <definedName name="_____ML312">#REF!</definedName>
    <definedName name="_____ML313" localSheetId="6">#REF!</definedName>
    <definedName name="_____ML313" localSheetId="0">#REF!</definedName>
    <definedName name="_____ML313">#REF!</definedName>
    <definedName name="_____ML314" localSheetId="6">#REF!</definedName>
    <definedName name="_____ML314" localSheetId="0">#REF!</definedName>
    <definedName name="_____ML314">#REF!</definedName>
    <definedName name="_____ML315" localSheetId="6">#REF!</definedName>
    <definedName name="_____ML315" localSheetId="0">#REF!</definedName>
    <definedName name="_____ML315">#REF!</definedName>
    <definedName name="_____ML316" localSheetId="6">#REF!</definedName>
    <definedName name="_____ML316" localSheetId="0">#REF!</definedName>
    <definedName name="_____ML316">#REF!</definedName>
    <definedName name="_____ML317" localSheetId="6">#REF!</definedName>
    <definedName name="_____ML317" localSheetId="0">#REF!</definedName>
    <definedName name="_____ML317">#REF!</definedName>
    <definedName name="_____ML318" localSheetId="6">#REF!</definedName>
    <definedName name="_____ML318" localSheetId="0">#REF!</definedName>
    <definedName name="_____ML318">#REF!</definedName>
    <definedName name="_____ML319" localSheetId="6">#REF!</definedName>
    <definedName name="_____ML319" localSheetId="0">#REF!</definedName>
    <definedName name="_____ML319">#REF!</definedName>
    <definedName name="_____ML32" localSheetId="6">#REF!</definedName>
    <definedName name="_____ML32" localSheetId="0">#REF!</definedName>
    <definedName name="_____ML32">#REF!</definedName>
    <definedName name="_____ML320" localSheetId="6">#REF!</definedName>
    <definedName name="_____ML320" localSheetId="0">#REF!</definedName>
    <definedName name="_____ML320">#REF!</definedName>
    <definedName name="_____ML321" localSheetId="6">#REF!</definedName>
    <definedName name="_____ML321" localSheetId="0">#REF!</definedName>
    <definedName name="_____ML321">#REF!</definedName>
    <definedName name="_____ML322" localSheetId="6">#REF!</definedName>
    <definedName name="_____ML322" localSheetId="0">#REF!</definedName>
    <definedName name="_____ML322">#REF!</definedName>
    <definedName name="_____ML323" localSheetId="6">#REF!</definedName>
    <definedName name="_____ML323" localSheetId="0">#REF!</definedName>
    <definedName name="_____ML323">#REF!</definedName>
    <definedName name="_____ML324" localSheetId="6">#REF!</definedName>
    <definedName name="_____ML324" localSheetId="0">#REF!</definedName>
    <definedName name="_____ML324">#REF!</definedName>
    <definedName name="_____ML33" localSheetId="6">#REF!</definedName>
    <definedName name="_____ML33" localSheetId="0">#REF!</definedName>
    <definedName name="_____ML33">#REF!</definedName>
    <definedName name="_____ML34" localSheetId="6">#REF!</definedName>
    <definedName name="_____ML34" localSheetId="0">#REF!</definedName>
    <definedName name="_____ML34">#REF!</definedName>
    <definedName name="_____ML35" localSheetId="6">#REF!</definedName>
    <definedName name="_____ML35" localSheetId="0">#REF!</definedName>
    <definedName name="_____ML35">#REF!</definedName>
    <definedName name="_____ML36" localSheetId="6">#REF!</definedName>
    <definedName name="_____ML36" localSheetId="0">#REF!</definedName>
    <definedName name="_____ML36">#REF!</definedName>
    <definedName name="_____ML37" localSheetId="6">#REF!</definedName>
    <definedName name="_____ML37" localSheetId="0">#REF!</definedName>
    <definedName name="_____ML37">#REF!</definedName>
    <definedName name="_____ML38" localSheetId="6">#REF!</definedName>
    <definedName name="_____ML38" localSheetId="0">#REF!</definedName>
    <definedName name="_____ML38">#REF!</definedName>
    <definedName name="_____ML39" localSheetId="6">#REF!</definedName>
    <definedName name="_____ML39" localSheetId="0">#REF!</definedName>
    <definedName name="_____ML39">#REF!</definedName>
    <definedName name="_____ML7" localSheetId="6">#REF!</definedName>
    <definedName name="_____ML7" localSheetId="0">#REF!</definedName>
    <definedName name="_____ML7">#REF!</definedName>
    <definedName name="_____ML8" localSheetId="6">#REF!</definedName>
    <definedName name="_____ML8" localSheetId="0">#REF!</definedName>
    <definedName name="_____ML8">#REF!</definedName>
    <definedName name="_____ML9" localSheetId="6">#REF!</definedName>
    <definedName name="_____ML9" localSheetId="0">#REF!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 localSheetId="6">#REF!</definedName>
    <definedName name="_____PC1" localSheetId="0">#REF!</definedName>
    <definedName name="_____PC1">#REF!</definedName>
    <definedName name="_____PC10" localSheetId="6">#REF!</definedName>
    <definedName name="_____PC10" localSheetId="0">#REF!</definedName>
    <definedName name="_____PC10">#REF!</definedName>
    <definedName name="_____PC11" localSheetId="6">#REF!</definedName>
    <definedName name="_____PC11" localSheetId="0">#REF!</definedName>
    <definedName name="_____PC11">#REF!</definedName>
    <definedName name="_____PC12" localSheetId="6">#REF!</definedName>
    <definedName name="_____PC12" localSheetId="0">#REF!</definedName>
    <definedName name="_____PC12">#REF!</definedName>
    <definedName name="_____PC13" localSheetId="6">#REF!</definedName>
    <definedName name="_____PC13" localSheetId="0">#REF!</definedName>
    <definedName name="_____PC13">#REF!</definedName>
    <definedName name="_____PC14" localSheetId="6">#REF!</definedName>
    <definedName name="_____PC14" localSheetId="0">#REF!</definedName>
    <definedName name="_____PC14">#REF!</definedName>
    <definedName name="_____PC15" localSheetId="6">#REF!</definedName>
    <definedName name="_____PC15" localSheetId="0">#REF!</definedName>
    <definedName name="_____PC15">#REF!</definedName>
    <definedName name="_____PC16" localSheetId="6">#REF!</definedName>
    <definedName name="_____PC16" localSheetId="0">#REF!</definedName>
    <definedName name="_____PC16">#REF!</definedName>
    <definedName name="_____PC17" localSheetId="6">#REF!</definedName>
    <definedName name="_____PC17" localSheetId="0">#REF!</definedName>
    <definedName name="_____PC17">#REF!</definedName>
    <definedName name="_____PC18" localSheetId="6">#REF!</definedName>
    <definedName name="_____PC18" localSheetId="0">#REF!</definedName>
    <definedName name="_____PC18">#REF!</definedName>
    <definedName name="_____PC19" localSheetId="6">#REF!</definedName>
    <definedName name="_____PC19" localSheetId="0">#REF!</definedName>
    <definedName name="_____PC19">#REF!</definedName>
    <definedName name="_____pc2" localSheetId="6">#REF!</definedName>
    <definedName name="_____pc2" localSheetId="0">#REF!</definedName>
    <definedName name="_____pc2">#REF!</definedName>
    <definedName name="_____PC20">NA()</definedName>
    <definedName name="_____PC21" localSheetId="6">#REF!</definedName>
    <definedName name="_____PC21" localSheetId="0">#REF!</definedName>
    <definedName name="_____PC21">#REF!</definedName>
    <definedName name="_____PC22" localSheetId="6">#REF!</definedName>
    <definedName name="_____PC22" localSheetId="0">#REF!</definedName>
    <definedName name="_____PC22">#REF!</definedName>
    <definedName name="_____PC23" localSheetId="6">#REF!</definedName>
    <definedName name="_____PC23" localSheetId="0">#REF!</definedName>
    <definedName name="_____PC23">#REF!</definedName>
    <definedName name="_____PC24" localSheetId="6">#REF!</definedName>
    <definedName name="_____PC24" localSheetId="0">#REF!</definedName>
    <definedName name="_____PC24">#REF!</definedName>
    <definedName name="_____PC3" localSheetId="6">#REF!</definedName>
    <definedName name="_____PC3" localSheetId="0">#REF!</definedName>
    <definedName name="_____PC3">#REF!</definedName>
    <definedName name="_____PC4" localSheetId="6">#REF!</definedName>
    <definedName name="_____PC4" localSheetId="0">#REF!</definedName>
    <definedName name="_____PC4">#REF!</definedName>
    <definedName name="_____PC5" localSheetId="6">#REF!</definedName>
    <definedName name="_____PC5" localSheetId="0">#REF!</definedName>
    <definedName name="_____PC5">#REF!</definedName>
    <definedName name="_____PC6" localSheetId="6">#REF!</definedName>
    <definedName name="_____PC6" localSheetId="0">#REF!</definedName>
    <definedName name="_____PC6">#REF!</definedName>
    <definedName name="_____pc600" localSheetId="6">#REF!</definedName>
    <definedName name="_____pc600" localSheetId="0">#REF!</definedName>
    <definedName name="_____pc600">#REF!</definedName>
    <definedName name="_____PC7" localSheetId="6">#REF!</definedName>
    <definedName name="_____PC7" localSheetId="0">#REF!</definedName>
    <definedName name="_____PC7">#REF!</definedName>
    <definedName name="_____PC8" localSheetId="6">#REF!</definedName>
    <definedName name="_____PC8" localSheetId="0">#REF!</definedName>
    <definedName name="_____PC8">#REF!</definedName>
    <definedName name="_____PC9" localSheetId="6">#REF!</definedName>
    <definedName name="_____PC9" localSheetId="0">#REF!</definedName>
    <definedName name="_____PC9">#REF!</definedName>
    <definedName name="_____pc900" localSheetId="6">#REF!</definedName>
    <definedName name="_____pc900" localSheetId="0">#REF!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6">#REF!</definedName>
    <definedName name="_____pv2" localSheetId="0">#REF!</definedName>
    <definedName name="_____pv2">#REF!</definedName>
    <definedName name="_____rr3">[7]v!$A$2:$E$51</definedName>
    <definedName name="_____rrr1">[7]r!$B$1:$I$145</definedName>
    <definedName name="_____RT5565" localSheetId="6">#REF!</definedName>
    <definedName name="_____RT5565" localSheetId="0">#REF!</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6">#REF!</definedName>
    <definedName name="_____var1" localSheetId="0">#REF!</definedName>
    <definedName name="_____var1">#REF!</definedName>
    <definedName name="_____var4" localSheetId="6">#REF!</definedName>
    <definedName name="_____var4" localSheetId="0">#REF!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 localSheetId="6">#REF!</definedName>
    <definedName name="____er1" localSheetId="0">#REF!</definedName>
    <definedName name="____er1">#REF!</definedName>
    <definedName name="____ewe1">NA()</definedName>
    <definedName name="____f1">NA()</definedName>
    <definedName name="____G120907" localSheetId="6">[25]Data!#REF!</definedName>
    <definedName name="____G120907" localSheetId="0">[25]Data!#REF!</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 localSheetId="6">#REF!</definedName>
    <definedName name="____knr2" localSheetId="0">#REF!</definedName>
    <definedName name="____knr2">#REF!</definedName>
    <definedName name="____l1">[3]leads!$A$3:$E$108</definedName>
    <definedName name="____l12" localSheetId="6">#REF!</definedName>
    <definedName name="____l12" localSheetId="0">#REF!</definedName>
    <definedName name="____l12">#REF!</definedName>
    <definedName name="____l2">[2]r!$F$29</definedName>
    <definedName name="____l3" localSheetId="6">#REF!</definedName>
    <definedName name="____l3" localSheetId="0">#REF!</definedName>
    <definedName name="____l3">#REF!</definedName>
    <definedName name="____l4">[4]Sheet1!$W$2:$Y$103</definedName>
    <definedName name="____l5" localSheetId="6">#REF!</definedName>
    <definedName name="____l5" localSheetId="0">#REF!</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6">#REF!</definedName>
    <definedName name="____pc2" localSheetId="0">#REF!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 localSheetId="6">#REF!</definedName>
    <definedName name="____pv2" localSheetId="0">#REF!</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 localSheetId="6">#REF!</definedName>
    <definedName name="____var1" localSheetId="0">#REF!</definedName>
    <definedName name="____var1">#REF!</definedName>
    <definedName name="____var4" localSheetId="6">#REF!</definedName>
    <definedName name="____var4" localSheetId="0">#REF!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6">#REF!</definedName>
    <definedName name="___BSG100" localSheetId="0">#REF!</definedName>
    <definedName name="___BSG100">#REF!</definedName>
    <definedName name="___BSG150" localSheetId="6">#REF!</definedName>
    <definedName name="___BSG150" localSheetId="0">#REF!</definedName>
    <definedName name="___BSG150">#REF!</definedName>
    <definedName name="___BSG5" localSheetId="6">#REF!</definedName>
    <definedName name="___BSG5" localSheetId="0">#REF!</definedName>
    <definedName name="___BSG5">#REF!</definedName>
    <definedName name="___BSG75" localSheetId="6">#REF!</definedName>
    <definedName name="___BSG75" localSheetId="0">#REF!</definedName>
    <definedName name="___BSG75">#REF!</definedName>
    <definedName name="___BTC1" localSheetId="6">#REF!</definedName>
    <definedName name="___BTC1" localSheetId="0">#REF!</definedName>
    <definedName name="___BTC1">#REF!</definedName>
    <definedName name="___BTC10" localSheetId="6">#REF!</definedName>
    <definedName name="___BTC10" localSheetId="0">#REF!</definedName>
    <definedName name="___BTC10">#REF!</definedName>
    <definedName name="___BTC11" localSheetId="6">#REF!</definedName>
    <definedName name="___BTC11" localSheetId="0">#REF!</definedName>
    <definedName name="___BTC11">#REF!</definedName>
    <definedName name="___BTC12" localSheetId="6">#REF!</definedName>
    <definedName name="___BTC12" localSheetId="0">#REF!</definedName>
    <definedName name="___BTC12">#REF!</definedName>
    <definedName name="___BTC13" localSheetId="6">#REF!</definedName>
    <definedName name="___BTC13" localSheetId="0">#REF!</definedName>
    <definedName name="___BTC13">#REF!</definedName>
    <definedName name="___BTC14" localSheetId="6">#REF!</definedName>
    <definedName name="___BTC14" localSheetId="0">#REF!</definedName>
    <definedName name="___BTC14">#REF!</definedName>
    <definedName name="___BTC15" localSheetId="6">#REF!</definedName>
    <definedName name="___BTC15" localSheetId="0">#REF!</definedName>
    <definedName name="___BTC15">#REF!</definedName>
    <definedName name="___BTC16" localSheetId="6">#REF!</definedName>
    <definedName name="___BTC16" localSheetId="0">#REF!</definedName>
    <definedName name="___BTC16">#REF!</definedName>
    <definedName name="___BTC17" localSheetId="6">#REF!</definedName>
    <definedName name="___BTC17" localSheetId="0">#REF!</definedName>
    <definedName name="___BTC17">#REF!</definedName>
    <definedName name="___BTC18" localSheetId="6">#REF!</definedName>
    <definedName name="___BTC18" localSheetId="0">#REF!</definedName>
    <definedName name="___BTC18">#REF!</definedName>
    <definedName name="___BTC19" localSheetId="6">#REF!</definedName>
    <definedName name="___BTC19" localSheetId="0">#REF!</definedName>
    <definedName name="___BTC19">#REF!</definedName>
    <definedName name="___BTC2" localSheetId="6">#REF!</definedName>
    <definedName name="___BTC2" localSheetId="0">#REF!</definedName>
    <definedName name="___BTC2">#REF!</definedName>
    <definedName name="___BTC20" localSheetId="6">#REF!</definedName>
    <definedName name="___BTC20" localSheetId="0">#REF!</definedName>
    <definedName name="___BTC20">#REF!</definedName>
    <definedName name="___BTC21" localSheetId="6">#REF!</definedName>
    <definedName name="___BTC21" localSheetId="0">#REF!</definedName>
    <definedName name="___BTC21">#REF!</definedName>
    <definedName name="___BTC22" localSheetId="6">#REF!</definedName>
    <definedName name="___BTC22" localSheetId="0">#REF!</definedName>
    <definedName name="___BTC22">#REF!</definedName>
    <definedName name="___BTC23" localSheetId="6">#REF!</definedName>
    <definedName name="___BTC23" localSheetId="0">#REF!</definedName>
    <definedName name="___BTC23">#REF!</definedName>
    <definedName name="___BTC24" localSheetId="6">#REF!</definedName>
    <definedName name="___BTC24" localSheetId="0">#REF!</definedName>
    <definedName name="___BTC24">#REF!</definedName>
    <definedName name="___BTC3" localSheetId="6">#REF!</definedName>
    <definedName name="___BTC3" localSheetId="0">#REF!</definedName>
    <definedName name="___BTC3">#REF!</definedName>
    <definedName name="___BTC4" localSheetId="6">#REF!</definedName>
    <definedName name="___BTC4" localSheetId="0">#REF!</definedName>
    <definedName name="___BTC4">#REF!</definedName>
    <definedName name="___BTC5" localSheetId="6">#REF!</definedName>
    <definedName name="___BTC5" localSheetId="0">#REF!</definedName>
    <definedName name="___BTC5">#REF!</definedName>
    <definedName name="___BTC6" localSheetId="6">#REF!</definedName>
    <definedName name="___BTC6" localSheetId="0">#REF!</definedName>
    <definedName name="___BTC6">#REF!</definedName>
    <definedName name="___BTC7" localSheetId="6">#REF!</definedName>
    <definedName name="___BTC7" localSheetId="0">#REF!</definedName>
    <definedName name="___BTC7">#REF!</definedName>
    <definedName name="___BTC8" localSheetId="6">#REF!</definedName>
    <definedName name="___BTC8" localSheetId="0">#REF!</definedName>
    <definedName name="___BTC8">#REF!</definedName>
    <definedName name="___BTC9" localSheetId="6">#REF!</definedName>
    <definedName name="___BTC9" localSheetId="0">#REF!</definedName>
    <definedName name="___BTC9">#REF!</definedName>
    <definedName name="___BTR1" localSheetId="6">#REF!</definedName>
    <definedName name="___BTR1" localSheetId="0">#REF!</definedName>
    <definedName name="___BTR1">#REF!</definedName>
    <definedName name="___BTR10" localSheetId="6">#REF!</definedName>
    <definedName name="___BTR10" localSheetId="0">#REF!</definedName>
    <definedName name="___BTR10">#REF!</definedName>
    <definedName name="___BTR11" localSheetId="6">#REF!</definedName>
    <definedName name="___BTR11" localSheetId="0">#REF!</definedName>
    <definedName name="___BTR11">#REF!</definedName>
    <definedName name="___BTR12" localSheetId="6">#REF!</definedName>
    <definedName name="___BTR12" localSheetId="0">#REF!</definedName>
    <definedName name="___BTR12">#REF!</definedName>
    <definedName name="___BTR13" localSheetId="6">#REF!</definedName>
    <definedName name="___BTR13" localSheetId="0">#REF!</definedName>
    <definedName name="___BTR13">#REF!</definedName>
    <definedName name="___BTR14" localSheetId="6">#REF!</definedName>
    <definedName name="___BTR14" localSheetId="0">#REF!</definedName>
    <definedName name="___BTR14">#REF!</definedName>
    <definedName name="___BTR15" localSheetId="6">#REF!</definedName>
    <definedName name="___BTR15" localSheetId="0">#REF!</definedName>
    <definedName name="___BTR15">#REF!</definedName>
    <definedName name="___BTR16" localSheetId="6">#REF!</definedName>
    <definedName name="___BTR16" localSheetId="0">#REF!</definedName>
    <definedName name="___BTR16">#REF!</definedName>
    <definedName name="___BTR17" localSheetId="6">#REF!</definedName>
    <definedName name="___BTR17" localSheetId="0">#REF!</definedName>
    <definedName name="___BTR17">#REF!</definedName>
    <definedName name="___BTR18" localSheetId="6">#REF!</definedName>
    <definedName name="___BTR18" localSheetId="0">#REF!</definedName>
    <definedName name="___BTR18">#REF!</definedName>
    <definedName name="___BTR19" localSheetId="6">#REF!</definedName>
    <definedName name="___BTR19" localSheetId="0">#REF!</definedName>
    <definedName name="___BTR19">#REF!</definedName>
    <definedName name="___BTR2" localSheetId="6">#REF!</definedName>
    <definedName name="___BTR2" localSheetId="0">#REF!</definedName>
    <definedName name="___BTR2">#REF!</definedName>
    <definedName name="___BTR20" localSheetId="6">#REF!</definedName>
    <definedName name="___BTR20" localSheetId="0">#REF!</definedName>
    <definedName name="___BTR20">#REF!</definedName>
    <definedName name="___BTR21" localSheetId="6">#REF!</definedName>
    <definedName name="___BTR21" localSheetId="0">#REF!</definedName>
    <definedName name="___BTR21">#REF!</definedName>
    <definedName name="___BTR22" localSheetId="6">#REF!</definedName>
    <definedName name="___BTR22" localSheetId="0">#REF!</definedName>
    <definedName name="___BTR22">#REF!</definedName>
    <definedName name="___BTR23" localSheetId="6">#REF!</definedName>
    <definedName name="___BTR23" localSheetId="0">#REF!</definedName>
    <definedName name="___BTR23">#REF!</definedName>
    <definedName name="___BTR24" localSheetId="6">#REF!</definedName>
    <definedName name="___BTR24" localSheetId="0">#REF!</definedName>
    <definedName name="___BTR24">#REF!</definedName>
    <definedName name="___BTR3" localSheetId="6">#REF!</definedName>
    <definedName name="___BTR3" localSheetId="0">#REF!</definedName>
    <definedName name="___BTR3">#REF!</definedName>
    <definedName name="___BTR4" localSheetId="6">#REF!</definedName>
    <definedName name="___BTR4" localSheetId="0">#REF!</definedName>
    <definedName name="___BTR4">#REF!</definedName>
    <definedName name="___BTR5" localSheetId="6">#REF!</definedName>
    <definedName name="___BTR5" localSheetId="0">#REF!</definedName>
    <definedName name="___BTR5">#REF!</definedName>
    <definedName name="___BTR6" localSheetId="6">#REF!</definedName>
    <definedName name="___BTR6" localSheetId="0">#REF!</definedName>
    <definedName name="___BTR6">#REF!</definedName>
    <definedName name="___BTR7" localSheetId="6">#REF!</definedName>
    <definedName name="___BTR7" localSheetId="0">#REF!</definedName>
    <definedName name="___BTR7">#REF!</definedName>
    <definedName name="___BTR8" localSheetId="6">#REF!</definedName>
    <definedName name="___BTR8" localSheetId="0">#REF!</definedName>
    <definedName name="___BTR8">#REF!</definedName>
    <definedName name="___BTR9" localSheetId="6">#REF!</definedName>
    <definedName name="___BTR9" localSheetId="0">#REF!</definedName>
    <definedName name="___BTR9">#REF!</definedName>
    <definedName name="___BTS1" localSheetId="6">#REF!</definedName>
    <definedName name="___BTS1" localSheetId="0">#REF!</definedName>
    <definedName name="___BTS1">#REF!</definedName>
    <definedName name="___BTS10" localSheetId="6">#REF!</definedName>
    <definedName name="___BTS10" localSheetId="0">#REF!</definedName>
    <definedName name="___BTS10">#REF!</definedName>
    <definedName name="___BTS11" localSheetId="6">#REF!</definedName>
    <definedName name="___BTS11" localSheetId="0">#REF!</definedName>
    <definedName name="___BTS11">#REF!</definedName>
    <definedName name="___BTS12" localSheetId="6">#REF!</definedName>
    <definedName name="___BTS12" localSheetId="0">#REF!</definedName>
    <definedName name="___BTS12">#REF!</definedName>
    <definedName name="___BTS13" localSheetId="6">#REF!</definedName>
    <definedName name="___BTS13" localSheetId="0">#REF!</definedName>
    <definedName name="___BTS13">#REF!</definedName>
    <definedName name="___BTS14" localSheetId="6">#REF!</definedName>
    <definedName name="___BTS14" localSheetId="0">#REF!</definedName>
    <definedName name="___BTS14">#REF!</definedName>
    <definedName name="___BTS15" localSheetId="6">#REF!</definedName>
    <definedName name="___BTS15" localSheetId="0">#REF!</definedName>
    <definedName name="___BTS15">#REF!</definedName>
    <definedName name="___BTS16" localSheetId="6">#REF!</definedName>
    <definedName name="___BTS16" localSheetId="0">#REF!</definedName>
    <definedName name="___BTS16">#REF!</definedName>
    <definedName name="___BTS17" localSheetId="6">#REF!</definedName>
    <definedName name="___BTS17" localSheetId="0">#REF!</definedName>
    <definedName name="___BTS17">#REF!</definedName>
    <definedName name="___BTS18" localSheetId="6">#REF!</definedName>
    <definedName name="___BTS18" localSheetId="0">#REF!</definedName>
    <definedName name="___BTS18">#REF!</definedName>
    <definedName name="___BTS19" localSheetId="6">#REF!</definedName>
    <definedName name="___BTS19" localSheetId="0">#REF!</definedName>
    <definedName name="___BTS19">#REF!</definedName>
    <definedName name="___BTS2" localSheetId="6">#REF!</definedName>
    <definedName name="___BTS2" localSheetId="0">#REF!</definedName>
    <definedName name="___BTS2">#REF!</definedName>
    <definedName name="___BTS20" localSheetId="6">#REF!</definedName>
    <definedName name="___BTS20" localSheetId="0">#REF!</definedName>
    <definedName name="___BTS20">#REF!</definedName>
    <definedName name="___BTS21" localSheetId="6">#REF!</definedName>
    <definedName name="___BTS21" localSheetId="0">#REF!</definedName>
    <definedName name="___BTS21">#REF!</definedName>
    <definedName name="___BTS22" localSheetId="6">#REF!</definedName>
    <definedName name="___BTS22" localSheetId="0">#REF!</definedName>
    <definedName name="___BTS22">#REF!</definedName>
    <definedName name="___BTS23" localSheetId="6">#REF!</definedName>
    <definedName name="___BTS23" localSheetId="0">#REF!</definedName>
    <definedName name="___BTS23">#REF!</definedName>
    <definedName name="___BTS24" localSheetId="6">#REF!</definedName>
    <definedName name="___BTS24" localSheetId="0">#REF!</definedName>
    <definedName name="___BTS24">#REF!</definedName>
    <definedName name="___BTS3" localSheetId="6">#REF!</definedName>
    <definedName name="___BTS3" localSheetId="0">#REF!</definedName>
    <definedName name="___BTS3">#REF!</definedName>
    <definedName name="___BTS4" localSheetId="6">#REF!</definedName>
    <definedName name="___BTS4" localSheetId="0">#REF!</definedName>
    <definedName name="___BTS4">#REF!</definedName>
    <definedName name="___BTS5" localSheetId="6">#REF!</definedName>
    <definedName name="___BTS5" localSheetId="0">#REF!</definedName>
    <definedName name="___BTS5">#REF!</definedName>
    <definedName name="___BTS6" localSheetId="6">#REF!</definedName>
    <definedName name="___BTS6" localSheetId="0">#REF!</definedName>
    <definedName name="___BTS6">#REF!</definedName>
    <definedName name="___BTS7" localSheetId="6">#REF!</definedName>
    <definedName name="___BTS7" localSheetId="0">#REF!</definedName>
    <definedName name="___BTS7">#REF!</definedName>
    <definedName name="___BTS8" localSheetId="6">#REF!</definedName>
    <definedName name="___BTS8" localSheetId="0">#REF!</definedName>
    <definedName name="___BTS8">#REF!</definedName>
    <definedName name="___BTS9" localSheetId="6">#REF!</definedName>
    <definedName name="___BTS9" localSheetId="0">#REF!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 localSheetId="6">#REF!</definedName>
    <definedName name="___er1" localSheetId="0">#REF!</definedName>
    <definedName name="___er1">#REF!</definedName>
    <definedName name="___ewe1">NA()</definedName>
    <definedName name="___f1">NA()</definedName>
    <definedName name="___G120907" localSheetId="6">[25]Data!#REF!</definedName>
    <definedName name="___G120907" localSheetId="0">[25]Data!#REF!</definedName>
    <definedName name="___G120907">[25]Data!#REF!</definedName>
    <definedName name="___GBS11">NA()</definedName>
    <definedName name="___GBS110" localSheetId="6">#REF!</definedName>
    <definedName name="___GBS110" localSheetId="0">#REF!</definedName>
    <definedName name="___GBS110">#REF!</definedName>
    <definedName name="___GBS111" localSheetId="6">#REF!</definedName>
    <definedName name="___GBS111" localSheetId="0">#REF!</definedName>
    <definedName name="___GBS111">#REF!</definedName>
    <definedName name="___GBS112" localSheetId="6">#REF!</definedName>
    <definedName name="___GBS112" localSheetId="0">#REF!</definedName>
    <definedName name="___GBS112">#REF!</definedName>
    <definedName name="___GBS113" localSheetId="6">#REF!</definedName>
    <definedName name="___GBS113" localSheetId="0">#REF!</definedName>
    <definedName name="___GBS113">#REF!</definedName>
    <definedName name="___GBS114" localSheetId="6">#REF!</definedName>
    <definedName name="___GBS114" localSheetId="0">#REF!</definedName>
    <definedName name="___GBS114">#REF!</definedName>
    <definedName name="___GBS115" localSheetId="6">#REF!</definedName>
    <definedName name="___GBS115" localSheetId="0">#REF!</definedName>
    <definedName name="___GBS115">#REF!</definedName>
    <definedName name="___GBS116" localSheetId="6">#REF!</definedName>
    <definedName name="___GBS116" localSheetId="0">#REF!</definedName>
    <definedName name="___GBS116">#REF!</definedName>
    <definedName name="___GBS117" localSheetId="6">#REF!</definedName>
    <definedName name="___GBS117" localSheetId="0">#REF!</definedName>
    <definedName name="___GBS117">#REF!</definedName>
    <definedName name="___GBS118" localSheetId="6">#REF!</definedName>
    <definedName name="___GBS118" localSheetId="0">#REF!</definedName>
    <definedName name="___GBS118">#REF!</definedName>
    <definedName name="___GBS119" localSheetId="6">#REF!</definedName>
    <definedName name="___GBS119" localSheetId="0">#REF!</definedName>
    <definedName name="___GBS119">#REF!</definedName>
    <definedName name="___GBS12" localSheetId="6">#REF!</definedName>
    <definedName name="___GBS12" localSheetId="0">#REF!</definedName>
    <definedName name="___GBS12">#REF!</definedName>
    <definedName name="___GBS120" localSheetId="6">#REF!</definedName>
    <definedName name="___GBS120" localSheetId="0">#REF!</definedName>
    <definedName name="___GBS120">#REF!</definedName>
    <definedName name="___GBS121" localSheetId="6">#REF!</definedName>
    <definedName name="___GBS121" localSheetId="0">#REF!</definedName>
    <definedName name="___GBS121">#REF!</definedName>
    <definedName name="___GBS122" localSheetId="6">#REF!</definedName>
    <definedName name="___GBS122" localSheetId="0">#REF!</definedName>
    <definedName name="___GBS122">#REF!</definedName>
    <definedName name="___GBS123" localSheetId="6">#REF!</definedName>
    <definedName name="___GBS123" localSheetId="0">#REF!</definedName>
    <definedName name="___GBS123">#REF!</definedName>
    <definedName name="___GBS124" localSheetId="6">#REF!</definedName>
    <definedName name="___GBS124" localSheetId="0">#REF!</definedName>
    <definedName name="___GBS124">#REF!</definedName>
    <definedName name="___GBS13" localSheetId="6">#REF!</definedName>
    <definedName name="___GBS13" localSheetId="0">#REF!</definedName>
    <definedName name="___GBS13">#REF!</definedName>
    <definedName name="___GBS14" localSheetId="6">#REF!</definedName>
    <definedName name="___GBS14" localSheetId="0">#REF!</definedName>
    <definedName name="___GBS14">#REF!</definedName>
    <definedName name="___GBS15" localSheetId="6">#REF!</definedName>
    <definedName name="___GBS15" localSheetId="0">#REF!</definedName>
    <definedName name="___GBS15">#REF!</definedName>
    <definedName name="___GBS16" localSheetId="6">#REF!</definedName>
    <definedName name="___GBS16" localSheetId="0">#REF!</definedName>
    <definedName name="___GBS16">#REF!</definedName>
    <definedName name="___GBS17" localSheetId="6">#REF!</definedName>
    <definedName name="___GBS17" localSheetId="0">#REF!</definedName>
    <definedName name="___GBS17">#REF!</definedName>
    <definedName name="___GBS18" localSheetId="6">#REF!</definedName>
    <definedName name="___GBS18" localSheetId="0">#REF!</definedName>
    <definedName name="___GBS18">#REF!</definedName>
    <definedName name="___GBS19" localSheetId="6">#REF!</definedName>
    <definedName name="___GBS19" localSheetId="0">#REF!</definedName>
    <definedName name="___GBS19">#REF!</definedName>
    <definedName name="___GBS21" localSheetId="6">#REF!</definedName>
    <definedName name="___GBS21" localSheetId="0">#REF!</definedName>
    <definedName name="___GBS21">#REF!</definedName>
    <definedName name="___GBS210" localSheetId="6">#REF!</definedName>
    <definedName name="___GBS210" localSheetId="0">#REF!</definedName>
    <definedName name="___GBS210">#REF!</definedName>
    <definedName name="___GBS211" localSheetId="6">#REF!</definedName>
    <definedName name="___GBS211" localSheetId="0">#REF!</definedName>
    <definedName name="___GBS211">#REF!</definedName>
    <definedName name="___GBS212" localSheetId="6">#REF!</definedName>
    <definedName name="___GBS212" localSheetId="0">#REF!</definedName>
    <definedName name="___GBS212">#REF!</definedName>
    <definedName name="___GBS213" localSheetId="6">#REF!</definedName>
    <definedName name="___GBS213" localSheetId="0">#REF!</definedName>
    <definedName name="___GBS213">#REF!</definedName>
    <definedName name="___GBS214" localSheetId="6">#REF!</definedName>
    <definedName name="___GBS214" localSheetId="0">#REF!</definedName>
    <definedName name="___GBS214">#REF!</definedName>
    <definedName name="___GBS215" localSheetId="6">#REF!</definedName>
    <definedName name="___GBS215" localSheetId="0">#REF!</definedName>
    <definedName name="___GBS215">#REF!</definedName>
    <definedName name="___GBS216" localSheetId="6">#REF!</definedName>
    <definedName name="___GBS216" localSheetId="0">#REF!</definedName>
    <definedName name="___GBS216">#REF!</definedName>
    <definedName name="___GBS217" localSheetId="6">#REF!</definedName>
    <definedName name="___GBS217" localSheetId="0">#REF!</definedName>
    <definedName name="___GBS217">#REF!</definedName>
    <definedName name="___GBS218" localSheetId="6">#REF!</definedName>
    <definedName name="___GBS218" localSheetId="0">#REF!</definedName>
    <definedName name="___GBS218">#REF!</definedName>
    <definedName name="___GBS219" localSheetId="6">#REF!</definedName>
    <definedName name="___GBS219" localSheetId="0">#REF!</definedName>
    <definedName name="___GBS219">#REF!</definedName>
    <definedName name="___GBS22" localSheetId="6">#REF!</definedName>
    <definedName name="___GBS22" localSheetId="0">#REF!</definedName>
    <definedName name="___GBS22">#REF!</definedName>
    <definedName name="___GBS220" localSheetId="6">#REF!</definedName>
    <definedName name="___GBS220" localSheetId="0">#REF!</definedName>
    <definedName name="___GBS220">#REF!</definedName>
    <definedName name="___GBS221" localSheetId="6">#REF!</definedName>
    <definedName name="___GBS221" localSheetId="0">#REF!</definedName>
    <definedName name="___GBS221">#REF!</definedName>
    <definedName name="___GBS222" localSheetId="6">#REF!</definedName>
    <definedName name="___GBS222" localSheetId="0">#REF!</definedName>
    <definedName name="___GBS222">#REF!</definedName>
    <definedName name="___GBS223" localSheetId="6">#REF!</definedName>
    <definedName name="___GBS223" localSheetId="0">#REF!</definedName>
    <definedName name="___GBS223">#REF!</definedName>
    <definedName name="___GBS224" localSheetId="6">#REF!</definedName>
    <definedName name="___GBS224" localSheetId="0">#REF!</definedName>
    <definedName name="___GBS224">#REF!</definedName>
    <definedName name="___GBS23" localSheetId="6">#REF!</definedName>
    <definedName name="___GBS23" localSheetId="0">#REF!</definedName>
    <definedName name="___GBS23">#REF!</definedName>
    <definedName name="___GBS24" localSheetId="6">#REF!</definedName>
    <definedName name="___GBS24" localSheetId="0">#REF!</definedName>
    <definedName name="___GBS24">#REF!</definedName>
    <definedName name="___GBS25" localSheetId="6">#REF!</definedName>
    <definedName name="___GBS25" localSheetId="0">#REF!</definedName>
    <definedName name="___GBS25">#REF!</definedName>
    <definedName name="___GBS26" localSheetId="6">#REF!</definedName>
    <definedName name="___GBS26" localSheetId="0">#REF!</definedName>
    <definedName name="___GBS26">#REF!</definedName>
    <definedName name="___GBS27" localSheetId="6">#REF!</definedName>
    <definedName name="___GBS27" localSheetId="0">#REF!</definedName>
    <definedName name="___GBS27">#REF!</definedName>
    <definedName name="___GBS28" localSheetId="6">#REF!</definedName>
    <definedName name="___GBS28" localSheetId="0">#REF!</definedName>
    <definedName name="___GBS28">#REF!</definedName>
    <definedName name="___GBS29" localSheetId="6">#REF!</definedName>
    <definedName name="___GBS29" localSheetId="0">#REF!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 localSheetId="6">#REF!</definedName>
    <definedName name="___knr2" localSheetId="0">#REF!</definedName>
    <definedName name="___knr2">#REF!</definedName>
    <definedName name="___KNR3">NA()</definedName>
    <definedName name="___l1">[3]leads!$A$3:$E$108</definedName>
    <definedName name="___l12" localSheetId="6">#REF!</definedName>
    <definedName name="___l12" localSheetId="0">#REF!</definedName>
    <definedName name="___l12">#REF!</definedName>
    <definedName name="___l2">[2]r!$F$29</definedName>
    <definedName name="___l3" localSheetId="6">#REF!</definedName>
    <definedName name="___l3" localSheetId="0">#REF!</definedName>
    <definedName name="___l3">#REF!</definedName>
    <definedName name="___l4">[4]Sheet1!$W$2:$Y$103</definedName>
    <definedName name="___l5" localSheetId="6">#REF!</definedName>
    <definedName name="___l5" localSheetId="0">#REF!</definedName>
    <definedName name="___l5">#REF!</definedName>
    <definedName name="___l6">[2]r!$F$4</definedName>
    <definedName name="___l7">[5]r!$F$4</definedName>
    <definedName name="___l8">[2]r!$F$2</definedName>
    <definedName name="___l9">[2]r!$F$3</definedName>
    <definedName name="___LJ6">[9]DATA!$H$245</definedName>
    <definedName name="___lj600" localSheetId="6">#REF!</definedName>
    <definedName name="___lj600" localSheetId="0">#REF!</definedName>
    <definedName name="___lj600">#REF!</definedName>
    <definedName name="___lj900" localSheetId="6">#REF!</definedName>
    <definedName name="___lj900" localSheetId="0">#REF!</definedName>
    <definedName name="___lj900">#REF!</definedName>
    <definedName name="___LL3" localSheetId="6">#REF!</definedName>
    <definedName name="___LL3" localSheetId="0">#REF!</definedName>
    <definedName name="___LL3">#REF!</definedName>
    <definedName name="___LSO24">"[14]lead!#ref!"</definedName>
    <definedName name="___MA1">NA()</definedName>
    <definedName name="___ma2">'[26]C-data'!$F$7</definedName>
    <definedName name="___me12" localSheetId="6">'[27]Lead statement'!#REF!</definedName>
    <definedName name="___me12">'[27]Lead statement'!#REF!</definedName>
    <definedName name="___me15" localSheetId="6">'[28]Lead statement'!#REF!</definedName>
    <definedName name="___me15">'[28]Lead statement'!#REF!</definedName>
    <definedName name="___Met22">NA()</definedName>
    <definedName name="___Met45">NA()</definedName>
    <definedName name="___MEt55">NA()</definedName>
    <definedName name="___Met63">NA()</definedName>
    <definedName name="___ML21" localSheetId="6">#REF!</definedName>
    <definedName name="___ML21" localSheetId="0">#REF!</definedName>
    <definedName name="___ML21">#REF!</definedName>
    <definedName name="___ML210" localSheetId="6">#REF!</definedName>
    <definedName name="___ML210" localSheetId="0">#REF!</definedName>
    <definedName name="___ML210">#REF!</definedName>
    <definedName name="___ML211" localSheetId="6">#REF!</definedName>
    <definedName name="___ML211" localSheetId="0">#REF!</definedName>
    <definedName name="___ML211">#REF!</definedName>
    <definedName name="___ML212" localSheetId="6">#REF!</definedName>
    <definedName name="___ML212" localSheetId="0">#REF!</definedName>
    <definedName name="___ML212">#REF!</definedName>
    <definedName name="___ML213" localSheetId="6">#REF!</definedName>
    <definedName name="___ML213" localSheetId="0">#REF!</definedName>
    <definedName name="___ML213">#REF!</definedName>
    <definedName name="___ML214" localSheetId="6">#REF!</definedName>
    <definedName name="___ML214" localSheetId="0">#REF!</definedName>
    <definedName name="___ML214">#REF!</definedName>
    <definedName name="___ML215" localSheetId="6">#REF!</definedName>
    <definedName name="___ML215" localSheetId="0">#REF!</definedName>
    <definedName name="___ML215">#REF!</definedName>
    <definedName name="___ML216" localSheetId="6">#REF!</definedName>
    <definedName name="___ML216" localSheetId="0">#REF!</definedName>
    <definedName name="___ML216">#REF!</definedName>
    <definedName name="___ML217" localSheetId="6">#REF!</definedName>
    <definedName name="___ML217" localSheetId="0">#REF!</definedName>
    <definedName name="___ML217">#REF!</definedName>
    <definedName name="___ML218" localSheetId="6">#REF!</definedName>
    <definedName name="___ML218" localSheetId="0">#REF!</definedName>
    <definedName name="___ML218">#REF!</definedName>
    <definedName name="___ML219" localSheetId="6">#REF!</definedName>
    <definedName name="___ML219" localSheetId="0">#REF!</definedName>
    <definedName name="___ML219">#REF!</definedName>
    <definedName name="___ML22" localSheetId="6">#REF!</definedName>
    <definedName name="___ML22" localSheetId="0">#REF!</definedName>
    <definedName name="___ML22">#REF!</definedName>
    <definedName name="___ML220" localSheetId="6">#REF!</definedName>
    <definedName name="___ML220" localSheetId="0">#REF!</definedName>
    <definedName name="___ML220">#REF!</definedName>
    <definedName name="___ML221" localSheetId="6">#REF!</definedName>
    <definedName name="___ML221" localSheetId="0">#REF!</definedName>
    <definedName name="___ML221">#REF!</definedName>
    <definedName name="___ML222" localSheetId="6">#REF!</definedName>
    <definedName name="___ML222" localSheetId="0">#REF!</definedName>
    <definedName name="___ML222">#REF!</definedName>
    <definedName name="___ML223" localSheetId="6">#REF!</definedName>
    <definedName name="___ML223" localSheetId="0">#REF!</definedName>
    <definedName name="___ML223">#REF!</definedName>
    <definedName name="___ML224" localSheetId="6">#REF!</definedName>
    <definedName name="___ML224" localSheetId="0">#REF!</definedName>
    <definedName name="___ML224">#REF!</definedName>
    <definedName name="___ML23" localSheetId="6">#REF!</definedName>
    <definedName name="___ML23" localSheetId="0">#REF!</definedName>
    <definedName name="___ML23">#REF!</definedName>
    <definedName name="___ML24" localSheetId="6">#REF!</definedName>
    <definedName name="___ML24" localSheetId="0">#REF!</definedName>
    <definedName name="___ML24">#REF!</definedName>
    <definedName name="___ML25" localSheetId="6">#REF!</definedName>
    <definedName name="___ML25" localSheetId="0">#REF!</definedName>
    <definedName name="___ML25">#REF!</definedName>
    <definedName name="___ML26" localSheetId="6">#REF!</definedName>
    <definedName name="___ML26" localSheetId="0">#REF!</definedName>
    <definedName name="___ML26">#REF!</definedName>
    <definedName name="___ML27" localSheetId="6">#REF!</definedName>
    <definedName name="___ML27" localSheetId="0">#REF!</definedName>
    <definedName name="___ML27">#REF!</definedName>
    <definedName name="___ML28" localSheetId="6">#REF!</definedName>
    <definedName name="___ML28" localSheetId="0">#REF!</definedName>
    <definedName name="___ML28">#REF!</definedName>
    <definedName name="___ML29" localSheetId="6">#REF!</definedName>
    <definedName name="___ML29" localSheetId="0">#REF!</definedName>
    <definedName name="___ML29">#REF!</definedName>
    <definedName name="___ML31" localSheetId="6">#REF!</definedName>
    <definedName name="___ML31" localSheetId="0">#REF!</definedName>
    <definedName name="___ML31">#REF!</definedName>
    <definedName name="___ML310" localSheetId="6">#REF!</definedName>
    <definedName name="___ML310" localSheetId="0">#REF!</definedName>
    <definedName name="___ML310">#REF!</definedName>
    <definedName name="___ML311" localSheetId="6">#REF!</definedName>
    <definedName name="___ML311" localSheetId="0">#REF!</definedName>
    <definedName name="___ML311">#REF!</definedName>
    <definedName name="___ML312" localSheetId="6">#REF!</definedName>
    <definedName name="___ML312" localSheetId="0">#REF!</definedName>
    <definedName name="___ML312">#REF!</definedName>
    <definedName name="___ML313" localSheetId="6">#REF!</definedName>
    <definedName name="___ML313" localSheetId="0">#REF!</definedName>
    <definedName name="___ML313">#REF!</definedName>
    <definedName name="___ML314" localSheetId="6">#REF!</definedName>
    <definedName name="___ML314" localSheetId="0">#REF!</definedName>
    <definedName name="___ML314">#REF!</definedName>
    <definedName name="___ML315" localSheetId="6">#REF!</definedName>
    <definedName name="___ML315" localSheetId="0">#REF!</definedName>
    <definedName name="___ML315">#REF!</definedName>
    <definedName name="___ML316" localSheetId="6">#REF!</definedName>
    <definedName name="___ML316" localSheetId="0">#REF!</definedName>
    <definedName name="___ML316">#REF!</definedName>
    <definedName name="___ML317" localSheetId="6">#REF!</definedName>
    <definedName name="___ML317" localSheetId="0">#REF!</definedName>
    <definedName name="___ML317">#REF!</definedName>
    <definedName name="___ML318" localSheetId="6">#REF!</definedName>
    <definedName name="___ML318" localSheetId="0">#REF!</definedName>
    <definedName name="___ML318">#REF!</definedName>
    <definedName name="___ML319" localSheetId="6">#REF!</definedName>
    <definedName name="___ML319" localSheetId="0">#REF!</definedName>
    <definedName name="___ML319">#REF!</definedName>
    <definedName name="___ML32" localSheetId="6">#REF!</definedName>
    <definedName name="___ML32" localSheetId="0">#REF!</definedName>
    <definedName name="___ML32">#REF!</definedName>
    <definedName name="___ML320" localSheetId="6">#REF!</definedName>
    <definedName name="___ML320" localSheetId="0">#REF!</definedName>
    <definedName name="___ML320">#REF!</definedName>
    <definedName name="___ML321" localSheetId="6">#REF!</definedName>
    <definedName name="___ML321" localSheetId="0">#REF!</definedName>
    <definedName name="___ML321">#REF!</definedName>
    <definedName name="___ML322" localSheetId="6">#REF!</definedName>
    <definedName name="___ML322" localSheetId="0">#REF!</definedName>
    <definedName name="___ML322">#REF!</definedName>
    <definedName name="___ML323" localSheetId="6">#REF!</definedName>
    <definedName name="___ML323" localSheetId="0">#REF!</definedName>
    <definedName name="___ML323">#REF!</definedName>
    <definedName name="___ML324" localSheetId="6">#REF!</definedName>
    <definedName name="___ML324" localSheetId="0">#REF!</definedName>
    <definedName name="___ML324">#REF!</definedName>
    <definedName name="___ML33" localSheetId="6">#REF!</definedName>
    <definedName name="___ML33" localSheetId="0">#REF!</definedName>
    <definedName name="___ML33">#REF!</definedName>
    <definedName name="___ML34" localSheetId="6">#REF!</definedName>
    <definedName name="___ML34" localSheetId="0">#REF!</definedName>
    <definedName name="___ML34">#REF!</definedName>
    <definedName name="___ML35" localSheetId="6">#REF!</definedName>
    <definedName name="___ML35" localSheetId="0">#REF!</definedName>
    <definedName name="___ML35">#REF!</definedName>
    <definedName name="___ML36" localSheetId="6">#REF!</definedName>
    <definedName name="___ML36" localSheetId="0">#REF!</definedName>
    <definedName name="___ML36">#REF!</definedName>
    <definedName name="___ML37" localSheetId="6">#REF!</definedName>
    <definedName name="___ML37" localSheetId="0">#REF!</definedName>
    <definedName name="___ML37">#REF!</definedName>
    <definedName name="___ML38" localSheetId="6">#REF!</definedName>
    <definedName name="___ML38" localSheetId="0">#REF!</definedName>
    <definedName name="___ML38">#REF!</definedName>
    <definedName name="___ML39" localSheetId="6">#REF!</definedName>
    <definedName name="___ML39" localSheetId="0">#REF!</definedName>
    <definedName name="___ML39">#REF!</definedName>
    <definedName name="___ML7" localSheetId="6">#REF!</definedName>
    <definedName name="___ML7" localSheetId="0">#REF!</definedName>
    <definedName name="___ML7">#REF!</definedName>
    <definedName name="___ML8" localSheetId="6">#REF!</definedName>
    <definedName name="___ML8" localSheetId="0">#REF!</definedName>
    <definedName name="___ML8">#REF!</definedName>
    <definedName name="___ML9" localSheetId="6">#REF!</definedName>
    <definedName name="___ML9" localSheetId="0">#REF!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 localSheetId="6">'[30]Lead statement'!#REF!</definedName>
    <definedName name="___ne10">'[30]Lead statement'!#REF!</definedName>
    <definedName name="___PC1" localSheetId="6">#REF!</definedName>
    <definedName name="___PC1" localSheetId="0">#REF!</definedName>
    <definedName name="___PC1">#REF!</definedName>
    <definedName name="___PC10" localSheetId="6">#REF!</definedName>
    <definedName name="___PC10" localSheetId="0">#REF!</definedName>
    <definedName name="___PC10">#REF!</definedName>
    <definedName name="___PC11" localSheetId="6">#REF!</definedName>
    <definedName name="___PC11" localSheetId="0">#REF!</definedName>
    <definedName name="___PC11">#REF!</definedName>
    <definedName name="___PC12" localSheetId="6">#REF!</definedName>
    <definedName name="___PC12" localSheetId="0">#REF!</definedName>
    <definedName name="___PC12">#REF!</definedName>
    <definedName name="___PC13" localSheetId="6">#REF!</definedName>
    <definedName name="___PC13" localSheetId="0">#REF!</definedName>
    <definedName name="___PC13">#REF!</definedName>
    <definedName name="___PC14" localSheetId="6">#REF!</definedName>
    <definedName name="___PC14" localSheetId="0">#REF!</definedName>
    <definedName name="___PC14">#REF!</definedName>
    <definedName name="___PC15" localSheetId="6">#REF!</definedName>
    <definedName name="___PC15" localSheetId="0">#REF!</definedName>
    <definedName name="___PC15">#REF!</definedName>
    <definedName name="___PC16" localSheetId="6">#REF!</definedName>
    <definedName name="___PC16" localSheetId="0">#REF!</definedName>
    <definedName name="___PC16">#REF!</definedName>
    <definedName name="___PC17" localSheetId="6">#REF!</definedName>
    <definedName name="___PC17" localSheetId="0">#REF!</definedName>
    <definedName name="___PC17">#REF!</definedName>
    <definedName name="___PC18" localSheetId="6">#REF!</definedName>
    <definedName name="___PC18" localSheetId="0">#REF!</definedName>
    <definedName name="___PC18">#REF!</definedName>
    <definedName name="___PC19" localSheetId="6">#REF!</definedName>
    <definedName name="___PC19" localSheetId="0">#REF!</definedName>
    <definedName name="___PC19">#REF!</definedName>
    <definedName name="___pc2" localSheetId="6">#REF!</definedName>
    <definedName name="___pc2" localSheetId="0">#REF!</definedName>
    <definedName name="___pc2">#REF!</definedName>
    <definedName name="___PC20">NA()</definedName>
    <definedName name="___PC21" localSheetId="6">#REF!</definedName>
    <definedName name="___PC21" localSheetId="0">#REF!</definedName>
    <definedName name="___PC21">#REF!</definedName>
    <definedName name="___PC22" localSheetId="6">#REF!</definedName>
    <definedName name="___PC22" localSheetId="0">#REF!</definedName>
    <definedName name="___PC22">#REF!</definedName>
    <definedName name="___PC23" localSheetId="6">#REF!</definedName>
    <definedName name="___PC23" localSheetId="0">#REF!</definedName>
    <definedName name="___PC23">#REF!</definedName>
    <definedName name="___PC24" localSheetId="6">#REF!</definedName>
    <definedName name="___PC24" localSheetId="0">#REF!</definedName>
    <definedName name="___PC24">#REF!</definedName>
    <definedName name="___PC3" localSheetId="6">#REF!</definedName>
    <definedName name="___PC3" localSheetId="0">#REF!</definedName>
    <definedName name="___PC3">#REF!</definedName>
    <definedName name="___PC4" localSheetId="6">#REF!</definedName>
    <definedName name="___PC4" localSheetId="0">#REF!</definedName>
    <definedName name="___PC4">#REF!</definedName>
    <definedName name="___PC5" localSheetId="6">#REF!</definedName>
    <definedName name="___PC5" localSheetId="0">#REF!</definedName>
    <definedName name="___PC5">#REF!</definedName>
    <definedName name="___PC6" localSheetId="6">#REF!</definedName>
    <definedName name="___PC6" localSheetId="0">#REF!</definedName>
    <definedName name="___PC6">#REF!</definedName>
    <definedName name="___pc600" localSheetId="6">#REF!</definedName>
    <definedName name="___pc600" localSheetId="0">#REF!</definedName>
    <definedName name="___pc600">#REF!</definedName>
    <definedName name="___PC7" localSheetId="6">#REF!</definedName>
    <definedName name="___PC7" localSheetId="0">#REF!</definedName>
    <definedName name="___PC7">#REF!</definedName>
    <definedName name="___PC8" localSheetId="6">#REF!</definedName>
    <definedName name="___PC8" localSheetId="0">#REF!</definedName>
    <definedName name="___PC8">#REF!</definedName>
    <definedName name="___PC9" localSheetId="6">#REF!</definedName>
    <definedName name="___PC9" localSheetId="0">#REF!</definedName>
    <definedName name="___PC9">#REF!</definedName>
    <definedName name="___pc900" localSheetId="6">#REF!</definedName>
    <definedName name="___pc900" localSheetId="0">#REF!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6">#REF!</definedName>
    <definedName name="___pv2" localSheetId="0">#REF!</definedName>
    <definedName name="___pv2">#REF!</definedName>
    <definedName name="___rr3">[7]v!$A$2:$E$51</definedName>
    <definedName name="___rrr1">[7]r!$B$1:$I$145</definedName>
    <definedName name="___RT5565" localSheetId="6">#REF!</definedName>
    <definedName name="___RT5565" localSheetId="0">#REF!</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6">#REF!</definedName>
    <definedName name="___var1" localSheetId="0">#REF!</definedName>
    <definedName name="___var1">#REF!</definedName>
    <definedName name="___var4" localSheetId="6">#REF!</definedName>
    <definedName name="___var4" localSheetId="0">#REF!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6">#REF!</definedName>
    <definedName name="__AUX1" localSheetId="0">#REF!</definedName>
    <definedName name="__AUX1">#REF!</definedName>
    <definedName name="__AUX111">[31]bom!$R$2</definedName>
    <definedName name="__aux2" localSheetId="6">#REF!</definedName>
    <definedName name="__aux2" localSheetId="0">#REF!</definedName>
    <definedName name="__aux2">#REF!</definedName>
    <definedName name="__AUX3" localSheetId="6">#REF!</definedName>
    <definedName name="__AUX3" localSheetId="0">#REF!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 localSheetId="6">#REF!</definedName>
    <definedName name="__er1" localSheetId="0">#REF!</definedName>
    <definedName name="__er1">#REF!</definedName>
    <definedName name="__ewe1">NA()</definedName>
    <definedName name="__f1">NA()</definedName>
    <definedName name="__G120907" localSheetId="6">[32]Data!#REF!</definedName>
    <definedName name="__G120907" localSheetId="0">[32]Data!#REF!</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6">#REF!</definedName>
    <definedName name="__hpm1" localSheetId="0">#REF!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 localSheetId="6">#REF!</definedName>
    <definedName name="__knr2" localSheetId="0">#REF!</definedName>
    <definedName name="__knr2">#REF!</definedName>
    <definedName name="__KNR3">NA()</definedName>
    <definedName name="__l1">[3]leads!$A$3:$E$108</definedName>
    <definedName name="__l12" localSheetId="6">#REF!</definedName>
    <definedName name="__l12" localSheetId="0">#REF!</definedName>
    <definedName name="__l12">#REF!</definedName>
    <definedName name="__l2">[2]r!$F$29</definedName>
    <definedName name="__l3" localSheetId="6">#REF!</definedName>
    <definedName name="__l3" localSheetId="0">#REF!</definedName>
    <definedName name="__l3">#REF!</definedName>
    <definedName name="__l4">[4]Sheet1!$W$2:$Y$103</definedName>
    <definedName name="__l5" localSheetId="6">#REF!</definedName>
    <definedName name="__l5" localSheetId="0">#REF!</definedName>
    <definedName name="__l5">#REF!</definedName>
    <definedName name="__l6">[2]r!$F$4</definedName>
    <definedName name="__l7">[5]r!$F$4</definedName>
    <definedName name="__l8">[2]r!$F$2</definedName>
    <definedName name="__l9">[2]r!$F$3</definedName>
    <definedName name="__lcn1" localSheetId="6">#REF!</definedName>
    <definedName name="__lcn1" localSheetId="0">#REF!</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 localSheetId="6">'[23]Lead statement'!#REF!</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6">#REF!</definedName>
    <definedName name="__pc2" localSheetId="0">#REF!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6">#REF!</definedName>
    <definedName name="__pv2" localSheetId="0">#REF!</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 localSheetId="6">#REF!</definedName>
    <definedName name="__RT5565" localSheetId="0">#REF!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6">#REF!</definedName>
    <definedName name="__sw1" localSheetId="0">#REF!</definedName>
    <definedName name="__sw1">#REF!</definedName>
    <definedName name="__TB2" localSheetId="6">'[35]SPT vs PHI'!$B$2:$C$65</definedName>
    <definedName name="__TB2">'[36]SPT vs PHI'!$B$2:$C$65</definedName>
    <definedName name="__tw2">'[26]C-data'!$F$90</definedName>
    <definedName name="__us1" localSheetId="6">#REF!</definedName>
    <definedName name="__us1" localSheetId="0">#REF!</definedName>
    <definedName name="__us1">#REF!</definedName>
    <definedName name="__var1" localSheetId="6">#REF!</definedName>
    <definedName name="__var1" localSheetId="0">#REF!</definedName>
    <definedName name="__var1">#REF!</definedName>
    <definedName name="__var4" localSheetId="6">#REF!</definedName>
    <definedName name="__var4" localSheetId="0">#REF!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[37]HDPE!$L$30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 localSheetId="6">#REF!</definedName>
    <definedName name="_0knrothpfinal" localSheetId="0">#REF!</definedName>
    <definedName name="_0knrothpfinal">#REF!</definedName>
    <definedName name="_1__Bitumen_pressure">[38]Usage!$C$11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'[38]Common '!$D$294</definedName>
    <definedName name="_2_and_3" localSheetId="6">'[39]Estimate '!#REF!</definedName>
    <definedName name="_2_and_3">'[39]Estimate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6" hidden="1">'[40]final abstract'!#REF!</definedName>
    <definedName name="_3" hidden="1">'[40]final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'[38]Common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 localSheetId="6">#REF!</definedName>
    <definedName name="_aux2" localSheetId="0">#REF!</definedName>
    <definedName name="_aux2">#REF!</definedName>
    <definedName name="_AUX3" localSheetId="6">#REF!</definedName>
    <definedName name="_AUX3" localSheetId="0">#REF!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[41]Cover!$E$27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[41]Cover!$E$28</definedName>
    <definedName name="_E02" localSheetId="6">[42]mlead!$C$8</definedName>
    <definedName name="_E02" localSheetId="0">[42]mlead!$C$8</definedName>
    <definedName name="_E02">[42]mlead!$C$8</definedName>
    <definedName name="_E05" localSheetId="6">[43]mlead!$C$11</definedName>
    <definedName name="_E05" localSheetId="0">[43]mlead!$C$11</definedName>
    <definedName name="_E05">[43]mlead!$C$11</definedName>
    <definedName name="_E12" localSheetId="6">[42]mlead!$C$18</definedName>
    <definedName name="_E12" localSheetId="0">[42]mlead!$C$18</definedName>
    <definedName name="_E12">[42]mlead!$C$18</definedName>
    <definedName name="_E29" localSheetId="6">#REF!</definedName>
    <definedName name="_E29" localSheetId="0">#REF!</definedName>
    <definedName name="_E29">#REF!</definedName>
    <definedName name="_E38" localSheetId="6">#REF!</definedName>
    <definedName name="_E38" localSheetId="0">#REF!</definedName>
    <definedName name="_E38">#REF!</definedName>
    <definedName name="_emulsion">NA()</definedName>
    <definedName name="_er1">NA()</definedName>
    <definedName name="_ewe1" localSheetId="6">#REF!</definedName>
    <definedName name="_ewe1" localSheetId="0">#REF!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6" hidden="1">'[40]final abstract'!#REF!</definedName>
    <definedName name="_Fill" localSheetId="0" hidden="1">'[40]final abstract'!#REF!</definedName>
    <definedName name="_Fill" hidden="1">'[40]final abstract'!#REF!</definedName>
    <definedName name="_xlnm._FilterDatabase" localSheetId="1" hidden="1">'Revised Estimate-SECTIONS'!$A$5:$AF$144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6">[25]Data!#REF!</definedName>
    <definedName name="_G120907" localSheetId="0">[25]Data!#REF!</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6">#REF!</definedName>
    <definedName name="_hab1" localSheetId="0">#REF!</definedName>
    <definedName name="_hab1">#REF!</definedName>
    <definedName name="_hpm1" localSheetId="6">#REF!</definedName>
    <definedName name="_hpm1" localSheetId="0">#REF!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localSheetId="6" hidden="1">#REF!</definedName>
    <definedName name="_Key1" localSheetId="0" hidden="1">#REF!</definedName>
    <definedName name="_Key1" hidden="1">#REF!</definedName>
    <definedName name="_knr2" localSheetId="6">#REF!</definedName>
    <definedName name="_knr2" localSheetId="0">#REF!</definedName>
    <definedName name="_knr2">#REF!</definedName>
    <definedName name="_knr3">NA()</definedName>
    <definedName name="_L_BX">NA()</definedName>
    <definedName name="_L_CX">NA()</definedName>
    <definedName name="_l1">[3]leads!$A$3:$E$108</definedName>
    <definedName name="_l12" localSheetId="6">#REF!</definedName>
    <definedName name="_l12" localSheetId="0">#REF!</definedName>
    <definedName name="_l12">#REF!</definedName>
    <definedName name="_l2">[2]r!$F$29</definedName>
    <definedName name="_l3" localSheetId="6">#REF!</definedName>
    <definedName name="_l3" localSheetId="0">#REF!</definedName>
    <definedName name="_l3">#REF!</definedName>
    <definedName name="_l4">[4]Sheet1!$W$2:$Y$103</definedName>
    <definedName name="_l5" localSheetId="6">#REF!</definedName>
    <definedName name="_l5" localSheetId="0">#REF!</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 localSheetId="6">#REF!</definedName>
    <definedName name="_lcn1" localSheetId="0">#REF!</definedName>
    <definedName name="_lcn1">#REF!</definedName>
    <definedName name="_LEAD">[44]RMR!$D$31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6">[42]mlead!$D$23</definedName>
    <definedName name="_M17" localSheetId="0">[42]mlead!$D$23</definedName>
    <definedName name="_M17">[42]mlead!$D$23</definedName>
    <definedName name="_M38" localSheetId="6">[42]mlead!$D$44</definedName>
    <definedName name="_M38" localSheetId="0">[42]mlead!$D$44</definedName>
    <definedName name="_M38">[42]mlead!$D$44</definedName>
    <definedName name="_M55">NA()</definedName>
    <definedName name="_M67" localSheetId="6">[43]mlead!$D$73</definedName>
    <definedName name="_M67" localSheetId="0">[43]mlead!$D$73</definedName>
    <definedName name="_M67">[43]mlead!$D$73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6">'[45]Lead statement'!#REF!</definedName>
    <definedName name="_me12" localSheetId="0">'[45]Lead statement'!#REF!</definedName>
    <definedName name="_me12">'[45]Lead statement'!#REF!</definedName>
    <definedName name="_me15" localSheetId="6">'[46]Lead statement'!#REF!</definedName>
    <definedName name="_me15" localSheetId="0">'[46]Lead statement'!#REF!</definedName>
    <definedName name="_me15">'[46]Lead statement'!#REF!</definedName>
    <definedName name="_me20">'[47]Lead statement'!$P$12</definedName>
    <definedName name="_me40">'[47]Lead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6">'[48]Lead statement'!#REF!</definedName>
    <definedName name="_ne10">'[48]Lead statement'!#REF!</definedName>
    <definedName name="_New1" localSheetId="6">[49]data!#REF!</definedName>
    <definedName name="_New1" localSheetId="0">[49]data!#REF!</definedName>
    <definedName name="_New1">[49]data!#REF!</definedName>
    <definedName name="_NW">[50]Cover!$C$8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6">#REF!</definedName>
    <definedName name="_pc2" localSheetId="0">#REF!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6">[51]mlead!#REF!</definedName>
    <definedName name="_pipe_con_500" localSheetId="0">[51]mlead!#REF!</definedName>
    <definedName name="_pipe_con_500">[51]mlead!#REF!</definedName>
    <definedName name="_pipe_con_700" localSheetId="6">[51]mlead!#REF!</definedName>
    <definedName name="_pipe_con_700" localSheetId="0">[51]mlead!#REF!</definedName>
    <definedName name="_pipe_con_700">[51]mlead!#REF!</definedName>
    <definedName name="_pipe_ic_1100" localSheetId="6">[51]mlead!#REF!</definedName>
    <definedName name="_pipe_ic_1100" localSheetId="0">[51]mlead!#REF!</definedName>
    <definedName name="_pipe_ic_1100">[51]mlead!#REF!</definedName>
    <definedName name="_pipe_ic_500" localSheetId="6">[51]mlead!#REF!</definedName>
    <definedName name="_pipe_ic_500" localSheetId="0">[51]mlead!#REF!</definedName>
    <definedName name="_pipe_ic_500">[51]mlead!#REF!</definedName>
    <definedName name="_pipe_ic_700" localSheetId="6">[51]mlead!#REF!</definedName>
    <definedName name="_pipe_ic_700" localSheetId="0">[51]mlead!#REF!</definedName>
    <definedName name="_pipe_ic_700">[51]mlead!#REF!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6">#REF!</definedName>
    <definedName name="_pv2" localSheetId="0">#REF!</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 localSheetId="6">#REF!</definedName>
    <definedName name="_RT5565" localSheetId="0">#REF!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6">#REF!</definedName>
    <definedName name="_S" localSheetId="0">#REF!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6">#REF!</definedName>
    <definedName name="_sw1" localSheetId="0">#REF!</definedName>
    <definedName name="_sw1">#REF!</definedName>
    <definedName name="_t1">NA()</definedName>
    <definedName name="_t2">NA()</definedName>
    <definedName name="_tab1">NA()</definedName>
    <definedName name="_th_week_water_transp_habs" localSheetId="6">#REF!</definedName>
    <definedName name="_th_week_water_transp_habs" localSheetId="0">#REF!</definedName>
    <definedName name="_th_week_water_transp_habs">#REF!</definedName>
    <definedName name="_tk1">NA()</definedName>
    <definedName name="_tw2">NA()</definedName>
    <definedName name="_upa4">"[104]upa!$i$1:$m$65536"</definedName>
    <definedName name="_us1">NA()</definedName>
    <definedName name="_var1" localSheetId="6">#REF!</definedName>
    <definedName name="_var1" localSheetId="0">#REF!</definedName>
    <definedName name="_var1">#REF!</definedName>
    <definedName name="_var4" localSheetId="6">#REF!</definedName>
    <definedName name="_var4" localSheetId="0">#REF!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[37]HDPE!$L$30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 localSheetId="6">#REF!</definedName>
    <definedName name="a" localSheetId="0">#REF!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6" hidden="1">'[40]final abstract'!#REF!</definedName>
    <definedName name="aa" localSheetId="0" hidden="1">'[40]final abstract'!#REF!</definedName>
    <definedName name="aa" hidden="1">'[40]final abstract'!#REF!</definedName>
    <definedName name="AAA" localSheetId="6">'[52]Data.F8.BTR'!#REF!</definedName>
    <definedName name="AAA" localSheetId="0">'[52]Data.F8.BTR'!#REF!</definedName>
    <definedName name="AAA">'[52]Data.F8.BTR'!#REF!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6">#REF!</definedName>
    <definedName name="aadf" localSheetId="0">#REF!</definedName>
    <definedName name="aadf">#REF!</definedName>
    <definedName name="aastrb">NA()</definedName>
    <definedName name="aat">NA()</definedName>
    <definedName name="aawa" localSheetId="6">#REF!</definedName>
    <definedName name="aawa" localSheetId="0">#REF!</definedName>
    <definedName name="aawa">#REF!</definedName>
    <definedName name="ab" localSheetId="6">#REF!</definedName>
    <definedName name="ab" localSheetId="0">#REF!</definedName>
    <definedName name="ab">#REF!</definedName>
    <definedName name="Abbbbb">NA()</definedName>
    <definedName name="ABC">NA()</definedName>
    <definedName name="abcdes">NA()</definedName>
    <definedName name="abf">NA()</definedName>
    <definedName name="ABM">NA()</definedName>
    <definedName name="abs" localSheetId="6">#REF!</definedName>
    <definedName name="abs" localSheetId="0">#REF!</definedName>
    <definedName name="abs">#REF!</definedName>
    <definedName name="ABSTRACT">NA()</definedName>
    <definedName name="ABSTRUCT">NA()</definedName>
    <definedName name="AC">NA()</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_sheet">NA()</definedName>
    <definedName name="academic" localSheetId="6" hidden="1">'[40]final abstract'!#REF!</definedName>
    <definedName name="academic" hidden="1">'[40]final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6">#REF!</definedName>
    <definedName name="Address" localSheetId="0">#REF!</definedName>
    <definedName name="Address">#REF!</definedName>
    <definedName name="adfa">NA()</definedName>
    <definedName name="adfas" localSheetId="6">[55]Lead!#REF!</definedName>
    <definedName name="adfas" localSheetId="0">[55]Lead!#REF!</definedName>
    <definedName name="adfas">[55]Lead!#REF!</definedName>
    <definedName name="adfd">NA()</definedName>
    <definedName name="ADFDSFSD1111" localSheetId="6">#REF!</definedName>
    <definedName name="ADFDSFSD1111" localSheetId="0">#REF!</definedName>
    <definedName name="ADFDSFSD1111">#REF!</definedName>
    <definedName name="Admin__Building">NA()</definedName>
    <definedName name="admn_off">NA()</definedName>
    <definedName name="admn_site">NA()</definedName>
    <definedName name="adsa">NA()</definedName>
    <definedName name="adsf">NA()</definedName>
    <definedName name="ae">'[56]Specification report'!$I$160</definedName>
    <definedName name="ae.">'[56]Specification report'!$I$161</definedName>
    <definedName name="ae_">NA()</definedName>
    <definedName name="aea">NA()</definedName>
    <definedName name="AEE">NA()</definedName>
    <definedName name="AEW">NA()</definedName>
    <definedName name="AEW_FOR" localSheetId="6">'[51]abs road'!#REF!</definedName>
    <definedName name="AEW_FOR">'[51]abs road'!#REF!</definedName>
    <definedName name="AEW_SIDE" localSheetId="6">'[51]abs road'!#REF!</definedName>
    <definedName name="AEW_SIDE">'[51]abs road'!#REF!</definedName>
    <definedName name="af">NA()</definedName>
    <definedName name="afb">"[122]process!#ref!"</definedName>
    <definedName name="ag">[12]DATA_PRG!$H$86</definedName>
    <definedName name="Aggregate">NA()</definedName>
    <definedName name="agl">NA()</definedName>
    <definedName name="AGRA_SHOULDERS" localSheetId="6">#REF!</definedName>
    <definedName name="AGRA_SHOULDERS" localSheetId="0">#REF!</definedName>
    <definedName name="AGRA_SHOULDERS">#REF!</definedName>
    <definedName name="AGSB" localSheetId="6">'[51]abs road'!#REF!</definedName>
    <definedName name="AGSB" localSheetId="0">'[51]abs road'!#REF!</definedName>
    <definedName name="AGSB">'[51]abs road'!#REF!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0" hidden="1">'[40]final abstract'!#REF!</definedName>
    <definedName name="AlampurABCDCivil" hidden="1">'[40]final abstract'!#REF!</definedName>
    <definedName name="ald">NA()</definedName>
    <definedName name="ALDROPS">'[54]BASIC DATA'!$B$669:$B$677</definedName>
    <definedName name="ALLPIPE_TYPES">[53]CPHEEO!$AY$2:$BF$2</definedName>
    <definedName name="alw">NA()</definedName>
    <definedName name="AMOUNT">NA()</definedName>
    <definedName name="analysis">NA()</definedName>
    <definedName name="ANALYSIS_DATA">'[57]Bitumen trunk'!$BO$2:$DA$196</definedName>
    <definedName name="Aname" localSheetId="6">#REF!</definedName>
    <definedName name="Aname" localSheetId="0">#REF!</definedName>
    <definedName name="Aname">#REF!</definedName>
    <definedName name="Anganwad">NA()</definedName>
    <definedName name="ann">NA()</definedName>
    <definedName name="anne">NA()</definedName>
    <definedName name="annealing">NA()</definedName>
    <definedName name="annealing1">NA()</definedName>
    <definedName name="ANNUAL_ELECTRICAL1_CHARGES">[53]CPHEEO!$J$13</definedName>
    <definedName name="ANNUAL_ELECTRICAL2_CHARGES">[53]CPHEEO!$L$13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6">[58]Lead!#REF!</definedName>
    <definedName name="AR" localSheetId="0">[58]Lead!#REF!</definedName>
    <definedName name="AR">[58]Lead!#REF!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6">[59]v!#REF!</definedName>
    <definedName name="as" localSheetId="0">[59]v!#REF!</definedName>
    <definedName name="as">[59]v!#REF!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6">#REF!</definedName>
    <definedName name="ASCSD" localSheetId="0">#REF!</definedName>
    <definedName name="ASCSD">#REF!</definedName>
    <definedName name="asd" localSheetId="6">[60]Data!#REF!</definedName>
    <definedName name="asd" localSheetId="0">[60]Data!#REF!</definedName>
    <definedName name="asd">[60]Data!#REF!</definedName>
    <definedName name="ASDBC">NA()</definedName>
    <definedName name="ASDF" localSheetId="6">{"'ridftotal'!$A$4:$S$27"}</definedName>
    <definedName name="ASDF">{"'ridftotal'!$A$4:$S$27"}</definedName>
    <definedName name="asdfs">NA()</definedName>
    <definedName name="asds">NA()</definedName>
    <definedName name="asdsdfsf">NA()</definedName>
    <definedName name="asf" localSheetId="6">#REF!</definedName>
    <definedName name="asf" localSheetId="0">#REF!</definedName>
    <definedName name="asf">#REF!</definedName>
    <definedName name="ASFDA" localSheetId="6">{"'ridftotal'!$A$4:$S$27"}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[53]CPHEEO!$L$10</definedName>
    <definedName name="AVRCC">NA()</definedName>
    <definedName name="AWBM">NA()</definedName>
    <definedName name="AWBM2" localSheetId="6">#REF!</definedName>
    <definedName name="AWBM2" localSheetId="0">#REF!</definedName>
    <definedName name="AWBM2">#REF!</definedName>
    <definedName name="AWBM3" localSheetId="6">#REF!</definedName>
    <definedName name="AWBM3" localSheetId="0">#REF!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'[61]Bridge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6">#REF!</definedName>
    <definedName name="bala" localSheetId="0">#REF!</definedName>
    <definedName name="bala">#REF!</definedName>
    <definedName name="banilad" localSheetId="6">[62]banilad!$A$1:$Z$1159</definedName>
    <definedName name="banilad">[63]banilad!$A$1:$Z$1159</definedName>
    <definedName name="bar_bender">NA()</definedName>
    <definedName name="basic">NA()</definedName>
    <definedName name="bb" localSheetId="6" hidden="1">'[40]final abstract'!#REF!</definedName>
    <definedName name="bb" hidden="1">'[40]final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[38]Usage!$C$24</definedName>
    <definedName name="BITUMEN_TRUNK_ROAD_SECTIONS">'[57]Bitumen trunk'!$A$1:$L$198</definedName>
    <definedName name="bjlc">NA()</definedName>
    <definedName name="bkk">NA()</definedName>
    <definedName name="bl">NA()</definedName>
    <definedName name="BLA">NA()</definedName>
    <definedName name="BLAST">[29]MRATES!$J$16</definedName>
    <definedName name="blast1">[64]r!$F$29</definedName>
    <definedName name="blast2">[64]r!$F$29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[65]maya!$B$376:$B$381</definedName>
    <definedName name="boml">NA()</definedName>
    <definedName name="boml1">NA()</definedName>
    <definedName name="BOND600">[29]MRATES!$G$12</definedName>
    <definedName name="boo">NA()</definedName>
    <definedName name="boq" localSheetId="6">#REF!</definedName>
    <definedName name="boq" localSheetId="0">#REF!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6">#REF!</definedName>
    <definedName name="BOTTOMDOMEONETOSIX" localSheetId="0">#REF!</definedName>
    <definedName name="BOTTOMDOMEONETOSIX">#REF!</definedName>
    <definedName name="BOTTOMDOMESIXTOTHIRTEEN" localSheetId="6">#REF!</definedName>
    <definedName name="BOTTOMDOMESIXTOTHIRTEEN" localSheetId="0">#REF!</definedName>
    <definedName name="BOTTOMDOMESIXTOTHIRTEEN">#REF!</definedName>
    <definedName name="BOTTOMRINGGIRDERONETOSIX" localSheetId="6">#REF!</definedName>
    <definedName name="BOTTOMRINGGIRDERONETOSIX" localSheetId="0">#REF!</definedName>
    <definedName name="BOTTOMRINGGIRDERONETOSIX">#REF!</definedName>
    <definedName name="BOTTOMRINGGIRDERSEVENTOTHIRTEEN" localSheetId="6">#REF!</definedName>
    <definedName name="BOTTOMRINGGIRDERSEVENTOTHIRTEEN" localSheetId="0">#REF!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 localSheetId="6">#REF!</definedName>
    <definedName name="bs" localSheetId="0">#REF!</definedName>
    <definedName name="bs">#REF!</definedName>
    <definedName name="BSB5_Reinigung_in_BiopurC">"[148]balan1!#ref!"</definedName>
    <definedName name="BSB5_Reinigung_in_BiopurN">"[148]balan1!#ref!"</definedName>
    <definedName name="BSB5vorklmg" localSheetId="6">[66]BALAN1!$F$16</definedName>
    <definedName name="BSB5vorklmg">[67]BALAN1!$F$16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[38]General!$K$3</definedName>
    <definedName name="BUT_HINGES">'[54]BASIC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[68]BWSCPlt!$C$19:$M$19</definedName>
    <definedName name="BWSP_FR_14KG">[68]BWSCPlt!$C$34:$M$34</definedName>
    <definedName name="BWSP_FR_16KG">[68]BWSCPlt!$C$49:$M$49</definedName>
    <definedName name="BWSP_FR_18KG">[68]BWSCPlt!$C$64:$M$64</definedName>
    <definedName name="BWSP_FR_20KG">[68]BWSCPlt!$C$79:$M$79</definedName>
    <definedName name="BWSP_FR_22KG">[68]BWSCPlt!$C$94:$M$94</definedName>
    <definedName name="BWSP_FR_24KG">[68]BWSCPlt!$C$109:$M$109</definedName>
    <definedName name="BWSP_FR_26KG">[68]BWSCPlt!$C$124:$M$124</definedName>
    <definedName name="BWSP_FR_28KG">[68]BWSCPlt!$C$139:$M$139</definedName>
    <definedName name="BWSP_FR_30KG">[68]BWSCPlt!$C$154:$M$154</definedName>
    <definedName name="BWSP_G">[53]wh_data_R!$F$1440:$F$1449</definedName>
    <definedName name="BWSP_P">[53]wh_data_R!$G$1440:$G$1449</definedName>
    <definedName name="BWSP_RATES">[53]wh_data!$L$140:$P$148</definedName>
    <definedName name="BWSP_T">[53]wh_data!$A$140:$L$176</definedName>
    <definedName name="bwssb">NA()</definedName>
    <definedName name="bww">"[122]process!#ref!"</definedName>
    <definedName name="bx">NA()</definedName>
    <definedName name="c.c136">[69]Sheet1!$A$19:$A$22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6">#REF!</definedName>
    <definedName name="CANTILEVERSEVENTOTHIRTEEN" localSheetId="0">#REF!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[70]DATA!$H$59</definedName>
    <definedName name="CC_1">[9]DATA!$I$59</definedName>
    <definedName name="CC_1_6_10__using_40MM_OTG_Meteal_including_cost_and_conveyance_of_all_materials_and_labour_charge._etc.__Complete" localSheetId="6">#REF!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'[71]data existing_do not delete'!$D$2:$D$7</definedName>
    <definedName name="CC1_2_4">NA()</definedName>
    <definedName name="cc1_5_10">NA()</definedName>
    <definedName name="CC11A">"'[141]11'!$a$1:$w$65536"</definedName>
    <definedName name="CC11B">"'[141]11'!$a$1:$u$65536"</definedName>
    <definedName name="CC12A" localSheetId="6">'[72]12'!$A:$U</definedName>
    <definedName name="CC12A">'[73]12'!$A$1:$U$65536</definedName>
    <definedName name="CC12B" localSheetId="6">'[72]12'!$A:$U</definedName>
    <definedName name="CC12B">'[73]12'!$A$1:$U$65536</definedName>
    <definedName name="CC2A" localSheetId="6">'[72]2A'!$A:$V</definedName>
    <definedName name="CC2A">'[73]2A'!$A$1:$V$65536</definedName>
    <definedName name="CC2B" localSheetId="6">'[72]2B'!$A:$V</definedName>
    <definedName name="CC2B">'[73]2B'!$A$1:$V$65536</definedName>
    <definedName name="CC2C" localSheetId="6">'[72]2C'!$A:$V</definedName>
    <definedName name="CC2C">'[73]2C'!$A$1:$V$65536</definedName>
    <definedName name="CC2D" localSheetId="6">'[72]2D'!$A:$V</definedName>
    <definedName name="CC2D">'[73]2D'!$A$1:$V$65536</definedName>
    <definedName name="CC2E" localSheetId="6">'[72]2E'!$A:$V</definedName>
    <definedName name="CC2E">'[73]2E'!$A$1:$V$65536</definedName>
    <definedName name="CC2F" localSheetId="6">'[72]2F'!$A:$V</definedName>
    <definedName name="CC2F">'[73]2F'!$A$1:$V$65536</definedName>
    <definedName name="CC2G" localSheetId="6">'[72]2G'!$A:$V</definedName>
    <definedName name="CC2G">'[73]2G'!$A$1:$V$65536</definedName>
    <definedName name="CC2H" localSheetId="6">'[72]2H'!$A:$V</definedName>
    <definedName name="CC2H">'[73]2H'!$A$1:$V$65536</definedName>
    <definedName name="CC3A" localSheetId="6">'[72]3A'!$A:$V</definedName>
    <definedName name="CC3A">'[73]3A'!$A$1:$V$65536</definedName>
    <definedName name="CC3B" localSheetId="6">'[72]3B'!$A:$V</definedName>
    <definedName name="CC3B">'[73]3B'!$A$1:$V$65536</definedName>
    <definedName name="CC4a" localSheetId="6">'[72]4'!$A:$U</definedName>
    <definedName name="CC4a">'[73]4'!$A$1:$U$65536</definedName>
    <definedName name="CC5a">NA()</definedName>
    <definedName name="CC5a1">NA()</definedName>
    <definedName name="CC6A">"'[141]6a'!$a$1:$v$65536"</definedName>
    <definedName name="CC6B">"'[141]6b'!$a$1:$v$65536"</definedName>
    <definedName name="CC7A" localSheetId="6">'[72]7A'!$A:$U</definedName>
    <definedName name="CC7A">'[73]7A'!$A$1:$U$65536</definedName>
    <definedName name="CC7B" localSheetId="6">'[72]7B'!$A:$U</definedName>
    <definedName name="CC7B">'[73]7B'!$A$1:$U$65536</definedName>
    <definedName name="CC8A" localSheetId="6">'[72]8A'!$A:$U</definedName>
    <definedName name="CC8A">'[73]8A'!$A$1:$U$65536</definedName>
    <definedName name="CC8B" localSheetId="6">'[72]8B'!$A:$U</definedName>
    <definedName name="CC8B">'[73]8B'!$A$1:$U$65536</definedName>
    <definedName name="CC9A" localSheetId="6">'[72]9A'!$A:$U</definedName>
    <definedName name="CC9A">'[73]9A'!$A$1:$U$65536</definedName>
    <definedName name="CC9B" localSheetId="6">'[72]9B'!$A:$U</definedName>
    <definedName name="CC9B">'[73]9B'!$A$1:$U$65536</definedName>
    <definedName name="CC9C" localSheetId="6">'[72]9C'!$A:$U</definedName>
    <definedName name="CC9C">'[73]9C'!$A$1:$U$65536</definedName>
    <definedName name="CC9D" localSheetId="6">'[72]9D'!$A:$U</definedName>
    <definedName name="CC9D">'[73]9D'!$A$1:$U$65536</definedName>
    <definedName name="CC9E" localSheetId="6">'[72]9E'!$A:$U</definedName>
    <definedName name="CC9E">'[73]9E'!$A$1:$U$65536</definedName>
    <definedName name="CC9F" localSheetId="6">'[72]9F'!$A:$U</definedName>
    <definedName name="CC9F">'[73]9F'!$A$1:$U$65536</definedName>
    <definedName name="CC9G" localSheetId="6">'[72]9G'!$A:$U</definedName>
    <definedName name="CC9G">'[73]9G'!$A$1:$U$65536</definedName>
    <definedName name="CC9H" localSheetId="6">'[72]9H'!$A:$U</definedName>
    <definedName name="CC9H">'[73]9H'!$A$1:$U$65536</definedName>
    <definedName name="CC9I" localSheetId="6">'[72]9I'!$A:$U</definedName>
    <definedName name="CC9I">'[73]9I'!$A$1:$U$65536</definedName>
    <definedName name="CC9J" localSheetId="6">'[72]9J'!$A:$U</definedName>
    <definedName name="CC9J">'[73]9J'!$A$1:$U$65536</definedName>
    <definedName name="CC9K" localSheetId="6">'[72]9K'!$A:$U</definedName>
    <definedName name="CC9K">'[73]9K'!$A$1:$U$65536</definedName>
    <definedName name="cca">NA()</definedName>
    <definedName name="CCAAMP">NA()</definedName>
    <definedName name="cccc">NA()</definedName>
    <definedName name="cci">NA()</definedName>
    <definedName name="ccir" localSheetId="6">#REF!</definedName>
    <definedName name="ccir" localSheetId="0">#REF!</definedName>
    <definedName name="ccir">#REF!</definedName>
    <definedName name="ccolagl">NA()</definedName>
    <definedName name="ccp">NA()</definedName>
    <definedName name="ccwc1">NA()</definedName>
    <definedName name="ccwc2">NA()</definedName>
    <definedName name="cd" localSheetId="6">#REF!</definedName>
    <definedName name="cd" localSheetId="0">#REF!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6">#REF!</definedName>
    <definedName name="CDNO" localSheetId="0">#REF!</definedName>
    <definedName name="CDNO">#REF!</definedName>
    <definedName name="cdno_600" localSheetId="6">#REF!</definedName>
    <definedName name="cdno_600" localSheetId="0">#REF!</definedName>
    <definedName name="cdno_600">#REF!</definedName>
    <definedName name="ce">'[74]Lead statement'!$P$19</definedName>
    <definedName name="CED">NA()</definedName>
    <definedName name="cem">'[26]C-data'!$F$55</definedName>
    <definedName name="cem_w">NA()</definedName>
    <definedName name="CEMENT">[29]MRATES!$P$48</definedName>
    <definedName name="CEMENT_CONCRETE">'[54]BACK BONE'!$GV$1:$GV$13</definedName>
    <definedName name="CEMENT_CONCRETE_BASIC_COST">'[54]BACK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'[54]BACK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[68]CI!$C$9:$S$9</definedName>
    <definedName name="CI_DC">[53]wh_data_R!$A$61:$A$78</definedName>
    <definedName name="CI_DL_RANGE">[53]CPHEEO!$BA$3:$BA$15</definedName>
    <definedName name="CI_DR">[53]wh_data!$L$61:$L$77</definedName>
    <definedName name="CI_FR_A">[68]CI!$C$34:$S$34</definedName>
    <definedName name="CI_FR_B">[68]CI!$C$49:$S$49</definedName>
    <definedName name="CI_FR_LA">[68]CI!$C$19:$S$19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checkValve">NA()</definedName>
    <definedName name="cidjoint" localSheetId="6">#REF!</definedName>
    <definedName name="cidjoint" localSheetId="0">#REF!</definedName>
    <definedName name="cidjoint">#REF!</definedName>
    <definedName name="CIDjoints">[65]maya!$B$370:$B$375</definedName>
    <definedName name="CIdummy">NA()</definedName>
    <definedName name="CIfootValve">NA()</definedName>
    <definedName name="cii">NA()</definedName>
    <definedName name="ciii">NA()</definedName>
    <definedName name="cikkk">NA()</definedName>
    <definedName name="CILA_PIPES">'[54]PIPES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6">#REF!</definedName>
    <definedName name="City" localSheetId="0">#REF!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'[75]segments-details'!$B$5:$B$371</definedName>
    <definedName name="coimbatore">NA()</definedName>
    <definedName name="col">[76]DATA_PRG!$H$173</definedName>
    <definedName name="Colbgl">NA()</definedName>
    <definedName name="colbgl2">NA()</definedName>
    <definedName name="Columns">NA()</definedName>
    <definedName name="COMM_MLD">[53]input!$K$8</definedName>
    <definedName name="COMM_POP">[53]input!$F$8</definedName>
    <definedName name="COMM_YEAR">[53]input!$C$8</definedName>
    <definedName name="COMM_YR_LPM">[53]input!$H$8</definedName>
    <definedName name="Comp.Stat" localSheetId="6">[77]Data!#REF!</definedName>
    <definedName name="Comp.Stat">[77]Data!#REF!</definedName>
    <definedName name="Comp_Stat">"[168]data!#ref!"</definedName>
    <definedName name="comp0001">"[170]work_sheet!#ref!"</definedName>
    <definedName name="Company" localSheetId="6">#REF!</definedName>
    <definedName name="Company" localSheetId="0">#REF!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'[57]Bitumen trunk'!$W$1:$AN$196</definedName>
    <definedName name="CONVEYANCE">NA()</definedName>
    <definedName name="copy">NA()</definedName>
    <definedName name="cost" localSheetId="6">#REF!</definedName>
    <definedName name="cost" localSheetId="0">#REF!</definedName>
    <definedName name="cost">#REF!</definedName>
    <definedName name="Cost10">NA()</definedName>
    <definedName name="Cost5">"'[141]5'!$a$1:$v$65536"</definedName>
    <definedName name="costcentre13">"'[141]13'!$a$1:$u$65536"</definedName>
    <definedName name="COTTAGE" localSheetId="6" hidden="1">'[40]final abstract'!#REF!</definedName>
    <definedName name="COTTAGE" localSheetId="0" hidden="1">'[40]final abstract'!#REF!</definedName>
    <definedName name="COTTAGE" hidden="1">'[40]final abstract'!#REF!</definedName>
    <definedName name="Country" localSheetId="6">#REF!</definedName>
    <definedName name="Country" localSheetId="0">#REF!</definedName>
    <definedName name="Country">#REF!</definedName>
    <definedName name="cover2">NA()</definedName>
    <definedName name="CP">[78]MRATES!$H$54</definedName>
    <definedName name="cpcl">NA()</definedName>
    <definedName name="cpcl26_4">NA()</definedName>
    <definedName name="cpcl26_4mldnew">NA()</definedName>
    <definedName name="cr">[9]DATA!$H$17</definedName>
    <definedName name="cr_mpl_divn_corenet_cn_mpl">NA()</definedName>
    <definedName name="CR_stone">'[79]Common '!$D$21:$D$22</definedName>
    <definedName name="CR_stone_HBG">'[79]Common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[64]r!$F$30</definedName>
    <definedName name="Crushing">NA()</definedName>
    <definedName name="crust" localSheetId="6">'[52]Data.F8.BTR'!#REF!</definedName>
    <definedName name="crust" localSheetId="0">'[52]Data.F8.BTR'!#REF!</definedName>
    <definedName name="crust">'[52]Data.F8.BTR'!#REF!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6">#REF!</definedName>
    <definedName name="cvbt" localSheetId="0">#REF!</definedName>
    <definedName name="cvbt">#REF!</definedName>
    <definedName name="CWSUMP">'[80]DATA-BASE'!$I$6:$T$22</definedName>
    <definedName name="cx">NA()</definedName>
    <definedName name="d" localSheetId="6">[58]Lead!#REF!</definedName>
    <definedName name="d" localSheetId="0">[58]Lead!#REF!</definedName>
    <definedName name="d">[58]Lead!#REF!</definedName>
    <definedName name="D.t" localSheetId="6">[49]data!#REF!</definedName>
    <definedName name="D.t" localSheetId="0">[49]data!#REF!</definedName>
    <definedName name="D.t">[49]data!#REF!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6">#REF!</definedName>
    <definedName name="Da" localSheetId="0">#REF!</definedName>
    <definedName name="Da">#REF!</definedName>
    <definedName name="dadoing">NA()</definedName>
    <definedName name="Damerchela">"[184]v!#ref!"</definedName>
    <definedName name="data" localSheetId="6">[60]Data!#REF!</definedName>
    <definedName name="data" localSheetId="0">[60]Data!#REF!</definedName>
    <definedName name="data">[60]Data!#REF!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6" hidden="1">#REF!</definedName>
    <definedName name="data1" localSheetId="0"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6" hidden="1">#REF!</definedName>
    <definedName name="data2" localSheetId="0"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6" hidden="1">#REF!</definedName>
    <definedName name="data3" localSheetId="0"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6">#REF!</definedName>
    <definedName name="DATA6" localSheetId="0">#REF!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6">#REF!</definedName>
    <definedName name="_xlnm.Database" localSheetId="0">#REF!</definedName>
    <definedName name="_xlnm.Database">#REF!</definedName>
    <definedName name="Database_MI">NA()</definedName>
    <definedName name="database1">NA()</definedName>
    <definedName name="datafsdf">'[81]labour coeff'!$A$3:$S$74</definedName>
    <definedName name="datanew" localSheetId="6">#REF!</definedName>
    <definedName name="datanew" localSheetId="0">#REF!</definedName>
    <definedName name="datanew">#REF!</definedName>
    <definedName name="date">"[192]data!#ref!"</definedName>
    <definedName name="Daywork">NA()</definedName>
    <definedName name="db">[76]DATA_PRG!$F$366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6">#REF!</definedName>
    <definedName name="DD" localSheetId="0">#REF!</definedName>
    <definedName name="DD">#REF!</definedName>
    <definedName name="ddd" localSheetId="6" hidden="1">'[40]final abstract'!#REF!</definedName>
    <definedName name="ddd" localSheetId="0" hidden="1">'[40]final abstract'!#REF!</definedName>
    <definedName name="ddd" hidden="1">'[40]final abstract'!#REF!</definedName>
    <definedName name="dddd">NA()</definedName>
    <definedName name="ddddd">"[71]material!#ref!"</definedName>
    <definedName name="dddddddd">"[71]material!#ref!"</definedName>
    <definedName name="ddddddddddddd">"[71]material!#ref!"</definedName>
    <definedName name="DDSS">NA()</definedName>
    <definedName name="de">'[56]Specification report'!$E$160</definedName>
    <definedName name="de.">'[82]GF SB Ok '!$F$1611</definedName>
    <definedName name="deaf">NA()</definedName>
    <definedName name="dee" localSheetId="6">#REF!</definedName>
    <definedName name="dee" localSheetId="0">#REF!</definedName>
    <definedName name="dee">#REF!</definedName>
    <definedName name="dee.">'[56]Specification report'!$E$161</definedName>
    <definedName name="dee_">NA()</definedName>
    <definedName name="deff">NA()</definedName>
    <definedName name="delifting_depths">'[71]data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[83]maya!$A$71:$A$98</definedName>
    <definedName name="DESIGN_PERIOD">[53]CPHEEO!$C$17</definedName>
    <definedName name="designed">NA()</definedName>
    <definedName name="DetEst">NA()</definedName>
    <definedName name="df" localSheetId="6">[49]data!#REF!</definedName>
    <definedName name="df" localSheetId="0">[49]data!#REF!</definedName>
    <definedName name="df">[49]data!#REF!</definedName>
    <definedName name="dfas" localSheetId="6" hidden="1">'[40]final abstract'!#REF!</definedName>
    <definedName name="dfas" localSheetId="0" hidden="1">'[40]final abstract'!#REF!</definedName>
    <definedName name="dfas" hidden="1">'[40]final abstract'!#REF!</definedName>
    <definedName name="dfdd">NA()</definedName>
    <definedName name="dfdddd">NA()</definedName>
    <definedName name="dfdf">NA()</definedName>
    <definedName name="dfdfd">NA()</definedName>
    <definedName name="dfds">NA()</definedName>
    <definedName name="dfdsfd">'[84]Plant &amp;  Machinery'!$G$13</definedName>
    <definedName name="dfef" localSheetId="6">[85]Lead!#REF!</definedName>
    <definedName name="dfef" localSheetId="0">[85]Lead!#REF!</definedName>
    <definedName name="dfef">[85]Lead!#REF!</definedName>
    <definedName name="dffg">NA()</definedName>
    <definedName name="dffggff">NA()</definedName>
    <definedName name="dfgdg" localSheetId="6">#REF!</definedName>
    <definedName name="dfgdg" localSheetId="0">#REF!</definedName>
    <definedName name="dfgdg">#REF!</definedName>
    <definedName name="dfgh">NA()</definedName>
    <definedName name="dfghtjitujyi5ryhfrth" localSheetId="6">#REF!</definedName>
    <definedName name="dfghtjitujyi5ryhfrth" localSheetId="0">#REF!</definedName>
    <definedName name="dfghtjitujyi5ryhfrth">#REF!</definedName>
    <definedName name="dfgyhf" localSheetId="6">#REF!</definedName>
    <definedName name="dfgyhf" localSheetId="0">#REF!</definedName>
    <definedName name="dfgyhf">#REF!</definedName>
    <definedName name="dfhdf" localSheetId="6">#REF!</definedName>
    <definedName name="dfhdf" localSheetId="0">#REF!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[68]DI!$C$25:$Q$25</definedName>
    <definedName name="DI_DC">[53]wh_data_R!$A$89:$A$110</definedName>
    <definedName name="DI_DL_RANGE">[53]CPHEEO!$BB$3:$BB$14</definedName>
    <definedName name="DI_DR">[53]wh_data!$L$88:$L$103</definedName>
    <definedName name="DI_FR_K7">[68]DI!$C$35:$Q$35</definedName>
    <definedName name="DI_FR_K9">[68]DI!$C$19:$Q$19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[86]Sheet2!$A$1:$B$9</definedName>
    <definedName name="DIA_SSF">NA()</definedName>
    <definedName name="DIAA">NA()</definedName>
    <definedName name="diff_20ab">NA()</definedName>
    <definedName name="dipu">NA()</definedName>
    <definedName name="dis">0.5</definedName>
    <definedName name="Discount" localSheetId="6" hidden="1">#REF!</definedName>
    <definedName name="Discount" localSheetId="0" hidden="1">#REF!</definedName>
    <definedName name="Discount" hidden="1">#REF!</definedName>
    <definedName name="display_area_2" localSheetId="6" hidden="1">#REF!</definedName>
    <definedName name="display_area_2" localSheetId="0" hidden="1">#REF!</definedName>
    <definedName name="display_area_2" hidden="1">#REF!</definedName>
    <definedName name="dist">NA()</definedName>
    <definedName name="Dist_Abstract" localSheetId="6">#REF!</definedName>
    <definedName name="Dist_Abstract" localSheetId="0">#REF!</definedName>
    <definedName name="Dist_Abstract">#REF!</definedName>
    <definedName name="div">[9]DATA!$H$250</definedName>
    <definedName name="djb">NA()</definedName>
    <definedName name="DJD">NA()</definedName>
    <definedName name="DJE">NA()</definedName>
    <definedName name="DKDK">[87]Labour!$D$5</definedName>
    <definedName name="DM">NA()</definedName>
    <definedName name="Dname" localSheetId="6">#REF!</definedName>
    <definedName name="Dname" localSheetId="0">#REF!</definedName>
    <definedName name="Dname">#REF!</definedName>
    <definedName name="dndfh" localSheetId="6">#REF!</definedName>
    <definedName name="dndfh" localSheetId="0">#REF!</definedName>
    <definedName name="dndfh">#REF!</definedName>
    <definedName name="do___________________________________________________________20_B">'[38]Common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6">'[52]Data.F8.BTR'!#REF!</definedName>
    <definedName name="DRINKING" localSheetId="0">'[52]Data.F8.BTR'!#REF!</definedName>
    <definedName name="DRINKING">'[52]Data.F8.BTR'!#REF!</definedName>
    <definedName name="drr_hire">NA()</definedName>
    <definedName name="Drum_Mix_Plant_40___60_TPH">[38]Usage!$C$5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6" hidden="1">'[40]final abstract'!#REF!</definedName>
    <definedName name="dss" localSheetId="0" hidden="1">'[40]final abstract'!#REF!</definedName>
    <definedName name="dss" hidden="1">'[40]final abstract'!#REF!</definedName>
    <definedName name="dt" localSheetId="6">#REF!</definedName>
    <definedName name="dt" localSheetId="0">#REF!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6">#REF!</definedName>
    <definedName name="dtt" localSheetId="0">#REF!</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[53]wh_data_R!$P$195:$S$203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[88]m!$M$3</definedName>
    <definedName name="ECV">NA()</definedName>
    <definedName name="ed">NA()</definedName>
    <definedName name="edswi">NA()</definedName>
    <definedName name="Edulapalli">NA()</definedName>
    <definedName name="ee">'[56]Specification report'!$B$160</definedName>
    <definedName name="ee.">'[56]Specification report'!$B$161</definedName>
    <definedName name="ee_">NA()</definedName>
    <definedName name="eee" localSheetId="6">#REF!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[53]CPHEEO!$C$10</definedName>
    <definedName name="egar">[89]Material!$D$117</definedName>
    <definedName name="ele">"scheduled_payment"+"extra_payment"</definedName>
    <definedName name="Ele_est">NA()</definedName>
    <definedName name="elec">NA()</definedName>
    <definedName name="ELED">NA()</definedName>
    <definedName name="Email" localSheetId="6">#REF!</definedName>
    <definedName name="Email" localSheetId="0">#REF!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6">#REF!</definedName>
    <definedName name="er" localSheetId="0">#REF!</definedName>
    <definedName name="er">#REF!</definedName>
    <definedName name="ers" localSheetId="6">#REF!</definedName>
    <definedName name="ers" localSheetId="0">#REF!</definedName>
    <definedName name="ers">#REF!</definedName>
    <definedName name="ertgdrghfghdsr" localSheetId="6">#REF!</definedName>
    <definedName name="ertgdrghfghdsr" localSheetId="0">#REF!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'[90]0000000000000'!$D$3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 localSheetId="6">#REF!</definedName>
    <definedName name="EW_SP" localSheetId="0">#REF!</definedName>
    <definedName name="EW_SP">#REF!</definedName>
    <definedName name="EWCONVEYANCE">NA()</definedName>
    <definedName name="ewe" localSheetId="6">#REF!</definedName>
    <definedName name="ewe" localSheetId="0">#REF!</definedName>
    <definedName name="ewe">#REF!</definedName>
    <definedName name="EWRERE" localSheetId="6">#REF!</definedName>
    <definedName name="EWRERE" localSheetId="0">#REF!</definedName>
    <definedName name="EWRERE">#REF!</definedName>
    <definedName name="EWW">[91]m1!$D$9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6">#REF!</definedName>
    <definedName name="f" localSheetId="0">#REF!</definedName>
    <definedName name="f">#REF!</definedName>
    <definedName name="F_s">NA()</definedName>
    <definedName name="F_s_1">NA()</definedName>
    <definedName name="F2095_3">NA()</definedName>
    <definedName name="faaaaaaaaa" localSheetId="6">#REF!</definedName>
    <definedName name="faaaaaaaaa" localSheetId="0">#REF!</definedName>
    <definedName name="faaaaaaaaa">#REF!</definedName>
    <definedName name="FAB">[9]DATA!$H$199</definedName>
    <definedName name="fabchr">NA()</definedName>
    <definedName name="fabrication">NA()</definedName>
    <definedName name="faofeq">'[92]TBAL9697 -group wise  sdpl'!$A$34</definedName>
    <definedName name="faplm">'[92]TBAL9697 -group wise  sdpl'!$A$34</definedName>
    <definedName name="fapms">'[92]TBAL9697 -group wise  sdpl'!$A$34</definedName>
    <definedName name="faveh">'[92]TBAL9697 -group wise  sdpl'!$A$34</definedName>
    <definedName name="Fax" localSheetId="6">#REF!</definedName>
    <definedName name="Fax" localSheetId="0">#REF!</definedName>
    <definedName name="Fax">#REF!</definedName>
    <definedName name="fb">NA()</definedName>
    <definedName name="fbeam">NA()</definedName>
    <definedName name="FBEAM1">NA()</definedName>
    <definedName name="fbl">NA()</definedName>
    <definedName name="FCode" localSheetId="6" hidden="1">#REF!</definedName>
    <definedName name="FCode" localSheetId="0" hidden="1">#REF!</definedName>
    <definedName name="FCode" hidden="1">#REF!</definedName>
    <definedName name="fd">NA()</definedName>
    <definedName name="fdfd">"scheduled_payment"+"extra_payment"</definedName>
    <definedName name="FDGF">NA()</definedName>
    <definedName name="fdghgg">NA()</definedName>
    <definedName name="FDJDSJFDJFLDJF">[87]Labour!$D$19</definedName>
    <definedName name="FDR">NA()</definedName>
    <definedName name="fdrop">NA()</definedName>
    <definedName name="fdrop1">NA()</definedName>
    <definedName name="FDROP11">NA()</definedName>
    <definedName name="FDROP2">NA()</definedName>
    <definedName name="fdsg" localSheetId="6">#REF!</definedName>
    <definedName name="fdsg" localSheetId="0">#REF!</definedName>
    <definedName name="fdsg">#REF!</definedName>
    <definedName name="fe">NA()</definedName>
    <definedName name="Feeder_Road_Sections">[57]Feeder!$A$1:$L$386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6">#REF!</definedName>
    <definedName name="fgafgsfgfytssstr" localSheetId="0">#REF!</definedName>
    <definedName name="fgafgsfgfytssstr">#REF!</definedName>
    <definedName name="FGD" localSheetId="6">{"'ridftotal'!$A$4:$S$27"}</definedName>
    <definedName name="FGD">{"'ridftotal'!$A$4:$S$27"}</definedName>
    <definedName name="fgdfgsdg">NA()</definedName>
    <definedName name="fgf" localSheetId="6">#REF!</definedName>
    <definedName name="fgf" localSheetId="0">#REF!</definedName>
    <definedName name="fgf">#REF!</definedName>
    <definedName name="fgfg">"[71]material!#ref!"</definedName>
    <definedName name="fgfgfgfgg">"[71]data!#ref!"</definedName>
    <definedName name="fgfgh">NA()</definedName>
    <definedName name="fgfnfgfh" localSheetId="6">#REF!</definedName>
    <definedName name="fgfnfgfh" localSheetId="0">#REF!</definedName>
    <definedName name="fgfnfgfh">#REF!</definedName>
    <definedName name="fgh">NA()</definedName>
    <definedName name="fghdjfhgjf">NA()</definedName>
    <definedName name="fghfjh">NA()</definedName>
    <definedName name="fghh" localSheetId="6">#REF!</definedName>
    <definedName name="fghh" localSheetId="0">#REF!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6">#REF!</definedName>
    <definedName name="final" localSheetId="0">#REF!</definedName>
    <definedName name="final">#REF!</definedName>
    <definedName name="fineaggregate">NA()</definedName>
    <definedName name="finished" localSheetId="6">#REF!</definedName>
    <definedName name="finished" localSheetId="0">#REF!</definedName>
    <definedName name="finished">#REF!</definedName>
    <definedName name="First" localSheetId="6" hidden="1">'[40]final abstract'!#REF!</definedName>
    <definedName name="First" localSheetId="0" hidden="1">'[40]final abstract'!#REF!</definedName>
    <definedName name="First" hidden="1">'[40]final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[76]DATA_PRG!$H$173</definedName>
    <definedName name="fl">NA()</definedName>
    <definedName name="flag1">NA()</definedName>
    <definedName name="fld">NA()</definedName>
    <definedName name="flg">NA()</definedName>
    <definedName name="floor">[76]DATA_PRG!$H$317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6">[60]Data!#REF!</definedName>
    <definedName name="fy" localSheetId="0">[60]Data!#REF!</definedName>
    <definedName name="fy">[60]Data!#REF!</definedName>
    <definedName name="g" localSheetId="6">#REF!</definedName>
    <definedName name="g" localSheetId="0">#REF!</definedName>
    <definedName name="g">#REF!</definedName>
    <definedName name="G_A">NA()</definedName>
    <definedName name="g_lead">NA()</definedName>
    <definedName name="GA">NA()</definedName>
    <definedName name="gab">NA()</definedName>
    <definedName name="gagan">[89]Material!$D$113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[76]DATA_PRG!$H$109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6">#REF!</definedName>
    <definedName name="GH" localSheetId="0">#REF!</definedName>
    <definedName name="GH">#REF!</definedName>
    <definedName name="ghdfghdf">NA()</definedName>
    <definedName name="GHGH">"'[112]tbal9697 -group wise  sdpl'!$a$34"</definedName>
    <definedName name="ghjgjh">NA()</definedName>
    <definedName name="GHJK" localSheetId="6">{"'ridftotal'!$A$4:$S$27"}</definedName>
    <definedName name="GHJK">{"'ridftotal'!$A$4:$S$27"}</definedName>
    <definedName name="GHJKJK" localSheetId="6">{"'ridftotal'!$A$4:$S$27"}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6">[53]wh_data_R!#REF!</definedName>
    <definedName name="GI_CL" localSheetId="0">[53]wh_data_R!#REF!</definedName>
    <definedName name="GI_CL">[53]wh_data_R!#REF!</definedName>
    <definedName name="GI_CLL">[53]wh_data_R!$AP$1440:$AR$1442</definedName>
    <definedName name="GI_D_R">[53]CPHEEO!$BF$3:$BF$7</definedName>
    <definedName name="GI_pipe_15_mm" localSheetId="6">#REF!</definedName>
    <definedName name="GI_pipe_15_mm" localSheetId="0">#REF!</definedName>
    <definedName name="GI_pipe_15_mm">#REF!</definedName>
    <definedName name="GI_PIPES">'[54]BASIC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'[54]BASIC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'[93]Nspt-smp-final-ORIGINAL'!$U$8:$U$56</definedName>
    <definedName name="GM">NA()</definedName>
    <definedName name="GMgateValve">NA()</definedName>
    <definedName name="GMM">NA()</definedName>
    <definedName name="gn">[12]DATA_PRG!$H$187</definedName>
    <definedName name="goo">NA()</definedName>
    <definedName name="gound" localSheetId="6">#REF!</definedName>
    <definedName name="gound" localSheetId="0">#REF!</definedName>
    <definedName name="gound">#REF!</definedName>
    <definedName name="GPC" localSheetId="6">#REF!</definedName>
    <definedName name="GPC" localSheetId="0">#REF!</definedName>
    <definedName name="GPC">#REF!</definedName>
    <definedName name="GPF">NA()</definedName>
    <definedName name="GPname" localSheetId="6">#REF!</definedName>
    <definedName name="GPname" localSheetId="0">#REF!</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'[68]G.R.P'!$C$24:$K$24</definedName>
    <definedName name="GRP_DL_RANGE">[53]CPHEEO!$BD$3:$BD$12</definedName>
    <definedName name="GRP_DR">[53]wh_data!$L$160:$L$168</definedName>
    <definedName name="GRP_FR_12BAR">'[68]G.R.P'!$C$60:$K$60</definedName>
    <definedName name="GRP_FR_15BAR">'[68]G.R.P'!$C$74:$K$74</definedName>
    <definedName name="GRP_FR_3BAR">'[68]G.R.P'!$C$32:$K$32</definedName>
    <definedName name="GRP_FR_6BAR">'[68]G.R.P'!$C$32:$K$32</definedName>
    <definedName name="GRP_FR_9BAR">'[68]G.R.P'!$C$46:$K$46</definedName>
    <definedName name="GRP_G">[53]wh_data_R!$K$1440:$K$1444</definedName>
    <definedName name="GRP_P">[53]wh_data_R!$L$1440:$L$1444</definedName>
    <definedName name="GRP_PIPES">'[54]PIPES BASIC RATES'!$A$580:$A$633</definedName>
    <definedName name="GRP_RATES">[53]wh_data!$L$160:$Q$168</definedName>
    <definedName name="Grstone">NA()</definedName>
    <definedName name="GRT">[76]DATA_PRG!$H$86</definedName>
    <definedName name="gs">NA()</definedName>
    <definedName name="GS_barbed_wire">"[71]material!#ref!"</definedName>
    <definedName name="gsb">NA()</definedName>
    <definedName name="GSP">[9]DATA!$H$233</definedName>
    <definedName name="gtrothpfinal" localSheetId="6">#REF!</definedName>
    <definedName name="gtrothpfinal" localSheetId="0">#REF!</definedName>
    <definedName name="gtrothpfinal">#REF!</definedName>
    <definedName name="guiol" localSheetId="6">#REF!</definedName>
    <definedName name="guiol" localSheetId="0">#REF!</definedName>
    <definedName name="guiol">#REF!</definedName>
    <definedName name="GULOADING">NA()</definedName>
    <definedName name="Gunduvarigudem">NA()</definedName>
    <definedName name="GUS" localSheetId="6">#REF!</definedName>
    <definedName name="GUS" localSheetId="0">#REF!</definedName>
    <definedName name="GUS">#REF!</definedName>
    <definedName name="GUSAUX">'[94]Global factors'!$B$3</definedName>
    <definedName name="GUSSW">'[94]Global factors'!$B$2</definedName>
    <definedName name="GUSUSD" localSheetId="6">#REF!</definedName>
    <definedName name="GUSUSD" localSheetId="0">#REF!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'[95]habs-list'!$C$5:$J$102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'[57]Bitumen trunk'!$BO$1:$DI$196</definedName>
    <definedName name="HDPE">[96]detls!$A$3:$O$18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[68]HDPE!$C$9:$O$9</definedName>
    <definedName name="HDPE_DC">[53]wh_data_R!$A$3:$A$17</definedName>
    <definedName name="HDPE_DL_RANGE">[53]CPHEEO!$AZ$3:$AZ$18</definedName>
    <definedName name="HDPE_DR">[53]wh_data!$L$3:$L$15</definedName>
    <definedName name="HDPE_FR_10KG">[68]HDPE!$C$64:$O$64</definedName>
    <definedName name="HDPE_FR_4KG">[68]HDPE!$C$28:$O$28</definedName>
    <definedName name="HDPE_FR_6KG">[68]HDPE!$C$40:$O$40</definedName>
    <definedName name="HDPE_FR_8KG">[68]HDPE!$C$52:$O$52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[96]detls!$A$3:$O$18</definedName>
    <definedName name="hdpepvrate">'[97]hdpe-rates'!$C$7:$I$59</definedName>
    <definedName name="hdperates">'[98]HDPE-pipe-rates'!$I$33:$Z$38</definedName>
    <definedName name="hdpewts">'[97]hdpe weights'!$B$1:$F$53</definedName>
    <definedName name="Header_Row">ROW(#REF!)</definedName>
    <definedName name="hf">NA()</definedName>
    <definedName name="hfuhg">NA()</definedName>
    <definedName name="hgle">NA()</definedName>
    <definedName name="hgle1">NA()</definedName>
    <definedName name="hh" localSheetId="6">#REF!</definedName>
    <definedName name="hh" localSheetId="0">#REF!</definedName>
    <definedName name="hh">#REF!</definedName>
    <definedName name="hhh">NA()</definedName>
    <definedName name="hhhhhh">NA()</definedName>
    <definedName name="HI">NA()</definedName>
    <definedName name="HiddenRows" localSheetId="6" hidden="1">#REF!</definedName>
    <definedName name="HiddenRows" localSheetId="0" hidden="1">#REF!</definedName>
    <definedName name="HiddenRows" hidden="1">#REF!</definedName>
    <definedName name="HIFINI">NA()</definedName>
    <definedName name="High_Yeild_Strengh_Deformed_Bars">NA()</definedName>
    <definedName name="HIRE_CHARGES_PLASTERING_CEILING">'[54]BACK BONE'!$DZ$2:$DZ$10</definedName>
    <definedName name="HIRE_CHARGES_PLASTERING_WALLS">'[54]BACK BONE'!$DU$2:$DU$10</definedName>
    <definedName name="Hirebreak">"[130]boq!#ref!"</definedName>
    <definedName name="his">NA()</definedName>
    <definedName name="HJ" localSheetId="6">{"'ridftotal'!$A$4:$S$27"}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[38]Usage!$C$6</definedName>
    <definedName name="Hot_Mix_Plant_30_45_TPH_6_10_TPH">[38]Usage!$C$8</definedName>
    <definedName name="HP_RATE">[53]input!$E$17</definedName>
    <definedName name="HPM">[99]DISCOUNT!$B$4</definedName>
    <definedName name="HPMAUX">'[94]Global factors'!$B$8</definedName>
    <definedName name="HPMIO">'[94]Global factors'!$B$7</definedName>
    <definedName name="Hs">NA()</definedName>
    <definedName name="hso">NA()</definedName>
    <definedName name="hsp">NA()</definedName>
    <definedName name="Ht">NA()</definedName>
    <definedName name="HTML_CodePage">1252</definedName>
    <definedName name="HTML_Control" localSheetId="6">{"'ridftotal'!$A$4:$S$27"}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 localSheetId="6">#REF!</definedName>
    <definedName name="i" localSheetId="0">#REF!</definedName>
    <definedName name="i">#REF!</definedName>
    <definedName name="I_2">"[99]rmr!#ref!"</definedName>
    <definedName name="IA">'[100]Sheet1 (2)'!$II$1</definedName>
    <definedName name="id">NA()</definedName>
    <definedName name="id10.0">'[75]int-Dia-hdpe'!$H$3:$H$27</definedName>
    <definedName name="id10_0">NA()</definedName>
    <definedName name="id2.5" localSheetId="6">#REF!</definedName>
    <definedName name="id2.5">#REF!</definedName>
    <definedName name="id2_5">NA()</definedName>
    <definedName name="id4.0">'[75]int-Dia-hdpe'!$E$3:$E$27</definedName>
    <definedName name="id4_0">NA()</definedName>
    <definedName name="id6.0">'[75]int-Dia-hdpe'!$F$3:$F$27</definedName>
    <definedName name="id6_0">NA()</definedName>
    <definedName name="id8.0">'[75]int-Dia-hdpe'!$G$3:$G$27</definedName>
    <definedName name="id8_0">NA()</definedName>
    <definedName name="if">[101]Sheet3!$C$15</definedName>
    <definedName name="IIELS">NA()</definedName>
    <definedName name="iiii">[84]Labour!$D$5</definedName>
    <definedName name="IK" localSheetId="6">{"'ridftotal'!$A$4:$S$27"}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6">{"'ridftotal'!$A$4:$S$27"}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 localSheetId="6">#REF!</definedName>
    <definedName name="ISMC_WEIGHTS" localSheetId="0">#REF!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6">#REF!</definedName>
    <definedName name="JBcode_14dig" localSheetId="0">#REF!</definedName>
    <definedName name="JBcode_14dig">#REF!</definedName>
    <definedName name="JCB_Excavator">NA()</definedName>
    <definedName name="jd" localSheetId="6">#REF!</definedName>
    <definedName name="jd" localSheetId="0">#REF!</definedName>
    <definedName name="jd">#REF!</definedName>
    <definedName name="jdfknmnbdnb">"[119]lead!#ref!"</definedName>
    <definedName name="Jeddy_Stone_above_450_mm_to_600_mm">NA()</definedName>
    <definedName name="Jessu">NA()</definedName>
    <definedName name="jhkjahdkjhasdjhfkjasdhfkj" localSheetId="6">[55]Lead!#REF!</definedName>
    <definedName name="jhkjahdkjhasdjhfkjasdhfkj" localSheetId="0">[55]Lead!#REF!</definedName>
    <definedName name="jhkjahdkjhasdjhfkjasdhfkj">[55]Lead!#REF!</definedName>
    <definedName name="jjfgkf" localSheetId="6">#REF!</definedName>
    <definedName name="jjfgkf" localSheetId="0">#REF!</definedName>
    <definedName name="jjfgkf">#REF!</definedName>
    <definedName name="JJJ">NA()</definedName>
    <definedName name="jjjjjj">"[71]material!#ref!"</definedName>
    <definedName name="jk" localSheetId="6">{"'ridftotal'!$A$4:$S$27"}</definedName>
    <definedName name="jk">{"'ridftotal'!$A$4:$S$27"}</definedName>
    <definedName name="JKDL123" localSheetId="6" hidden="1">#REF!</definedName>
    <definedName name="JKDL123" localSheetId="0" hidden="1">#REF!</definedName>
    <definedName name="JKDL123" hidden="1">#REF!</definedName>
    <definedName name="jkjkknmjkljm">NA()</definedName>
    <definedName name="jksfiohifnklkldf" localSheetId="4">Scheduled_Payment+Extra_Payment</definedName>
    <definedName name="jksfiohifnklkldf" localSheetId="2">Scheduled_Payment+Extra_Payment</definedName>
    <definedName name="jksfiohifnklkldf" localSheetId="6">Scheduled_Payment+Extra_Payment</definedName>
    <definedName name="jksfiohifnklkldf" localSheetId="3">Scheduled_Payment+Extra_Payment</definedName>
    <definedName name="jksfiohifnklkldf" localSheetId="1">Scheduled_Payment+Extra_Payment</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6">{"'ridftotal'!$A$4:$S$27"}</definedName>
    <definedName name="KADA">{"'ridftotal'!$A$4:$S$27"}</definedName>
    <definedName name="kADAPA" localSheetId="6">{"'ridftotal'!$A$4:$S$27"}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[76]DATA_PRG!$H$180</definedName>
    <definedName name="kfvjlkjlkdl">NA()</definedName>
    <definedName name="kiran" localSheetId="6">#REF!</definedName>
    <definedName name="kiran" localSheetId="0">#REF!</definedName>
    <definedName name="kiran">#REF!</definedName>
    <definedName name="Kishore">NA()</definedName>
    <definedName name="KJGLG">NA()</definedName>
    <definedName name="KJKHL">NA()</definedName>
    <definedName name="KK">[76]DATA_PRG!$H$211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6">#REF!</definedName>
    <definedName name="Knr" localSheetId="0">#REF!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[53]input!$C$17</definedName>
    <definedName name="l">[102]Labour!$D$8</definedName>
    <definedName name="L_Bhisti">[103]Labour!$D$3</definedName>
    <definedName name="L_BISTI">NA()</definedName>
    <definedName name="L_BitumenSprayer">[102]Labour!$D$4</definedName>
    <definedName name="L_Blacksmith">[103]Labour!$D$5</definedName>
    <definedName name="L_Blaster">[104]Labour!$D$6</definedName>
    <definedName name="L_BSMIT">NA()</definedName>
    <definedName name="L_ChipsSpreader">[102]Labour!$D$8</definedName>
    <definedName name="L_CPENTER">NA()</definedName>
    <definedName name="L_Driller">[104]Labour!$D$11</definedName>
    <definedName name="L_ELECRICIAN">NA()</definedName>
    <definedName name="L_Mason_1stClass">[103]Labour!$D$14</definedName>
    <definedName name="L_Mason_2ndClass">[103]Labour!$D$15</definedName>
    <definedName name="L_MASON1">NA()</definedName>
    <definedName name="L_MASON2">NA()</definedName>
    <definedName name="L_Mate">[103]Labour!$D$16</definedName>
    <definedName name="L_MAZDOOES">NA()</definedName>
    <definedName name="L_Mazdoor">[103]Labour!$D$17</definedName>
    <definedName name="L_Mazdoor_Semi">[103]Labour!$D$18</definedName>
    <definedName name="L_Mazdoor_Skilled">[103]Labour!$D$19</definedName>
    <definedName name="L_MAZDOORSK">NA()</definedName>
    <definedName name="L_MAZDOORUS">NA()</definedName>
    <definedName name="L_SURVEYER">NA()</definedName>
    <definedName name="L_Surveyor">[103]Labour!$D$22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'[94]Global factors'!$B$5</definedName>
    <definedName name="LCS" localSheetId="6">#REF!</definedName>
    <definedName name="LCS" localSheetId="0">#REF!</definedName>
    <definedName name="LCS">#REF!</definedName>
    <definedName name="le">NA()</definedName>
    <definedName name="lead" localSheetId="6">#REF!</definedName>
    <definedName name="lead" localSheetId="0">#REF!</definedName>
    <definedName name="lead">#REF!</definedName>
    <definedName name="LEAD_1">NA()</definedName>
    <definedName name="LEAD_2">NA()</definedName>
    <definedName name="LEAD_3">NA()</definedName>
    <definedName name="lead_list">NA()</definedName>
    <definedName name="lead_MIDDLE">NA()</definedName>
    <definedName name="lead_prin" localSheetId="6">#REF!</definedName>
    <definedName name="lead_prin" localSheetId="0">#REF!</definedName>
    <definedName name="lead_prin">#REF!</definedName>
    <definedName name="LEAD_RANGE">'[54]BACK BONE'!$DF$4:$DF$26</definedName>
    <definedName name="LEAD_Y1">NA()</definedName>
    <definedName name="LEAD_Y2">NA()</definedName>
    <definedName name="lead3" localSheetId="6">#REF!</definedName>
    <definedName name="lead3" localSheetId="0">#REF!</definedName>
    <definedName name="lead3">#REF!</definedName>
    <definedName name="leada">NA()</definedName>
    <definedName name="leadprin" localSheetId="6">#REF!</definedName>
    <definedName name="leadprin" localSheetId="0">#REF!</definedName>
    <definedName name="leadprin">#REF!</definedName>
    <definedName name="Leads">NA()</definedName>
    <definedName name="leads1">[105]leads!$A$3:$F$53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[101]Sheet3!$C$16</definedName>
    <definedName name="lgravel">NA()</definedName>
    <definedName name="lgt">'[26]C-data'!$F$25</definedName>
    <definedName name="LI_LI">"[65]general!#ref!"</definedName>
    <definedName name="library">NA()</definedName>
    <definedName name="Lift_Delift_Ranges">'[54]BACK BONE'!$A$24:$A1037651</definedName>
    <definedName name="LIFT_RANGE">'[54]BACK BONE'!$DO$4:$DO$26</definedName>
    <definedName name="lifting_heights">'[71]data existing_do not delete'!$A$43:$A$54</definedName>
    <definedName name="LIII">"[317]estimate!#ref!"</definedName>
    <definedName name="lilili">"[65]general!#ref!"</definedName>
    <definedName name="lin">[76]DATA_PRG!$H$159</definedName>
    <definedName name="LineDetails">[106]Lookup!$A$3:$AH$284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6">#REF!</definedName>
    <definedName name="lkuj" localSheetId="0">#REF!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'[94]Global factors'!$B$10</definedName>
    <definedName name="lmc">NA()</definedName>
    <definedName name="LOAD_UNLOAD">'[54]BACK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[107]Lead!$N$7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[108]Lead!$O$20</definedName>
    <definedName name="LSNO2">[10]Lead!$N$7</definedName>
    <definedName name="LSNO20" localSheetId="6">[10]Lead!#REF!</definedName>
    <definedName name="LSNO20" localSheetId="0">[10]Lead!#REF!</definedName>
    <definedName name="LSNO20">[10]Lead!#REF!</definedName>
    <definedName name="LSNO21">"[321]lead!#ref!"</definedName>
    <definedName name="LSNO23">"[14]lead!#ref!"</definedName>
    <definedName name="LSNO24">[107]Lead!$N$26</definedName>
    <definedName name="LSNO26">[107]Lead!$N$28</definedName>
    <definedName name="LSNO27">"[321]lead!#ref!"</definedName>
    <definedName name="LSNO28">"[321]lead!#ref!"</definedName>
    <definedName name="LSNO29">"[321]lead!#ref!"</definedName>
    <definedName name="LSNO3">[107]Lead!$N$9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 localSheetId="6">#REF!</definedName>
    <definedName name="lujm" localSheetId="0">#REF!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[104]Material!$D$3</definedName>
    <definedName name="M_Aggregate_10">[103]Material!$D$17</definedName>
    <definedName name="M_Aggregate_20">[103]Material!$D$18</definedName>
    <definedName name="M_Aggregate_375mmMaximum_224_56mm">[103]Material!$D$4</definedName>
    <definedName name="M_Aggregate_40">[103]Material!$D$19</definedName>
    <definedName name="M_Aggregate_Crushable_GradeII">[109]Material!$D$21</definedName>
    <definedName name="M_Aggregate_Crushable_GradeIII">[109]Material!$D$22</definedName>
    <definedName name="M_Aggregate_GradeII_19mmNominal_10_5mm">[110]Material!$D$14</definedName>
    <definedName name="M_Aggregate_GradeII_19mmNominal_25_10mm">[110]Material!$D$15</definedName>
    <definedName name="M_Aggregate_GradeII_19mmNominal_5mm_below">[110]Material!$D$16</definedName>
    <definedName name="M_Aggregate_GradeII_63_45mm">[109]Material!$D$24</definedName>
    <definedName name="M_Aggregate_GradeIII_53_224mm">[109]Material!$D$25</definedName>
    <definedName name="M_AIRCOMP170">NA()</definedName>
    <definedName name="M_AIRCOMP210">NA()</definedName>
    <definedName name="M_BindingWire">[104]Material!$D$38</definedName>
    <definedName name="M_Bitumen_CRM">[110]Material!$D$39</definedName>
    <definedName name="M_Bitumen_NRM">[110]Material!$D$40</definedName>
    <definedName name="M_Bitumen_PM">[110]Material!$D$41</definedName>
    <definedName name="M_Bitumen_S65">[102]Material!$D$42</definedName>
    <definedName name="M_Bitumen_S90">[102]Material!$D$43</definedName>
    <definedName name="M_BitumenEmulsion_RS1">[110]Material!$D$44</definedName>
    <definedName name="M_BitumenEmulsion_SS1">[103]Material!$D$45</definedName>
    <definedName name="M_BitumenSealant">[103]Material!$D$46</definedName>
    <definedName name="M_Blasted_Rubble">[104]Material!$D$47</definedName>
    <definedName name="M_BlastingMaterial">[104]Material!$D$48</definedName>
    <definedName name="M_BondStone_400_150_150mm">[104]Material!$D$49</definedName>
    <definedName name="M_Brick_1stClass">[104]Material!$D$50</definedName>
    <definedName name="M_BROOMER">NA()</definedName>
    <definedName name="M_CC_CUTTER">NA()</definedName>
    <definedName name="M_CCMIXER">NA()</definedName>
    <definedName name="M_Cement">[103]Material!$D$51</definedName>
    <definedName name="M_CHIPSPREDER">NA()</definedName>
    <definedName name="M_CompensationForEarthTakenFromPrivateLand">[102]Material!$D$54</definedName>
    <definedName name="M_CRANE8T">NA()</definedName>
    <definedName name="M_CrushedSand_OR_Grit">[110]Material!$D$61</definedName>
    <definedName name="M_CrushedStoneChipping_132">[110]Material!$D$64</definedName>
    <definedName name="M_CrushedStoneChipping_67mm_100Passing_112mm">[110]Material!$D$65</definedName>
    <definedName name="M_CrushedStoneChipping_67mm_100Passing_95mm">[110]Material!$D$66</definedName>
    <definedName name="M_CrushedStoneChipping_95">[110]Material!$D$67</definedName>
    <definedName name="M_CrushedStoneCoarseAggregatePassing_53mm">[102]Material!$D$68</definedName>
    <definedName name="M_CuringCompound">[103]Material!$D$69</definedName>
    <definedName name="M_DebondingStrips">[103]Material!$D$70</definedName>
    <definedName name="M_DOZERD50">NA()</definedName>
    <definedName name="M_ElastomericBearingAssembly">[104]Material!$D$73</definedName>
    <definedName name="M_ElectricDetonator">[104]Material!$D$74</definedName>
    <definedName name="M_ELEGEN">NA()</definedName>
    <definedName name="M_EXCAVATOR9">NA()</definedName>
    <definedName name="M_FilterMedia">[104]Material!$D$79</definedName>
    <definedName name="M_filterMediam">[87]Material!$D$79</definedName>
    <definedName name="M_FRONTLOADER">NA()</definedName>
    <definedName name="M_GranularMaterial">[104]Material!$D$88</definedName>
    <definedName name="M_HandBrokenMetal_40mm">[110]Material!$D$89</definedName>
    <definedName name="M_HMP40">NA()</definedName>
    <definedName name="M_ICRUSHER">NA()</definedName>
    <definedName name="M_InterlockingBlocks_60mm">[110]Material!$D$91</definedName>
    <definedName name="M_InterlockingBlocks_80mm">[110]Material!$D$92</definedName>
    <definedName name="M_JointFillerBoard">[103]Material!$D$93</definedName>
    <definedName name="M_JuteRope_12mm">[103]Material!$D$95</definedName>
    <definedName name="M_KeyAggregatesPassing_224mm">[102]Material!$D$96</definedName>
    <definedName name="m_lead">NA()</definedName>
    <definedName name="M_Lime">[104]Material!$D$97</definedName>
    <definedName name="M_MOTORGRADER200">NA()</definedName>
    <definedName name="M_MOTORGRADER50">NA()</definedName>
    <definedName name="M_MSClamps">[104]Material!$D$102</definedName>
    <definedName name="M_PAVER100">NA()</definedName>
    <definedName name="M_PAVER75">NA()</definedName>
    <definedName name="M_PD_BT">NA()</definedName>
    <definedName name="M_PD_BTEM">NA()</definedName>
    <definedName name="M_Plasticizer">[103]Material!$D$109</definedName>
    <definedName name="M_PolytheneSheet_125">[103]Material!$D$110</definedName>
    <definedName name="M_PolytheneSheething">[103]Material!$D$111</definedName>
    <definedName name="M_RCCPipeNP3_1000mm">[103]Material!$D$114</definedName>
    <definedName name="M_RCCPipeNP3_1200mm">[103]Material!$D$113</definedName>
    <definedName name="M_RCCPipeNP3_500mm">[103]Material!$D$117</definedName>
    <definedName name="M_RCCPipeNP3_750mm">[103]Material!$D$115</definedName>
    <definedName name="M_RCCPipeNP4_1000mm">[103]Material!$D$119</definedName>
    <definedName name="M_RCCPipeNP4_1200mm">[103]Material!$D$118</definedName>
    <definedName name="M_RCCPipeNP4_500mm">[103]Material!$D$122</definedName>
    <definedName name="M_RCCPipeNP4_750mm">[103]Material!$D$120</definedName>
    <definedName name="M_ROLLER">NA()</definedName>
    <definedName name="M_Sand_Coarse">[103]Material!$D$125</definedName>
    <definedName name="M_Sand_Fine">[103]Material!$D$126</definedName>
    <definedName name="M_SteelReinforcement_HYSDBars">[104]Material!$D$129</definedName>
    <definedName name="M_SteelReinforcement_MSRoundBars">[103]Material!$D$130</definedName>
    <definedName name="M_SteelReinforcement_TMTBars">[104]Material!$D$131</definedName>
    <definedName name="M_StoneBoulder_150mm_below">[102]Material!$D$132</definedName>
    <definedName name="M_StoneChips_12mm">[110]Material!$D$133</definedName>
    <definedName name="M_StoneCrushedAggregate_112_009mm">[110]Material!$D$135</definedName>
    <definedName name="M_StoneForCoarseRubbleMasonry_1stSort">[104]Material!$D$136</definedName>
    <definedName name="M_StoneForCoarseRubbleMasonry_2ndSort">[104]Material!$D$137</definedName>
    <definedName name="M_StoneForRandomRubbleMasonry">[104]Material!$D$138</definedName>
    <definedName name="M_StoneSpalls">[102]Material!$D$144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[103]Material!$D$146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[111]Input!$D$36</definedName>
    <definedName name="maa">"[307]data_bit_i!#ref!"</definedName>
    <definedName name="mab">"[307]data_bit_i!#ref!"</definedName>
    <definedName name="machine_mixing_of_concrete_">NA()</definedName>
    <definedName name="Macro4">NA()</definedName>
    <definedName name="Macro5">NA()</definedName>
    <definedName name="MAD" localSheetId="6">#REF!</definedName>
    <definedName name="MAD" localSheetId="0">#REF!</definedName>
    <definedName name="MAD">#REF!</definedName>
    <definedName name="Maddy" localSheetId="6">#REF!</definedName>
    <definedName name="Maddy" localSheetId="0">#REF!</definedName>
    <definedName name="Maddy">#REF!</definedName>
    <definedName name="madhu" localSheetId="6">#REF!</definedName>
    <definedName name="madhu" localSheetId="0">#REF!</definedName>
    <definedName name="madhu">#REF!</definedName>
    <definedName name="Main">NA()</definedName>
    <definedName name="maintenance">NA()</definedName>
    <definedName name="makh">NA()</definedName>
    <definedName name="mal">[112]DATA!$H$67</definedName>
    <definedName name="Male" localSheetId="6">[49]data!#REF!</definedName>
    <definedName name="Male" localSheetId="0">[49]data!#REF!</definedName>
    <definedName name="Male">[49]data!#REF!</definedName>
    <definedName name="male_sp">NA()</definedName>
    <definedName name="MAN">[88]m!$B$149</definedName>
    <definedName name="Man_Mazdoor">NA()</definedName>
    <definedName name="mangalore">NA()</definedName>
    <definedName name="Mani">[113]Leads!$B$13:$D$113</definedName>
    <definedName name="manm">NA()</definedName>
    <definedName name="manmazdoor">NA()</definedName>
    <definedName name="mano">NA()</definedName>
    <definedName name="map">'[26]C-data'!$F$115</definedName>
    <definedName name="MARBLE_STONES">'[54]BUILDING ITEMS'!$C$23:$C$27</definedName>
    <definedName name="mas">NA()</definedName>
    <definedName name="mas_hab">[114]mas_hab!$A$1:$L$2239</definedName>
    <definedName name="mason">'[115]Rates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[78]MRATES!$F$36</definedName>
    <definedName name="material">NA()</definedName>
    <definedName name="MATERIAL_CLASS">'[54]PIPES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6">[49]data!#REF!</definedName>
    <definedName name="Medical" localSheetId="0">[49]data!#REF!</definedName>
    <definedName name="Medical">[49]data!#REF!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6">#REF!</definedName>
    <definedName name="metal" localSheetId="0">#REF!</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 localSheetId="6">#REF!</definedName>
    <definedName name="metal1" localSheetId="0">#REF!</definedName>
    <definedName name="metal1">#REF!</definedName>
    <definedName name="metal10">NA()</definedName>
    <definedName name="metal11" localSheetId="6">#REF!</definedName>
    <definedName name="metal11" localSheetId="0">#REF!</definedName>
    <definedName name="metal11">#REF!</definedName>
    <definedName name="metal12">NA()</definedName>
    <definedName name="metal12ss">NA()</definedName>
    <definedName name="metal20">NA()</definedName>
    <definedName name="metal20ss">NA()</definedName>
    <definedName name="metal3" localSheetId="6">#REF!</definedName>
    <definedName name="metal3" localSheetId="0">#REF!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[116]RMR!$F$30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[117]r!$I$46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6">{"'ridftotal'!$A$4:$S$27"}</definedName>
    <definedName name="MK">{"'ridftotal'!$A$4:$S$27"}</definedName>
    <definedName name="ml">NA()</definedName>
    <definedName name="MLOAD">[29]MRATES!$X$10</definedName>
    <definedName name="MLOADING">NA()</definedName>
    <definedName name="mm">[64]r!$F$4</definedName>
    <definedName name="mmc">NA()</definedName>
    <definedName name="mmcc">NA()</definedName>
    <definedName name="mmixing">NA()</definedName>
    <definedName name="MMMMM">NA()</definedName>
    <definedName name="MMP">NA()</definedName>
    <definedName name="mn" localSheetId="6">'[118]Lead statement'!#REF!</definedName>
    <definedName name="mn">'[118]Lead statement'!#REF!</definedName>
    <definedName name="Mname">NA()</definedName>
    <definedName name="MNJ" localSheetId="6">#REF!</definedName>
    <definedName name="MNJ" localSheetId="0">#REF!</definedName>
    <definedName name="MNJ">#REF!</definedName>
    <definedName name="mnr">NA()</definedName>
    <definedName name="moj">NA()</definedName>
    <definedName name="mone">[64]r!$F$2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[64]r!$F$3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[53]input!$C$11</definedName>
    <definedName name="mwls">'[93]Nspt-smp-final-ORIGINAL'!$X$8:$X$56</definedName>
    <definedName name="mymax">[119]Levels!$P$5</definedName>
    <definedName name="mymin">[119]Levels!$O$5</definedName>
    <definedName name="mz">NA()</definedName>
    <definedName name="n" localSheetId="6">#REF!</definedName>
    <definedName name="n" localSheetId="0">#REF!</definedName>
    <definedName name="n">#REF!</definedName>
    <definedName name="N_S_P">NA()</definedName>
    <definedName name="nagara">[120]m!$M$3</definedName>
    <definedName name="nagaraj">[120]m!$M$3</definedName>
    <definedName name="NAIDUPALEM">NA()</definedName>
    <definedName name="Name" localSheetId="6">#REF!</definedName>
    <definedName name="Name" localSheetId="0">#REF!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6">[49]data!#REF!</definedName>
    <definedName name="New" localSheetId="0">[49]data!#REF!</definedName>
    <definedName name="New">[49]data!#REF!</definedName>
    <definedName name="new_111" localSheetId="4">Scheduled_Payment+Extra_Payment</definedName>
    <definedName name="new_111" localSheetId="2">Scheduled_Payment+Extra_Payment</definedName>
    <definedName name="new_111" localSheetId="6">Scheduled_Payment+Extra_Payment</definedName>
    <definedName name="new_111" localSheetId="3">Scheduled_Payment+Extra_Payment</definedName>
    <definedName name="new_111" localSheetId="1">Scheduled_Payment+Extra_Payment</definedName>
    <definedName name="new_111" localSheetId="0">Scheduled_Payment+Extra_Payment</definedName>
    <definedName name="new_111">Scheduled_Payment+Extra_Payment</definedName>
    <definedName name="newdata" localSheetId="6">#REF!</definedName>
    <definedName name="newdata" localSheetId="0">#REF!</definedName>
    <definedName name="newdata">#REF!</definedName>
    <definedName name="nh">NA()</definedName>
    <definedName name="NH4vorklmg" localSheetId="6">[66]BALAN1!$F$20</definedName>
    <definedName name="NH4vorklmg">[67]BALAN1!$F$20</definedName>
    <definedName name="nl">[121]DATA!$B$22</definedName>
    <definedName name="NM" localSheetId="6">{"'ridftotal'!$A$4:$S$27"}</definedName>
    <definedName name="NM">{"'ridftotal'!$A$4:$S$27"}</definedName>
    <definedName name="nn" localSheetId="6">[122]Publicbuilding!$R$46</definedName>
    <definedName name="nn">[123]Publicbuilding!$R$46</definedName>
    <definedName name="NNN">NA()</definedName>
    <definedName name="NNNN">NA()</definedName>
    <definedName name="NNNNN">NA()</definedName>
    <definedName name="no">'[75]habs-list'!$B$5:$B$285</definedName>
    <definedName name="No_">NA()</definedName>
    <definedName name="No_1">NA()</definedName>
    <definedName name="NO_1000" localSheetId="6">#REF!</definedName>
    <definedName name="NO_1000" localSheetId="0">#REF!</definedName>
    <definedName name="NO_1000">#REF!</definedName>
    <definedName name="NO_800" localSheetId="6">#REF!</definedName>
    <definedName name="NO_800" localSheetId="0">#REF!</definedName>
    <definedName name="NO_800">#REF!</definedName>
    <definedName name="nodes">[95]nodes!$C$5:$C$115</definedName>
    <definedName name="NOK">NA()</definedName>
    <definedName name="nonreturnvalve">NA()</definedName>
    <definedName name="NONRETURNVALVES">NA()</definedName>
    <definedName name="nOS">NA()</definedName>
    <definedName name="notok">NA()</definedName>
    <definedName name="NOTUSED">'[57]R99 etc'!$A$1:$L$142</definedName>
    <definedName name="nr">[9]DATA!$B$3</definedName>
    <definedName name="NR_136_Found">'[124]Road data'!$K$417</definedName>
    <definedName name="NR_Approachslab">'[124]Road data'!$K$697</definedName>
    <definedName name="NR_backfill">'[124]Road data'!$K$741</definedName>
    <definedName name="NR_Filter">'[124]Road data'!$K$544</definedName>
    <definedName name="NR_HYSD_found">'[124]Road data'!$K$789</definedName>
    <definedName name="NR_HYSD_sub">'[124]Road data'!$K$773</definedName>
    <definedName name="NR_HYSD_super">'[124]Road data'!$K$757</definedName>
    <definedName name="NR_M15_Footing">'[124]Road data'!$K$570</definedName>
    <definedName name="NR_M15_levellingcoarse">'[124]Road data'!$K$721</definedName>
    <definedName name="NR_M15_sub">'[124]Road data'!$K$596</definedName>
    <definedName name="NR_M20_bed">'[124]Road data'!$K$621</definedName>
    <definedName name="NR_M20_slab">'[124]Road data'!$K$646</definedName>
    <definedName name="NR_M30_WC">'[124]Road data'!$K$671</definedName>
    <definedName name="NR_R_300">'[124]Road data'!$K$527</definedName>
    <definedName name="NR_weepholes">'[124]Road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6">#REF!</definedName>
    <definedName name="NUM_MMM" localSheetId="0">#REF!</definedName>
    <definedName name="NUM_MMM">#REF!</definedName>
    <definedName name="Num_Pmt_Per_Year">NA()</definedName>
    <definedName name="Number_of_Payments">#N/A</definedName>
    <definedName name="Nurses" localSheetId="6">'[52]Data.F8.BTR'!#REF!</definedName>
    <definedName name="Nurses" localSheetId="0">'[52]Data.F8.BTR'!#REF!</definedName>
    <definedName name="Nurses">'[52]Data.F8.BTR'!#REF!</definedName>
    <definedName name="nurses1">"[113]data.f8.btr!#ref!"</definedName>
    <definedName name="NVCP">NA()</definedName>
    <definedName name="nw" localSheetId="6">#REF!</definedName>
    <definedName name="nw" localSheetId="0">#REF!</definedName>
    <definedName name="nw">#REF!</definedName>
    <definedName name="obd_paint">NA()</definedName>
    <definedName name="obpl">NA()</definedName>
    <definedName name="OCM">"[98]office!$b$20"</definedName>
    <definedName name="oct">NA()</definedName>
    <definedName name="od">'[75]int-Dia-hdpe'!$C$3:$C$27</definedName>
    <definedName name="oe">NA()</definedName>
    <definedName name="OG_metal">NA()</definedName>
    <definedName name="OH">[78]MRATES!$H$52</definedName>
    <definedName name="OHBRBRACEONETOSIX">NA()</definedName>
    <definedName name="OHBRBRACESEVENTOTHIRTEEN" localSheetId="6">#REF!</definedName>
    <definedName name="OHBRBRACESEVENTOTHIRTEEN" localSheetId="0">#REF!</definedName>
    <definedName name="OHBRBRACESEVENTOTHIRTEEN">#REF!</definedName>
    <definedName name="OHBRCOLUMNONETOSIX" localSheetId="6">#REF!</definedName>
    <definedName name="OHBRCOLUMNONETOSIX" localSheetId="0">#REF!</definedName>
    <definedName name="OHBRCOLUMNONETOSIX">#REF!</definedName>
    <definedName name="OHBRCOLUMNSEVENTOTHIRTEEN" localSheetId="6">#REF!</definedName>
    <definedName name="OHBRCOLUMNSEVENTOTHIRTEEN" localSheetId="0">#REF!</definedName>
    <definedName name="OHBRCOLUMNSEVENTOTHIRTEEN">#REF!</definedName>
    <definedName name="OHR" localSheetId="6">'[125]Leads Entry'!$I$30</definedName>
    <definedName name="OHR" localSheetId="0">'[125]Leads Entry'!$I$30</definedName>
    <definedName name="OHR">'[125]Leads Entry'!$I$30</definedName>
    <definedName name="ohs">NA()</definedName>
    <definedName name="OHSR">NA()</definedName>
    <definedName name="OHSR2">NA()</definedName>
    <definedName name="ohsrcap" localSheetId="6">#REF!</definedName>
    <definedName name="ohsrcap" localSheetId="0">#REF!</definedName>
    <definedName name="ohsrcap">#REF!</definedName>
    <definedName name="ohsrlls">[95]nodes!$D$5:$D$115</definedName>
    <definedName name="oi">NA()</definedName>
    <definedName name="oii">NA()</definedName>
    <definedName name="OIU">[76]DATA_PRG!$H$328</definedName>
    <definedName name="ojjlkj">[84]Material!$D$130</definedName>
    <definedName name="ojsdgn">NA()</definedName>
    <definedName name="ok">NA()</definedName>
    <definedName name="one">NA()</definedName>
    <definedName name="ONETOSEVEN">NA()</definedName>
    <definedName name="oo">NA()</definedName>
    <definedName name="ooo">NA()</definedName>
    <definedName name="OOOEOOOE" localSheetId="6">#REF!</definedName>
    <definedName name="OOOEOOOE" localSheetId="0">#REF!</definedName>
    <definedName name="OOOEOOOE">#REF!</definedName>
    <definedName name="oooo">NA()</definedName>
    <definedName name="optrq">NA()</definedName>
    <definedName name="OrderTable" localSheetId="6" hidden="1">#REF!</definedName>
    <definedName name="OrderTable" localSheetId="0"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[38]General!$K$4</definedName>
    <definedName name="paddy">NA()</definedName>
    <definedName name="paint">[76]DATA_PRG!$H$345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6">#REF!</definedName>
    <definedName name="pc" localSheetId="0">#REF!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6">#REF!</definedName>
    <definedName name="Phone" localSheetId="0">#REF!</definedName>
    <definedName name="Phone">#REF!</definedName>
    <definedName name="pi">3.1415</definedName>
    <definedName name="Picking___spreading_metal_for_WBM_for_75_mm">NA()</definedName>
    <definedName name="Picking_5_to_100_mm_old_metalled_surface_and_sectioning">'[38]Common '!$D$280</definedName>
    <definedName name="Picking_metal___sectiong">NA()</definedName>
    <definedName name="pIIII">NA()</definedName>
    <definedName name="PIPE">NA()</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'[97]ssr-rates'!$B$2:$J$839</definedName>
    <definedName name="PIPES">[53]CPHEEO!$AY$2:$BH$2</definedName>
    <definedName name="PIPES_CR">[53]CPHEEO!$Z$3:$Z$12</definedName>
    <definedName name="PIPES_E">[53]wh_data_R!$P$195:$P$203</definedName>
    <definedName name="PK">NA()</definedName>
    <definedName name="pkgno">NA()</definedName>
    <definedName name="PKK">NA()</definedName>
    <definedName name="pla">[12]DATA_PRG!$H$252</definedName>
    <definedName name="plasp">[76]DATA_PRG!$H$296</definedName>
    <definedName name="plaster_ornamental">NA()</definedName>
    <definedName name="plaster_thick">'[71]data existing_do not delete'!$D$14:$D$16</definedName>
    <definedName name="plaster_twelve">NA()</definedName>
    <definedName name="plaster_twenty">NA()</definedName>
    <definedName name="PLASTERING_WALLS_CEILING">'[54]BACK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'[103]Plant &amp;  Machinery'!$G$4</definedName>
    <definedName name="PM_BatchMixHMP_46_60THP">'[110]Plant &amp;  Machinery'!$G$5</definedName>
    <definedName name="PM_BatchTypeHMP_30_40">'[102]Plant &amp;  Machinery'!$G$6</definedName>
    <definedName name="PM_BitumenBoilerOilFired_1000">'[102]Plant &amp;  Machinery'!$G$9</definedName>
    <definedName name="PM_BitumenBoilerOilFired_200">'[110]Plant &amp;  Machinery'!$G$8</definedName>
    <definedName name="PM_BitumenEmulsionPressureDistributor">'[110]Plant &amp;  Machinery'!$G$10</definedName>
    <definedName name="PM_ConcreteMixer">'[103]Plant &amp;  Machinery'!$G$11</definedName>
    <definedName name="PM_Dozer_D50">'[103]Plant &amp;  Machinery'!$G$13</definedName>
    <definedName name="PM_ElectricGeneratorSet_125">'[102]Plant &amp;  Machinery'!$G$15</definedName>
    <definedName name="PM_FrontEndLoader_1cum">'[102]Plant &amp;  Machinery'!$G$17</definedName>
    <definedName name="PM_HydraulicBroom">'[110]Plant &amp;  Machinery'!$G$19</definedName>
    <definedName name="PM_HydraulicExcavator_09cum">'[102]Plant &amp;  Machinery'!$G$20</definedName>
    <definedName name="PM_HydraulicSelfPropelledChipSpreader">'[110]Plant &amp;  Machinery'!$G$21</definedName>
    <definedName name="PM_JointCuttingMachine">'[103]Plant &amp;  Machinery'!$G$23</definedName>
    <definedName name="PM_Mixall_6_10t">'[110]Plant &amp;  Machinery'!$G$24</definedName>
    <definedName name="PM_MotorGrader">'[102]Plant &amp;  Machinery'!$G$25</definedName>
    <definedName name="PM_NeedleVibrator">'[103]Plant &amp;  Machinery'!$G$27</definedName>
    <definedName name="PM_PaverFinisher">'[102]Plant &amp;  Machinery'!$G$28</definedName>
    <definedName name="PM_PlateVibrator">'[103]Plant &amp;  Machinery'!$G$30</definedName>
    <definedName name="PM_ScreedVibrator">'[103]Plant &amp;  Machinery'!$G$31</definedName>
    <definedName name="PM_ThreeWheeled_80_100kN_StaticRoller">'[102]Plant &amp;  Machinery'!$G$34</definedName>
    <definedName name="PM_Tipper_55">'[102]Plant &amp;  Machinery'!$G$45</definedName>
    <definedName name="PM_Tractor_Rotavator">'[109]Plant &amp;  Machinery'!$G$49</definedName>
    <definedName name="PM_Tractor_Trolley">'[103]Plant &amp;  Machinery'!$G$48</definedName>
    <definedName name="PM_Truck">'[126]Plant &amp;  Machinery'!$G$50</definedName>
    <definedName name="PM_VibratoryRoller_80_100kN">'[110]Plant &amp;  Machinery'!$G$51</definedName>
    <definedName name="PM_WaterTanker_6kl">'[103]Plant &amp;  Machinery'!$G$53</definedName>
    <definedName name="PMS">[91]m1!$D$30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'[127]pvc-pipe-rates'!$B$8:$B$27</definedName>
    <definedName name="ppp" localSheetId="6" hidden="1">{#N/A,#N/A,FALSE,"no"}</definedName>
    <definedName name="ppp" localSheetId="0" hidden="1">{#N/A,#N/A,FALSE,"no"}</definedName>
    <definedName name="ppp" hidden="1">{#N/A,#N/A,FALSE,"no"}</definedName>
    <definedName name="PPPPP" localSheetId="6">#REF!</definedName>
    <definedName name="PPPPP" localSheetId="0">#REF!</definedName>
    <definedName name="PPPPP">#REF!</definedName>
    <definedName name="pppppppppp">"[71]material!#ref!"</definedName>
    <definedName name="pppppppppppp">"[71]works!#ref!"</definedName>
    <definedName name="pppppppppppppp">"[71]works!#ref!"</definedName>
    <definedName name="pqodjhf">NA()</definedName>
    <definedName name="pr">[128]id!$A$3:$E$449</definedName>
    <definedName name="PR_Habcode_16_Dig" localSheetId="6">#REF!</definedName>
    <definedName name="PR_Habcode_16_Dig" localSheetId="0">#REF!</definedName>
    <definedName name="PR_Habcode_16_Dig">#REF!</definedName>
    <definedName name="Prasad" localSheetId="6">#REF!</definedName>
    <definedName name="Prasad" localSheetId="0">#REF!</definedName>
    <definedName name="Prasad">#REF!</definedName>
    <definedName name="praveen">[129]sand!$A$1:$N$206</definedName>
    <definedName name="prb">NA()</definedName>
    <definedName name="PRC" localSheetId="6">#REF!</definedName>
    <definedName name="PRC" localSheetId="0">#REF!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4">'ABSTRACT-1'!$B$2:$I$48</definedName>
    <definedName name="_xlnm.Print_Area" localSheetId="2">'Annexure-1'!$B$2:$I$48</definedName>
    <definedName name="_xlnm.Print_Area" localSheetId="5">'C-DATAS'!$B$2:$J$236</definedName>
    <definedName name="_xlnm.Print_Area" localSheetId="6">'ELE-Datas'!$B$1:$L$204</definedName>
    <definedName name="_xlnm.Print_Area" localSheetId="3">GA!$B$2:$D$36</definedName>
    <definedName name="_xlnm.Print_Area" localSheetId="1">'Revised Estimate-SECTIONS'!$A$2:$O$852</definedName>
    <definedName name="_xlnm.Print_Area" localSheetId="0">seignorage!$B$1:$T$17</definedName>
    <definedName name="_xlnm.Print_Area">#REF!</definedName>
    <definedName name="Print_Area_MI" localSheetId="6">#REF!</definedName>
    <definedName name="Print_Area_MI" localSheetId="0">#REF!</definedName>
    <definedName name="Print_Area_MI">#REF!</definedName>
    <definedName name="Print_Area_MI_10">NA()</definedName>
    <definedName name="Print_Area_MI_12" localSheetId="6">#REF!</definedName>
    <definedName name="Print_Area_MI_12" localSheetId="0">#REF!</definedName>
    <definedName name="Print_Area_MI_12">#REF!</definedName>
    <definedName name="Print_Area_MI_3" localSheetId="6">#REF!</definedName>
    <definedName name="Print_Area_MI_3" localSheetId="0">#REF!</definedName>
    <definedName name="Print_Area_MI_3">#REF!</definedName>
    <definedName name="Print_Area_MI_6" localSheetId="6">#REF!</definedName>
    <definedName name="Print_Area_MI_6" localSheetId="0">#REF!</definedName>
    <definedName name="Print_Area_MI_6">#REF!</definedName>
    <definedName name="Print_Area_MI_7">NA()</definedName>
    <definedName name="Print_Area_MI_9" localSheetId="6">#REF!</definedName>
    <definedName name="Print_Area_MI_9" localSheetId="0">#REF!</definedName>
    <definedName name="Print_Area_MI_9">#REF!</definedName>
    <definedName name="Print_Area_Reset">#N/A</definedName>
    <definedName name="_xlnm.Print_Titles" localSheetId="1">'Revised Estimate-SECTIONS'!$3:$5</definedName>
    <definedName name="_xlnm.Print_Titles" localSheetId="0">seignorage!$1:$3</definedName>
    <definedName name="Prl">NA()</definedName>
    <definedName name="proBS">NA()</definedName>
    <definedName name="ProdForm" localSheetId="6" hidden="1">#REF!</definedName>
    <definedName name="ProdForm" localSheetId="0" hidden="1">#REF!</definedName>
    <definedName name="ProdForm" hidden="1">#REF!</definedName>
    <definedName name="Product" localSheetId="6" hidden="1">#REF!</definedName>
    <definedName name="Product" localSheetId="0"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[53]input!$H$9</definedName>
    <definedName name="PROS_MLD">[53]input!$K$9</definedName>
    <definedName name="PROS_PERIOD">[53]input!$C$5</definedName>
    <definedName name="PROS_POP">[53]input!$F$9</definedName>
    <definedName name="PROS_YEAR">[53]input!$C$9</definedName>
    <definedName name="prsrhds">[130]t_prsr!$A$3:$H$60</definedName>
    <definedName name="ps">NA()</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'[68]PSC REVISED'!$C$9:$K$9</definedName>
    <definedName name="PSC_DC">[53]wh_data_R!$A$121:$A$132</definedName>
    <definedName name="PSC_DR">[53]wh_data!$L$120:$L$126</definedName>
    <definedName name="PSC_FR_10KG">'[68]PSC REVISED'!$C$46:$K$46</definedName>
    <definedName name="PSC_FR_12KG">'[68]PSC REVISED'!$C$62:$K$62</definedName>
    <definedName name="PSC_FR_14KG">'[68]PSC REVISED'!$C$77:$K$77</definedName>
    <definedName name="PSC_FR_16KG">'[68]PSC REVISED'!$C$92:$K$92</definedName>
    <definedName name="PSC_FR_6KG">'[68]PSC REVISED'!$C$18:$K$18</definedName>
    <definedName name="PSC_FR_8KG">'[68]PSC REVISED'!$C$32:$K$32</definedName>
    <definedName name="PSC_G">[53]wh_data_R!$O$1440:$O$1445</definedName>
    <definedName name="PSC_P">[53]wh_data_R!$P$1440:$P$1445</definedName>
    <definedName name="PSC_RATES">[53]wh_data!$L$120:$O$126</definedName>
    <definedName name="PSC_T">[53]wh_data!$A$120:$G$129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[53]CPHEEO!$C$11</definedName>
    <definedName name="PUMPSET_LIFE">[53]CPHEEO!$C$13</definedName>
    <definedName name="PUR">NA()</definedName>
    <definedName name="Puz">"[294]design!#ref!"</definedName>
    <definedName name="PV">[130]PVC_dia!$A$26:$L$38</definedName>
    <definedName name="pvc">[131]detls!$A$26:$O$38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[53]wh_data_R!$D$231:$G$231</definedName>
    <definedName name="PVC_CL_RATES">[53]wh_data!$M$20:$O$20</definedName>
    <definedName name="pvc_clamps">NA()</definedName>
    <definedName name="PVC_CLR">[53]wh_data!$L$20:$O$20</definedName>
    <definedName name="PVC_CLS">[53]wh_data_R!$AH$1440:$AH$1442</definedName>
    <definedName name="pvc_collar">NA()</definedName>
    <definedName name="PVC_D_R">[53]CPHEEO!$AY$3:$AY$15</definedName>
    <definedName name="PVC_D_RATES">[68]pvc!$C$23:$O$23</definedName>
    <definedName name="PVC_DC">[53]wh_data_R!$A$21:$A$33</definedName>
    <definedName name="PVC_DL_RANGE">[53]CPHEEO!$AY$3:$AY$16</definedName>
    <definedName name="PVC_DR">[53]wh_data!$L$21:$L$33</definedName>
    <definedName name="PVC_FR_10KG">[68]pvc!$C$60:$O$60</definedName>
    <definedName name="PVC_FR_4KG">[68]pvc!$C$31:$O$31</definedName>
    <definedName name="PVC_FR_6KG">[68]pvc!$C$45:$O$45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pipes_110">NA()</definedName>
    <definedName name="pvc_specials" localSheetId="6">#REF!</definedName>
    <definedName name="pvc_specials" localSheetId="0">#REF!</definedName>
    <definedName name="pvc_specials">#REF!</definedName>
    <definedName name="PVC_T">[53]wh_data!$A$21:$D$33</definedName>
    <definedName name="pvcALL">NA()</definedName>
    <definedName name="pvcBend">NA()</definedName>
    <definedName name="pvcCoupling">NA()</definedName>
    <definedName name="pvcDummy">NA()</definedName>
    <definedName name="pvcElbow">NA()</definedName>
    <definedName name="pvcFTA">NA()</definedName>
    <definedName name="PVCid10.0">'[75]int-Dia-pvc'!$H$3:$H$27</definedName>
    <definedName name="PVCid10_0">NA()</definedName>
    <definedName name="PVCid4.0">'[75]int-Dia-pvc'!$E$3:$E$27</definedName>
    <definedName name="PVCid4_0">NA()</definedName>
    <definedName name="PVCid6.0">'[75]int-Dia-pvc'!$F$3:$F$27</definedName>
    <definedName name="PVCid6_0">NA()</definedName>
    <definedName name="PVCid8.0">'[75]int-Dia-pvc'!$G$3:$G$27</definedName>
    <definedName name="PVCid8_0">NA()</definedName>
    <definedName name="pvcMTA">NA()</definedName>
    <definedName name="PVCod">'[75]int-Dia-pvc'!$C$3:$C$27</definedName>
    <definedName name="pvcpvrate">'[97]pvc-rates'!$C$7:$I$46</definedName>
    <definedName name="pvcrates">'[98]pvc-pipe-rates'!$I$30:$Z$35</definedName>
    <definedName name="PVCreducedTee">NA()</definedName>
    <definedName name="pvcsaddle">[69]Sheet1!$B$98:$B$102</definedName>
    <definedName name="pvcSpecials">NA()</definedName>
    <definedName name="pvcTee">NA()</definedName>
    <definedName name="pvcwts">'[97]PVC weights'!$B$1:$F$40</definedName>
    <definedName name="pw">'[26]C-data'!$F$86</definedName>
    <definedName name="PWF">NA()</definedName>
    <definedName name="q" localSheetId="6">#REF!</definedName>
    <definedName name="q" localSheetId="0">#REF!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6">#REF!</definedName>
    <definedName name="Q_CD_EW" localSheetId="0">#REF!</definedName>
    <definedName name="Q_CD_EW">#REF!</definedName>
    <definedName name="Q_CD_M10_BODY" localSheetId="6">#REF!</definedName>
    <definedName name="Q_CD_M10_BODY" localSheetId="0">#REF!</definedName>
    <definedName name="Q_CD_M10_BODY">#REF!</definedName>
    <definedName name="Q_CD_M10_FOUN" localSheetId="6">#REF!</definedName>
    <definedName name="Q_CD_M10_FOUN" localSheetId="0">#REF!</definedName>
    <definedName name="Q_CD_M10_FOUN">#REF!</definedName>
    <definedName name="Q_EW_C">NA()</definedName>
    <definedName name="Q_EW_F" localSheetId="6">[132]R_Det!#REF!</definedName>
    <definedName name="Q_EW_F" localSheetId="0">[132]R_Det!#REF!</definedName>
    <definedName name="Q_EW_F">[132]R_Det!#REF!</definedName>
    <definedName name="Q_EW_FOUND">NA()</definedName>
    <definedName name="Q_EW_S" localSheetId="6">[132]R_Det!#REF!</definedName>
    <definedName name="Q_EW_S" localSheetId="0">[132]R_Det!#REF!</definedName>
    <definedName name="Q_EW_S">[132]R_Det!#REF!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6">[132]R_Det!#REF!</definedName>
    <definedName name="Q_GRAVEL_SHOLDERS" localSheetId="0">[132]R_Det!#REF!</definedName>
    <definedName name="Q_GRAVEL_SHOLDERS">[132]R_Det!#REF!</definedName>
    <definedName name="Q_GROUT_REV">NA()</definedName>
    <definedName name="Q_GS">NA()</definedName>
    <definedName name="Q_GSB" localSheetId="6">[132]R_Det!#REF!</definedName>
    <definedName name="Q_GSB" localSheetId="0">[132]R_Det!#REF!</definedName>
    <definedName name="Q_GSB">[132]R_Det!#REF!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[44]R_Det!$I$48</definedName>
    <definedName name="Q_PAINT">NA()</definedName>
    <definedName name="q_pick" localSheetId="6">[132]R_Det!#REF!</definedName>
    <definedName name="q_pick" localSheetId="0">[132]R_Det!#REF!</definedName>
    <definedName name="q_pick">[132]R_Det!#REF!</definedName>
    <definedName name="Q_PLAST">NA()</definedName>
    <definedName name="Q_REV300">NA()</definedName>
    <definedName name="Q_SANDFILL">NA()</definedName>
    <definedName name="Q_SCAR_BT">NA()</definedName>
    <definedName name="Q_SCAR_GRA">NA()</definedName>
    <definedName name="Q_SCSD" localSheetId="6">[132]R_Det!#REF!</definedName>
    <definedName name="Q_SCSD" localSheetId="0">[132]R_Det!#REF!</definedName>
    <definedName name="Q_SCSD">[132]R_Det!#REF!</definedName>
    <definedName name="Q_SCSD_6070">NA()</definedName>
    <definedName name="Q_SCSD_80100">NA()</definedName>
    <definedName name="Q_SDBC" localSheetId="6">[132]R_Det!#REF!</definedName>
    <definedName name="Q_SDBC" localSheetId="0">[132]R_Det!#REF!</definedName>
    <definedName name="Q_SDBC">[132]R_Det!#REF!</definedName>
    <definedName name="Q_TACK" localSheetId="6">[132]R_Det!#REF!</definedName>
    <definedName name="Q_TACK" localSheetId="0">[132]R_Det!#REF!</definedName>
    <definedName name="Q_TACK">[132]R_Det!#REF!</definedName>
    <definedName name="Q_WBM2" localSheetId="6">[132]R_Det!#REF!</definedName>
    <definedName name="Q_WBM2" localSheetId="0">[132]R_Det!#REF!</definedName>
    <definedName name="Q_WBM2">[132]R_Det!#REF!</definedName>
    <definedName name="Q_WBM3" localSheetId="6">[132]R_Det!#REF!</definedName>
    <definedName name="Q_WBM3" localSheetId="0">[132]R_Det!#REF!</definedName>
    <definedName name="Q_WBM3">[132]R_Det!#REF!</definedName>
    <definedName name="Q_WMM">NA()</definedName>
    <definedName name="QQ">[91]m1!$D$9</definedName>
    <definedName name="qqq" localSheetId="6">#REF!</definedName>
    <definedName name="qqq" localSheetId="0">#REF!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6">#REF!</definedName>
    <definedName name="qqww" localSheetId="0">#REF!</definedName>
    <definedName name="qqww">#REF!</definedName>
    <definedName name="qr">'[33]Lead statement'!$P$10</definedName>
    <definedName name="QRückläufe" localSheetId="6">[66]BALAN1!$E$10</definedName>
    <definedName name="QRückläufe">[67]BALAN1!$E$10</definedName>
    <definedName name="QSchlamwasser_Dauer" localSheetId="6">[66]BALAN1!$E$54</definedName>
    <definedName name="QSchlamwasser_Dauer">[67]BALAN1!$E$54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6">[133]data!#REF!</definedName>
    <definedName name="QUERY2" localSheetId="0">[133]data!#REF!</definedName>
    <definedName name="QUERY2">[133]data!#REF!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'[134]Road data'!$K$399</definedName>
    <definedName name="R_136_FLY_BCCP">NA()</definedName>
    <definedName name="R_136_Found">'[134]Road data'!$K$374</definedName>
    <definedName name="R_148_BCCP">NA()</definedName>
    <definedName name="R_148_belowcc">'[134]Road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'[134]Road data'!$K$699</definedName>
    <definedName name="R_BED_HP">NA()</definedName>
    <definedName name="R_BetweenBodywalls">'[134]Road data'!$K$466</definedName>
    <definedName name="r_block_20">NA()</definedName>
    <definedName name="r_block_50">NA()</definedName>
    <definedName name="R_BM" localSheetId="6">'[51]Road data'!#REF!</definedName>
    <definedName name="R_BM">'[51]Road data'!#REF!</definedName>
    <definedName name="R_BM_50">NA()</definedName>
    <definedName name="R_BT_PATCH">NA()</definedName>
    <definedName name="R_BT_PATCH_40">NA()</definedName>
    <definedName name="r_det">[51]R_Det!$I$31</definedName>
    <definedName name="R_Diversion_Road" localSheetId="6">'[135]Road data'!#REF!</definedName>
    <definedName name="R_Diversion_Road">'[135]Road data'!#REF!</definedName>
    <definedName name="R_EW_C">NA()</definedName>
    <definedName name="R_EW_Car" localSheetId="6">'[51]Road data'!#REF!</definedName>
    <definedName name="R_EW_Car">'[51]Road data'!#REF!</definedName>
    <definedName name="r_ew_emb">NA()</definedName>
    <definedName name="R_EW_FMC_Car">'[135]Road data'!$K$49</definedName>
    <definedName name="R_EW_FMC_Side">'[51]Road data'!$K$30</definedName>
    <definedName name="R_EW_Form_OMC">'[134]Road data'!$K$58</definedName>
    <definedName name="R_EW_FOUND">NA()</definedName>
    <definedName name="R_EW_Man" localSheetId="6">'[135]Road data'!#REF!</definedName>
    <definedName name="R_EW_Man">'[135]Road data'!#REF!</definedName>
    <definedName name="R_EW_OMC_Car" localSheetId="6">'[51]Road data'!#REF!</definedName>
    <definedName name="R_EW_OMC_Car">'[51]Road data'!#REF!</definedName>
    <definedName name="R_EW_OMC_Side" localSheetId="6">'[51]Road data'!#REF!</definedName>
    <definedName name="R_EW_OMC_Side">'[51]Road data'!#REF!</definedName>
    <definedName name="r_ew_rf_cons">NA()</definedName>
    <definedName name="R_EW_S">NA()</definedName>
    <definedName name="R_EW_Side_OMC">'[134]Road data'!$K$30</definedName>
    <definedName name="R_EW_T">NA()</definedName>
    <definedName name="R_EW_Trench">'[136]Road data'!$K$13</definedName>
    <definedName name="R_EW_USS">NA()</definedName>
    <definedName name="R_FILL_INB_BODY">NA()</definedName>
    <definedName name="R_Filter">'[134]Road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'[44]Road data'!$K$354</definedName>
    <definedName name="R_Gravel_between">'[136]Road data'!$K$356</definedName>
    <definedName name="R_Gravel_Pipebedding">'[136]Road data'!$K$299</definedName>
    <definedName name="R_Gravel_Quardrent" localSheetId="6">'[135]Road data'!#REF!</definedName>
    <definedName name="R_Gravel_Quardrent">'[135]Road data'!#REF!</definedName>
    <definedName name="R_GravelBedding">'[134]Road data'!$K$351</definedName>
    <definedName name="R_GravelShoulders">'[51]Road data'!$K$251</definedName>
    <definedName name="R_GROUT_REV">NA()</definedName>
    <definedName name="R_GS">NA()</definedName>
    <definedName name="R_GSB">'[135]Road data'!$K$77</definedName>
    <definedName name="R_HP_1000">'[137]Road data'!$K$446</definedName>
    <definedName name="R_HP_600" localSheetId="6">'[51]Road data'!#REF!</definedName>
    <definedName name="R_HP_600">'[51]Road data'!#REF!</definedName>
    <definedName name="R_HP_800">'[137]Road data'!$K$432</definedName>
    <definedName name="R_HPL_600" localSheetId="6">'[51]Road data'!#REF!</definedName>
    <definedName name="R_HPL_600">'[51]Road data'!#REF!</definedName>
    <definedName name="R_HPL_800">'[136]Road data'!$K$322</definedName>
    <definedName name="R_HYSD_Found">'[134]Road data'!$K$747</definedName>
    <definedName name="R_HYSD_sub">'[134]Road data'!$K$731</definedName>
    <definedName name="R_HYSD_Super" localSheetId="6">'[51]Road data'!#REF!</definedName>
    <definedName name="R_HYSD_Super">'[51]Road data'!#REF!</definedName>
    <definedName name="R_M10_base" localSheetId="6">'[135]Road data'!#REF!</definedName>
    <definedName name="R_M10_base">'[135]Road data'!#REF!</definedName>
    <definedName name="R_M10_bCC" localSheetId="6">'[51]Road data'!#REF!</definedName>
    <definedName name="R_M10_bCC">'[51]Road data'!#REF!</definedName>
    <definedName name="R_M10_bodywalls">'[136]Road data'!$K$286</definedName>
    <definedName name="R_M10_drains" localSheetId="6">'[135]Road data'!#REF!</definedName>
    <definedName name="R_M10_drains">'[135]Road data'!#REF!</definedName>
    <definedName name="R_M10_found">'[136]Road data'!$K$275</definedName>
    <definedName name="R_M15_dividers" localSheetId="6">'[135]Road data'!#REF!</definedName>
    <definedName name="R_M15_dividers">'[135]Road data'!#REF!</definedName>
    <definedName name="R_M15_Foot">'[134]Road data'!$K$528</definedName>
    <definedName name="R_M15_footing" localSheetId="6">'[51]Road data'!#REF!</definedName>
    <definedName name="R_M15_footing">'[51]Road data'!#REF!</definedName>
    <definedName name="R_M15_FOUND">NA()</definedName>
    <definedName name="R_M15_LEVEL">NA()</definedName>
    <definedName name="R_M15_LevellingCoarse">'[134]Road data'!$K$679</definedName>
    <definedName name="R_M15_SUB" localSheetId="6">'[51]Road data'!#REF!</definedName>
    <definedName name="R_M15_SUB">'[51]Road data'!#REF!</definedName>
    <definedName name="R_M20_Bed">'[134]Road data'!$K$579</definedName>
    <definedName name="R_M20_BedBack" localSheetId="6">'[51]Road data'!#REF!</definedName>
    <definedName name="R_M20_BedBack">'[51]Road data'!#REF!</definedName>
    <definedName name="R_M20_COVER" localSheetId="6">'[51]Road data'!#REF!</definedName>
    <definedName name="R_M20_COVER">'[51]Road data'!#REF!</definedName>
    <definedName name="R_M20_DECKSLAB" localSheetId="6">'[51]Road data'!#REF!</definedName>
    <definedName name="R_M20_DECKSLAB">'[51]Road data'!#REF!</definedName>
    <definedName name="R_M20_slab">'[134]Road data'!$K$604</definedName>
    <definedName name="R_M20R_BEDBLOCKS">NA()</definedName>
    <definedName name="R_M20R_COVER_SLAB">NA()</definedName>
    <definedName name="R_M20R_DECK">NA()</definedName>
    <definedName name="R_M20R_RAIL">NA()</definedName>
    <definedName name="R_M25_ApproachSlab" localSheetId="6">'[51]Road data'!#REF!</definedName>
    <definedName name="R_M25_ApproachSlab">'[51]Road data'!#REF!</definedName>
    <definedName name="R_M25R_APP">NA()</definedName>
    <definedName name="R_M30_WC" localSheetId="6">'[51]Road data'!#REF!</definedName>
    <definedName name="R_M30_WC">'[51]Road data'!#REF!</definedName>
    <definedName name="R_M30R_WC">NA()</definedName>
    <definedName name="R_M35_C2">NA()</definedName>
    <definedName name="R_M35_CC" localSheetId="6">'[135]Road data'!#REF!</definedName>
    <definedName name="R_M35_CC">'[135]Road data'!#REF!</definedName>
    <definedName name="R_M35_CCP">NA()</definedName>
    <definedName name="R_M35_FLY_CCP">NA()</definedName>
    <definedName name="R_M35_FlyAsh" localSheetId="6">'[51]Road data'!#REF!</definedName>
    <definedName name="R_M35_FlyAsh">'[51]Road data'!#REF!</definedName>
    <definedName name="r_media_m_20">NA()</definedName>
    <definedName name="r_media_m_6">NA()</definedName>
    <definedName name="r_media_sd_c">NA()</definedName>
    <definedName name="r_media_sd_f">NA()</definedName>
    <definedName name="R_Mild">'[51]Road data'!#REF!</definedName>
    <definedName name="R_MSS">'[134]Road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6">'[51]Road data'!#REF!</definedName>
    <definedName name="R_Painting">'[51]Road data'!#REF!</definedName>
    <definedName name="r_pcc_124_12">NA()</definedName>
    <definedName name="R_Pick">'[51]Road data'!$K$89</definedName>
    <definedName name="r_pl_rf">NA()</definedName>
    <definedName name="R_PLAST">NA()</definedName>
    <definedName name="R_PLAST_CUM">NA()</definedName>
    <definedName name="R_PLAST_SQM">NA()</definedName>
    <definedName name="R_Plastering" localSheetId="6">'[51]Road data'!#REF!</definedName>
    <definedName name="R_Plastering">'[51]Road data'!#REF!</definedName>
    <definedName name="R_R300">'[134]Road data'!$K$484</definedName>
    <definedName name="R_Rev_A300" localSheetId="6">'[135]Road data'!#REF!</definedName>
    <definedName name="R_Rev_A300">'[135]Road data'!#REF!</definedName>
    <definedName name="R_Rev_Q300" localSheetId="6">'[135]Road data'!#REF!</definedName>
    <definedName name="R_Rev_Q300">'[135]Road data'!#REF!</definedName>
    <definedName name="R_REV300">NA()</definedName>
    <definedName name="R_Rs_Mason">NA()</definedName>
    <definedName name="R_Rs_Riv_300">NA()</definedName>
    <definedName name="R_SANDFILL">NA()</definedName>
    <definedName name="R_SandFILLING" localSheetId="6">'[51]Road data'!#REF!</definedName>
    <definedName name="R_SandFILLING">'[51]Road data'!#REF!</definedName>
    <definedName name="R_Scar_BT" localSheetId="6">'[51]Road data'!#REF!</definedName>
    <definedName name="R_Scar_BT">'[51]Road data'!#REF!</definedName>
    <definedName name="R_SCAR_GRA">NA()</definedName>
    <definedName name="R_Scar_GSB">'[51]Road data'!#REF!</definedName>
    <definedName name="R_Scarf">'[134]Road data'!$K$97</definedName>
    <definedName name="R_SCSD">'[134]Road data'!$K$198</definedName>
    <definedName name="R_SCSD_6070">'[51]Road data'!$K$173</definedName>
    <definedName name="R_SCSD_80100" localSheetId="6">'[51]Road data'!#REF!</definedName>
    <definedName name="R_SCSD_80100">'[51]Road data'!#REF!</definedName>
    <definedName name="r_sd_media">NA()</definedName>
    <definedName name="R_SDBC">'[51]Road data'!$K$234</definedName>
    <definedName name="R_shoulders">'[134]Road data'!$K$263</definedName>
    <definedName name="R_Tack">'[51]Road data'!$K$197</definedName>
    <definedName name="R_Teak">NA()</definedName>
    <definedName name="r_vrcc_cur_wall_20">NA()</definedName>
    <definedName name="R_WBM_G2">'[134]Road data'!$K$121</definedName>
    <definedName name="R_WBM_G3">'[134]Road data'!$K$144</definedName>
    <definedName name="R_WBM2" localSheetId="6">'[51]Road data'!#REF!</definedName>
    <definedName name="R_WBM2">'[51]Road data'!#REF!</definedName>
    <definedName name="R_WBM2_HS">'[51]Road data'!$K$116</definedName>
    <definedName name="R_WBM2_HVR" localSheetId="6">'[51]Road data'!#REF!</definedName>
    <definedName name="R_WBM2_HVR">'[51]Road data'!#REF!</definedName>
    <definedName name="R_WBM2_MCS" localSheetId="6">'[51]Road data'!#REF!</definedName>
    <definedName name="R_WBM2_MCS">'[51]Road data'!#REF!</definedName>
    <definedName name="R_WBM3" localSheetId="6">'[51]Road data'!#REF!</definedName>
    <definedName name="R_WBM3">'[51]Road data'!#REF!</definedName>
    <definedName name="R_WBM3_HS">'[51]Road data'!$K$142</definedName>
    <definedName name="R_WBM3_HVR" localSheetId="6">'[51]Road data'!#REF!</definedName>
    <definedName name="R_WBM3_HVR">'[51]Road data'!#REF!</definedName>
    <definedName name="R_WBM3_MCS" localSheetId="6">'[51]Road data'!#REF!</definedName>
    <definedName name="R_WBM3_MCS">'[51]Road data'!#REF!</definedName>
    <definedName name="R_Weepholes" localSheetId="6">'[51]Road data'!#REF!</definedName>
    <definedName name="R_Weepholes">'[51]Road data'!#REF!</definedName>
    <definedName name="R_WMM" localSheetId="6">'[51]Road data'!#REF!</definedName>
    <definedName name="R_WMM">'[51]Road data'!#REF!</definedName>
    <definedName name="raams">NA()</definedName>
    <definedName name="Rabbit">NA()</definedName>
    <definedName name="raf">[87]Material!$D$130</definedName>
    <definedName name="raffs">'[87]Plant &amp;  Machinery'!$G$13</definedName>
    <definedName name="rafi">'[87]Plant &amp;  Machinery'!$G$4</definedName>
    <definedName name="raghava">NA()</definedName>
    <definedName name="raised_pointing">NA()</definedName>
    <definedName name="raj">NA()</definedName>
    <definedName name="raju">[87]Material!$D$126</definedName>
    <definedName name="ram">[87]Material!$D$129</definedName>
    <definedName name="raMA">"[391]data!#ref!"</definedName>
    <definedName name="raod" localSheetId="6">[55]Lead!#REF!</definedName>
    <definedName name="raod" localSheetId="0">[55]Lead!#REF!</definedName>
    <definedName name="raod">[55]Lead!#REF!</definedName>
    <definedName name="ras">NA()</definedName>
    <definedName name="rat">[87]Material!$D$51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6">#REF!</definedName>
    <definedName name="rates" localSheetId="0">#REF!</definedName>
    <definedName name="rates">#REF!</definedName>
    <definedName name="rates1" localSheetId="6">#REF!</definedName>
    <definedName name="rates1" localSheetId="0">#REF!</definedName>
    <definedName name="rates1">#REF!</definedName>
    <definedName name="rates11" localSheetId="6">#REF!</definedName>
    <definedName name="rates11" localSheetId="0">#REF!</definedName>
    <definedName name="rates11">#REF!</definedName>
    <definedName name="rates4" localSheetId="6">#REF!</definedName>
    <definedName name="rates4" localSheetId="0">#REF!</definedName>
    <definedName name="rates4">#REF!</definedName>
    <definedName name="ratesand">'[8]lead-st'!$L$10</definedName>
    <definedName name="Ravu" localSheetId="6">#REF!</definedName>
    <definedName name="Ravu" localSheetId="0">#REF!</definedName>
    <definedName name="Ravu">#REF!</definedName>
    <definedName name="rax">[87]Material!$D$47</definedName>
    <definedName name="rb">'[26]C-data'!$F$112</definedName>
    <definedName name="rbsw">NA()</definedName>
    <definedName name="rbw">NA()</definedName>
    <definedName name="RCArea" localSheetId="6" hidden="1">#REF!</definedName>
    <definedName name="RCArea" localSheetId="0" hidden="1">#REF!</definedName>
    <definedName name="RCArea" hidden="1">#REF!</definedName>
    <definedName name="RCC_CL">"[70]wh_data_r!#ref!"</definedName>
    <definedName name="RCC_CLL">[53]wh_data_R!$AL$1440:$AN$1441</definedName>
    <definedName name="RCC_D_R">[53]CPHEEO!$BG$3:$BG$13</definedName>
    <definedName name="rcc_mix">'[71]data existing_do not delete'!$F$14:$F$15</definedName>
    <definedName name="RCC_NP_CLASS_PIPES">'[54]RCC S.S PIPES NP CLASS'!$A$23:$A$83</definedName>
    <definedName name="RCC_PR_CLASS_PIPES">'[54]RCC S.S PR CLASS'!$A$24:$A$77</definedName>
    <definedName name="rcc_vrcc_mix">'[71]data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6">#REF!</definedName>
    <definedName name="RE" localSheetId="0">#REF!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[138]quarry!$A$5:$AA$337</definedName>
    <definedName name="repo">NA()</definedName>
    <definedName name="rerfdsfsdfd">'[87]Plant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6">#REF!</definedName>
    <definedName name="rfgsdg" localSheetId="0">#REF!</definedName>
    <definedName name="rfgsdg">#REF!</definedName>
    <definedName name="rfrefrfrf">"[71]data!#ref!"</definedName>
    <definedName name="rfregreg">"[71]data!#ref!"</definedName>
    <definedName name="rggdg" localSheetId="6">#REF!</definedName>
    <definedName name="rggdg" localSheetId="0">#REF!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6">[55]Lead!#REF!</definedName>
    <definedName name="road" localSheetId="0">[55]Lead!#REF!</definedName>
    <definedName name="road">[55]Lead!#REF!</definedName>
    <definedName name="Road_Roller">NA()</definedName>
    <definedName name="Road_Sections_list">'[57]Trunk unpaved'!$A$2:$L$233</definedName>
    <definedName name="roar1" localSheetId="6">[55]Lead!#REF!</definedName>
    <definedName name="roar1" localSheetId="0">[55]Lead!#REF!</definedName>
    <definedName name="roar1">[55]Lead!#REF!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[139]r!$F$7</definedName>
    <definedName name="rrotg">'[140]Lead statement'!$P$16</definedName>
    <definedName name="rrr">'[84]Plant &amp;  Machinery'!$G$4</definedName>
    <definedName name="rrrate">'[8]lead-st'!$L$11</definedName>
    <definedName name="RRRR" localSheetId="6">#REF!</definedName>
    <definedName name="RRRR" localSheetId="0">#REF!</definedName>
    <definedName name="RRRR">#REF!</definedName>
    <definedName name="rrrrrrrrr">"[71]material!#ref!"</definedName>
    <definedName name="rrs">[8]rdamdata!$J$9</definedName>
    <definedName name="rs">NA()</definedName>
    <definedName name="RSDP">[9]DATA!$H$215</definedName>
    <definedName name="rstone">[8]rdamdata!$J$11</definedName>
    <definedName name="rt" localSheetId="6">[55]Lead!#REF!</definedName>
    <definedName name="rt" localSheetId="0">[55]Lead!#REF!</definedName>
    <definedName name="rt">[55]Lead!#REF!</definedName>
    <definedName name="rtcf">NA()</definedName>
    <definedName name="rtcfo">NA()</definedName>
    <definedName name="rtethbcvv">"[71]works!#ref!"</definedName>
    <definedName name="rtretretrett">"[401]data.f8.btr!#ref!"</definedName>
    <definedName name="rtytyt">NA()</definedName>
    <definedName name="RubberRings">[65]maya!$B$382:$B$386</definedName>
    <definedName name="rwgregtr">"[71]material!#ref!"</definedName>
    <definedName name="rwm">NA()</definedName>
    <definedName name="rwsrate">'[141]ssr-rates'!$B$1:$J$1644</definedName>
    <definedName name="s" localSheetId="6">#REF!</definedName>
    <definedName name="s" localSheetId="0">#REF!</definedName>
    <definedName name="s">#REF!</definedName>
    <definedName name="S.F" localSheetId="6" hidden="1">'[40]final abstract'!#REF!</definedName>
    <definedName name="S.F" hidden="1">'[40]final abstract'!#REF!</definedName>
    <definedName name="S_8">NA()</definedName>
    <definedName name="S_Backfill">'[124]Road data'!$C$723</definedName>
    <definedName name="S_F">NA()</definedName>
    <definedName name="S_Filter">'[124]Road data'!$C$529</definedName>
    <definedName name="S_HYSD_found">'[124]Road data'!$C$775</definedName>
    <definedName name="S_HYSD_sub">'[124]Road data'!$C$759</definedName>
    <definedName name="S_HYSD_super">'[124]Road data'!$C$743</definedName>
    <definedName name="S_L_WALL">NA()</definedName>
    <definedName name="S_M15_footing">'[124]Road data'!$C$546</definedName>
    <definedName name="S_M15_levellingcoarse">'[124]Road data'!$C$699</definedName>
    <definedName name="S_M15_sub">'[124]Road data'!$C$572</definedName>
    <definedName name="S_m20_bed">'[124]Road data'!$C$598</definedName>
    <definedName name="S_M20_slab">'[124]Road data'!$C$623</definedName>
    <definedName name="S_M25_Approachslab">'[124]Road data'!$C$673</definedName>
    <definedName name="S_M30_WC">'[124]Road data'!$C$648</definedName>
    <definedName name="S_No_">NA()</definedName>
    <definedName name="S_R_300">'[124]Road data'!$C$511</definedName>
    <definedName name="S_S_WALL">NA()</definedName>
    <definedName name="S_weepholes">'[124]Road data'!$C$821</definedName>
    <definedName name="S0">NA()</definedName>
    <definedName name="S0_10">NA()</definedName>
    <definedName name="S12_6">"'smb://Venkat/VENKAT''S%20(D)/FILES/2%20KC258%20PASADINA/My%20Documents/zero.xls'#$'p&amp;m'.$H$264:$H$264"</definedName>
    <definedName name="sa" localSheetId="6">[142]Lead!#REF!</definedName>
    <definedName name="sa" localSheetId="0">[142]Lead!#REF!</definedName>
    <definedName name="sa">[142]Lead!#REF!</definedName>
    <definedName name="saa">"[307]data_bit_i!#ref!"</definedName>
    <definedName name="Saas">"[71]works!#ref!"</definedName>
    <definedName name="sad" localSheetId="6">'[52]Data.F8.BTR'!#REF!</definedName>
    <definedName name="sad" localSheetId="0">'[52]Data.F8.BTR'!#REF!</definedName>
    <definedName name="sad">'[52]Data.F8.BTR'!#REF!</definedName>
    <definedName name="sadfas" localSheetId="6">#REF!</definedName>
    <definedName name="sadfas" localSheetId="0">#REF!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[65]maya!$A$30:$A$31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6">#REF!</definedName>
    <definedName name="SASA" localSheetId="0">#REF!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[88]m!$D$149</definedName>
    <definedName name="sdas">"[71]material!#ref!"</definedName>
    <definedName name="Sdate">NA()</definedName>
    <definedName name="sdf" localSheetId="6">#REF!</definedName>
    <definedName name="sdf" localSheetId="0">#REF!</definedName>
    <definedName name="sdf">#REF!</definedName>
    <definedName name="sdfe">NA()</definedName>
    <definedName name="sdfgdsgdfg">NA()</definedName>
    <definedName name="sdfsdsdfdf">[87]Material!$D$70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6">#REF!</definedName>
    <definedName name="sea" localSheetId="0">#REF!</definedName>
    <definedName name="sea">#REF!</definedName>
    <definedName name="searth">NA()</definedName>
    <definedName name="sec">NA()</definedName>
    <definedName name="sec_deposit">NA()</definedName>
    <definedName name="SEComp" localSheetId="6">'[143]Data.F8.BTR'!#REF!</definedName>
    <definedName name="SEComp" localSheetId="0">'[143]Data.F8.BTR'!#REF!</definedName>
    <definedName name="SEComp">'[143]Data.F8.BTR'!#REF!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'[75]segments-details'!$A$5:$D$439</definedName>
    <definedName name="seig_earth">NA()</definedName>
    <definedName name="seig_gravel">NA()</definedName>
    <definedName name="seig_metal">NA()</definedName>
    <definedName name="seig_sand">NA()</definedName>
    <definedName name="sein" localSheetId="6">#REF!</definedName>
    <definedName name="sein" localSheetId="0">#REF!</definedName>
    <definedName name="sein">#REF!</definedName>
    <definedName name="sein1" localSheetId="6">#REF!</definedName>
    <definedName name="sein1" localSheetId="0">#REF!</definedName>
    <definedName name="sein1">#REF!</definedName>
    <definedName name="sein4" localSheetId="6">#REF!</definedName>
    <definedName name="sein4" localSheetId="0">#REF!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6">[144]Data!#REF!</definedName>
    <definedName name="sese" localSheetId="0">[144]Data!#REF!</definedName>
    <definedName name="sese">[144]Data!#REF!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6">#REF!</definedName>
    <definedName name="SHARED_FORMULA_1_11_1_11_26">#REF!</definedName>
    <definedName name="SHARED_FORMULA_1_11_1_11_30" localSheetId="6">#REF!</definedName>
    <definedName name="SHARED_FORMULA_1_11_1_11_30" localSheetId="0">#REF!</definedName>
    <definedName name="SHARED_FORMULA_1_11_1_11_30">#REF!</definedName>
    <definedName name="SHARED_FORMULA_1_153_1_153_26">NA()</definedName>
    <definedName name="SHARED_FORMULA_1_156_1_156_26" localSheetId="6">CONCATENATE(#REF!,"-",#REF!,"m x ",#REF!,"m")</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 localSheetId="6">+#REF!</definedName>
    <definedName name="SHARED_FORMULA_1_164_1_164_26">+#REF!</definedName>
    <definedName name="SHARED_FORMULA_1_204_1_204_37">NA()</definedName>
    <definedName name="SHARED_FORMULA_1_21_1_21_22" localSheetId="6">+#REF!</definedName>
    <definedName name="SHARED_FORMULA_1_21_1_21_22">+#REF!</definedName>
    <definedName name="SHARED_FORMULA_1_21_1_21_33" localSheetId="6">+#REF!</definedName>
    <definedName name="SHARED_FORMULA_1_21_1_21_33" localSheetId="0">+#REF!</definedName>
    <definedName name="SHARED_FORMULA_1_21_1_21_33">+#REF!</definedName>
    <definedName name="SHARED_FORMULA_1_24_1_24_37" localSheetId="6">+#REF!</definedName>
    <definedName name="SHARED_FORMULA_1_24_1_24_37" localSheetId="0">+#REF!</definedName>
    <definedName name="SHARED_FORMULA_1_24_1_24_37">+#REF!</definedName>
    <definedName name="SHARED_FORMULA_1_28_1_28_33" localSheetId="6">+#REF!</definedName>
    <definedName name="SHARED_FORMULA_1_28_1_28_33" localSheetId="0">+#REF!</definedName>
    <definedName name="SHARED_FORMULA_1_28_1_28_33">+#REF!</definedName>
    <definedName name="SHARED_FORMULA_1_31_1_31_22" localSheetId="6">+#REF!</definedName>
    <definedName name="SHARED_FORMULA_1_31_1_31_22" localSheetId="0">+#REF!</definedName>
    <definedName name="SHARED_FORMULA_1_31_1_31_22">+#REF!</definedName>
    <definedName name="SHARED_FORMULA_1_31_1_31_37" localSheetId="6">+#REF!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 localSheetId="6">+#REF!</definedName>
    <definedName name="SHARED_FORMULA_1_34_1_34_26">+#REF!</definedName>
    <definedName name="SHARED_FORMULA_1_344_1_344_37">NA()</definedName>
    <definedName name="SHARED_FORMULA_1_37_1_37_26">NA()</definedName>
    <definedName name="SHARED_FORMULA_1_38_1_38_30" localSheetId="6">+#REF!</definedName>
    <definedName name="SHARED_FORMULA_1_38_1_38_30">+#REF!</definedName>
    <definedName name="SHARED_FORMULA_1_4_1_4_26" localSheetId="6">+#REF!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6">+#REF!</definedName>
    <definedName name="SHARED_FORMULA_1_46_1_46_22" localSheetId="0">+#REF!</definedName>
    <definedName name="SHARED_FORMULA_1_46_1_46_22">+#REF!</definedName>
    <definedName name="SHARED_FORMULA_1_49_1_49_22">NA()</definedName>
    <definedName name="SHARED_FORMULA_1_5_1_5_22" localSheetId="6">+#REF!</definedName>
    <definedName name="SHARED_FORMULA_1_5_1_5_22">+#REF!</definedName>
    <definedName name="SHARED_FORMULA_1_57_1_57_30" localSheetId="6">+#REF!</definedName>
    <definedName name="SHARED_FORMULA_1_57_1_57_30" localSheetId="0">+#REF!</definedName>
    <definedName name="SHARED_FORMULA_1_57_1_57_30">+#REF!</definedName>
    <definedName name="SHARED_FORMULA_1_60_1_60_30">NA()</definedName>
    <definedName name="SHARED_FORMULA_1_63_1_63_26" localSheetId="6">+#REF!</definedName>
    <definedName name="SHARED_FORMULA_1_63_1_63_26" localSheetId="0">+#REF!</definedName>
    <definedName name="SHARED_FORMULA_1_63_1_63_26">+#REF!</definedName>
    <definedName name="SHARED_FORMULA_1_66_1_66_26">NA()</definedName>
    <definedName name="SHARED_FORMULA_1_7_1_7_33" localSheetId="6">+#REF!</definedName>
    <definedName name="SHARED_FORMULA_1_7_1_7_33">+#REF!</definedName>
    <definedName name="SHARED_FORMULA_1_801_1_801_22">NA()</definedName>
    <definedName name="SHARED_FORMULA_1_860_1_860_22">NA()</definedName>
    <definedName name="SHARED_FORMULA_1_9_1_9_37" localSheetId="6">+#REF!</definedName>
    <definedName name="SHARED_FORMULA_1_9_1_9_37">+#REF!</definedName>
    <definedName name="SHARED_FORMULA_10_114_10_114_26" localSheetId="6">+#REF!*#REF!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6">+#REF!/10^5</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6">+#REF!/10^5</definedName>
    <definedName name="SHARED_FORMULA_11_113_11_113_29" localSheetId="0">+#REF!/10^5</definedName>
    <definedName name="SHARED_FORMULA_11_113_11_113_29">+#REF!/10^5</definedName>
    <definedName name="SHARED_FORMULA_11_116_11_116_21">NA()</definedName>
    <definedName name="SHARED_FORMULA_11_125_11_125_21" localSheetId="6">+#REF!/10^5</definedName>
    <definedName name="SHARED_FORMULA_11_125_11_125_21">+#REF!/10^5</definedName>
    <definedName name="SHARED_FORMULA_11_132_11_132_21" localSheetId="6">+#REF!/10^5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6">+#REF!/10^5</definedName>
    <definedName name="SHARED_FORMULA_11_167_11_167_21" localSheetId="0">+#REF!/10^5</definedName>
    <definedName name="SHARED_FORMULA_11_167_11_167_21">+#REF!/10^5</definedName>
    <definedName name="SHARED_FORMULA_11_182_11_182_25">NA()</definedName>
    <definedName name="SHARED_FORMULA_11_185_11_185_21" localSheetId="6">+#REF!/10^5</definedName>
    <definedName name="SHARED_FORMULA_11_185_11_185_21">+#REF!/10^5</definedName>
    <definedName name="SHARED_FORMULA_11_189_11_189_21">NA()</definedName>
    <definedName name="SHARED_FORMULA_11_28_11_28_21" localSheetId="6">+#REF!/10^5</definedName>
    <definedName name="SHARED_FORMULA_11_28_11_28_21">+#REF!/10^5</definedName>
    <definedName name="SHARED_FORMULA_11_3_11_3_21" localSheetId="6">+#REF!/10^5</definedName>
    <definedName name="SHARED_FORMULA_11_3_11_3_21" localSheetId="0">+#REF!/10^5</definedName>
    <definedName name="SHARED_FORMULA_11_3_11_3_21">+#REF!/10^5</definedName>
    <definedName name="SHARED_FORMULA_11_3_11_3_25">NA()</definedName>
    <definedName name="SHARED_FORMULA_11_3_11_3_29" localSheetId="6">+#REF!/10^5</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 localSheetId="6">+#REF!/10^5</definedName>
    <definedName name="SHARED_FORMULA_11_44_11_44_29">+#REF!/10^5</definedName>
    <definedName name="SHARED_FORMULA_11_46_11_46_29">NA()</definedName>
    <definedName name="SHARED_FORMULA_11_60_11_60_21" localSheetId="6">+#REF!/10^5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6">+#REF!/10^5</definedName>
    <definedName name="SHARED_FORMULA_11_81_11_81_29">+#REF!/10^5</definedName>
    <definedName name="SHARED_FORMULA_11_84_11_84_21">NA()</definedName>
    <definedName name="SHARED_FORMULA_11_88_11_88_21" localSheetId="6">+#REF!/10^5</definedName>
    <definedName name="SHARED_FORMULA_11_88_11_88_21">+#REF!/10^5</definedName>
    <definedName name="SHARED_FORMULA_12_123_12_123_11">NA()</definedName>
    <definedName name="SHARED_FORMULA_14_10_14_10_18" localSheetId="6">+#REF!*#REF!</definedName>
    <definedName name="SHARED_FORMULA_14_10_14_10_18">+#REF!*#REF!</definedName>
    <definedName name="SHARED_FORMULA_14_50_14_50_18" localSheetId="6">+#REF!*#REF!</definedName>
    <definedName name="SHARED_FORMULA_14_50_14_50_18" localSheetId="0">+#REF!*#REF!</definedName>
    <definedName name="SHARED_FORMULA_14_50_14_50_18">+#REF!*#REF!</definedName>
    <definedName name="SHARED_FORMULA_14_52_14_52_18">NA()</definedName>
    <definedName name="SHARED_FORMULA_15_13_15_13_17" localSheetId="6">SUM(#REF!)</definedName>
    <definedName name="SHARED_FORMULA_15_13_15_13_17" localSheetId="0">SUM(#REF!)</definedName>
    <definedName name="SHARED_FORMULA_15_13_15_13_17">SUM(#REF!)</definedName>
    <definedName name="SHARED_FORMULA_18_13_18_13_17" localSheetId="6">IF(#REF!=10,"Ten",IF(#REF!=1,"ONE",""))</definedName>
    <definedName name="SHARED_FORMULA_18_13_18_13_17" localSheetId="0">IF(#REF!=10,"Ten",IF(#REF!=1,"ONE",""))</definedName>
    <definedName name="SHARED_FORMULA_18_13_18_13_17">IF(#REF!=10,"Ten",IF(#REF!=1,"ONE",""))</definedName>
    <definedName name="SHARED_FORMULA_19_13_19_13_17" localSheetId="6">#REF!</definedName>
    <definedName name="SHARED_FORMULA_19_13_19_13_17" localSheetId="0">#REF!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6">+#REF!</definedName>
    <definedName name="SHARED_FORMULA_2_6_2_6_30" localSheetId="0">+#REF!</definedName>
    <definedName name="SHARED_FORMULA_2_6_2_6_30">+#REF!</definedName>
    <definedName name="SHARED_FORMULA_21_13_21_13_17" localSheetId="6">#REF!*#REF!/#REF!</definedName>
    <definedName name="SHARED_FORMULA_21_13_21_13_17" localSheetId="0">#REF!*#REF!/#REF!</definedName>
    <definedName name="SHARED_FORMULA_21_13_21_13_17">#REF!*#REF!/#REF!</definedName>
    <definedName name="SHARED_FORMULA_21_273_21_273_17">NA()</definedName>
    <definedName name="SHARED_FORMULA_21_289_21_289_17" localSheetId="6">SUM(#REF!)</definedName>
    <definedName name="SHARED_FORMULA_21_289_21_289_17">SUM(#REF!)</definedName>
    <definedName name="SHARED_FORMULA_21_291_21_291_17" localSheetId="6">+#REF!-#REF!</definedName>
    <definedName name="SHARED_FORMULA_21_291_21_291_17" localSheetId="0">+#REF!-#REF!</definedName>
    <definedName name="SHARED_FORMULA_21_291_21_291_17">+#REF!-#REF!</definedName>
    <definedName name="SHARED_FORMULA_22_101_22_101_17">NA()</definedName>
    <definedName name="SHARED_FORMULA_22_103_22_103_17" localSheetId="6">+#REF!*#REF!</definedName>
    <definedName name="SHARED_FORMULA_22_103_22_103_17">+#REF!*#REF!</definedName>
    <definedName name="SHARED_FORMULA_22_105_22_105_17">NA()</definedName>
    <definedName name="SHARED_FORMULA_22_108_22_108_17" localSheetId="6">+#REF!*#REF!</definedName>
    <definedName name="SHARED_FORMULA_22_108_22_108_17">+#REF!*#REF!</definedName>
    <definedName name="SHARED_FORMULA_22_110_22_110_17">NA()</definedName>
    <definedName name="SHARED_FORMULA_22_114_22_114_17" localSheetId="6">+#REF!*#REF!</definedName>
    <definedName name="SHARED_FORMULA_22_114_22_114_17">+#REF!*#REF!</definedName>
    <definedName name="SHARED_FORMULA_22_118_22_118_17" localSheetId="6">+#REF!*#REF!</definedName>
    <definedName name="SHARED_FORMULA_22_118_22_118_17" localSheetId="0">+#REF!*#REF!</definedName>
    <definedName name="SHARED_FORMULA_22_118_22_118_17">+#REF!*#REF!</definedName>
    <definedName name="SHARED_FORMULA_22_122_22_122_17" localSheetId="6">+#REF!*#REF!</definedName>
    <definedName name="SHARED_FORMULA_22_122_22_122_17" localSheetId="0">+#REF!*#REF!</definedName>
    <definedName name="SHARED_FORMULA_22_122_22_122_17">+#REF!*#REF!</definedName>
    <definedName name="SHARED_FORMULA_22_123_22_123_17">NA()</definedName>
    <definedName name="SHARED_FORMULA_22_128_22_128_17" localSheetId="6">+#REF!*#REF!</definedName>
    <definedName name="SHARED_FORMULA_22_128_22_128_17">+#REF!*#REF!</definedName>
    <definedName name="SHARED_FORMULA_22_13_22_13_17" localSheetId="6">+#REF!*#REF!</definedName>
    <definedName name="SHARED_FORMULA_22_13_22_13_17" localSheetId="0">+#REF!*#REF!</definedName>
    <definedName name="SHARED_FORMULA_22_13_22_13_17">+#REF!*#REF!</definedName>
    <definedName name="SHARED_FORMULA_22_133_22_133_17" localSheetId="6">+#REF!*#REF!</definedName>
    <definedName name="SHARED_FORMULA_22_133_22_133_17" localSheetId="0">+#REF!*#REF!</definedName>
    <definedName name="SHARED_FORMULA_22_133_22_133_17">+#REF!*#REF!</definedName>
    <definedName name="SHARED_FORMULA_22_138_22_138_17">NA()</definedName>
    <definedName name="SHARED_FORMULA_22_139_22_139_17" localSheetId="6">+#REF!*#REF!</definedName>
    <definedName name="SHARED_FORMULA_22_139_22_139_17">+#REF!*#REF!</definedName>
    <definedName name="SHARED_FORMULA_22_144_22_144_17">NA()</definedName>
    <definedName name="SHARED_FORMULA_22_145_22_145_17" localSheetId="6">+#REF!*#REF!</definedName>
    <definedName name="SHARED_FORMULA_22_145_22_145_17">+#REF!*#REF!</definedName>
    <definedName name="SHARED_FORMULA_22_146_22_146_17">NA()</definedName>
    <definedName name="SHARED_FORMULA_22_148_22_148_17">NA()</definedName>
    <definedName name="SHARED_FORMULA_22_150_22_150_17" localSheetId="6">+#REF!*#REF!</definedName>
    <definedName name="SHARED_FORMULA_22_150_22_150_17">+#REF!*#REF!</definedName>
    <definedName name="SHARED_FORMULA_22_153_22_153_17">NA()</definedName>
    <definedName name="SHARED_FORMULA_22_157_22_157_17" localSheetId="6">+#REF!*#REF!</definedName>
    <definedName name="SHARED_FORMULA_22_157_22_157_17">+#REF!*#REF!</definedName>
    <definedName name="SHARED_FORMULA_22_158_22_158_17">NA()</definedName>
    <definedName name="SHARED_FORMULA_22_159_22_159_17" localSheetId="6">+#REF!*#REF!</definedName>
    <definedName name="SHARED_FORMULA_22_159_22_159_17">+#REF!*#REF!</definedName>
    <definedName name="SHARED_FORMULA_22_161_22_161_17" localSheetId="6">+#REF!*#REF!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6">+#REF!*#REF!</definedName>
    <definedName name="SHARED_FORMULA_22_166_22_166_17" localSheetId="0">+#REF!*#REF!</definedName>
    <definedName name="SHARED_FORMULA_22_166_22_166_17">+#REF!*#REF!</definedName>
    <definedName name="SHARED_FORMULA_22_171_22_171_17" localSheetId="6">+#REF!*#REF!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6">+#REF!*#REF!</definedName>
    <definedName name="SHARED_FORMULA_22_175_22_175_17" localSheetId="0">+#REF!*#REF!</definedName>
    <definedName name="SHARED_FORMULA_22_175_22_175_17">+#REF!*#REF!</definedName>
    <definedName name="SHARED_FORMULA_22_177_22_177_17">NA()</definedName>
    <definedName name="SHARED_FORMULA_22_179_22_179_17" localSheetId="6">+#REF!*#REF!</definedName>
    <definedName name="SHARED_FORMULA_22_179_22_179_17">+#REF!*#REF!</definedName>
    <definedName name="SHARED_FORMULA_22_183_22_183_17">NA()</definedName>
    <definedName name="SHARED_FORMULA_22_184_22_184_17" localSheetId="6">+#REF!*#REF!</definedName>
    <definedName name="SHARED_FORMULA_22_184_22_184_17">+#REF!*#REF!</definedName>
    <definedName name="SHARED_FORMULA_22_186_22_186_17" localSheetId="6">+#REF!*#REF!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6">+#REF!*#REF!</definedName>
    <definedName name="SHARED_FORMULA_22_190_22_190_17" localSheetId="0">+#REF!*#REF!</definedName>
    <definedName name="SHARED_FORMULA_22_190_22_190_17">+#REF!*#REF!</definedName>
    <definedName name="SHARED_FORMULA_22_191_22_191_17">NA()</definedName>
    <definedName name="SHARED_FORMULA_22_196_22_196_17" localSheetId="6">+#REF!*#REF!</definedName>
    <definedName name="SHARED_FORMULA_22_196_22_196_17">+#REF!*#REF!</definedName>
    <definedName name="SHARED_FORMULA_22_199_22_199_17">NA()</definedName>
    <definedName name="SHARED_FORMULA_22_20_22_20_17" localSheetId="6">+#REF!*#REF!</definedName>
    <definedName name="SHARED_FORMULA_22_20_22_20_17">+#REF!*#REF!</definedName>
    <definedName name="SHARED_FORMULA_22_201_22_201_17" localSheetId="6">+#REF!*#REF!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6">+#REF!*#REF!</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6">+#REF!*#REF!</definedName>
    <definedName name="SHARED_FORMULA_22_211_22_211_17">+#REF!*#REF!</definedName>
    <definedName name="SHARED_FORMULA_22_212_22_212_17">NA()</definedName>
    <definedName name="SHARED_FORMULA_22_214_22_214_17" localSheetId="6">+#REF!*#REF!</definedName>
    <definedName name="SHARED_FORMULA_22_214_22_214_17">+#REF!*#REF!</definedName>
    <definedName name="SHARED_FORMULA_22_215_22_215_17">NA()</definedName>
    <definedName name="SHARED_FORMULA_22_216_22_216_17" localSheetId="6">+#REF!*#REF!</definedName>
    <definedName name="SHARED_FORMULA_22_216_22_216_17">+#REF!*#REF!</definedName>
    <definedName name="SHARED_FORMULA_22_218_22_218_17" localSheetId="6">+#REF!*#REF!</definedName>
    <definedName name="SHARED_FORMULA_22_218_22_218_17" localSheetId="0">+#REF!*#REF!</definedName>
    <definedName name="SHARED_FORMULA_22_218_22_218_17">+#REF!*#REF!</definedName>
    <definedName name="SHARED_FORMULA_22_220_22_220_17" localSheetId="6">+#REF!*#REF!</definedName>
    <definedName name="SHARED_FORMULA_22_220_22_220_17" localSheetId="0">+#REF!*#REF!</definedName>
    <definedName name="SHARED_FORMULA_22_220_22_220_17">+#REF!*#REF!</definedName>
    <definedName name="SHARED_FORMULA_22_222_22_222_17" localSheetId="6">+#REF!*#REF!</definedName>
    <definedName name="SHARED_FORMULA_22_222_22_222_17" localSheetId="0">+#REF!*#REF!</definedName>
    <definedName name="SHARED_FORMULA_22_222_22_222_17">+#REF!*#REF!</definedName>
    <definedName name="SHARED_FORMULA_22_224_22_224_17" localSheetId="6">+#REF!*#REF!</definedName>
    <definedName name="SHARED_FORMULA_22_224_22_224_17" localSheetId="0">+#REF!*#REF!</definedName>
    <definedName name="SHARED_FORMULA_22_224_22_224_17">+#REF!*#REF!</definedName>
    <definedName name="SHARED_FORMULA_22_226_22_226_17" localSheetId="6">+#REF!*#REF!</definedName>
    <definedName name="SHARED_FORMULA_22_226_22_226_17" localSheetId="0">+#REF!*#REF!</definedName>
    <definedName name="SHARED_FORMULA_22_226_22_226_17">+#REF!*#REF!</definedName>
    <definedName name="SHARED_FORMULA_22_229_22_229_17" localSheetId="6">+#REF!*#REF!</definedName>
    <definedName name="SHARED_FORMULA_22_229_22_229_17" localSheetId="0">+#REF!*#REF!</definedName>
    <definedName name="SHARED_FORMULA_22_229_22_229_17">+#REF!*#REF!</definedName>
    <definedName name="SHARED_FORMULA_22_232_22_232_17" localSheetId="6">+#REF!*#REF!</definedName>
    <definedName name="SHARED_FORMULA_22_232_22_232_17" localSheetId="0">+#REF!*#REF!</definedName>
    <definedName name="SHARED_FORMULA_22_232_22_232_17">+#REF!*#REF!</definedName>
    <definedName name="SHARED_FORMULA_22_235_22_235_17" localSheetId="6">+#REF!*#REF!</definedName>
    <definedName name="SHARED_FORMULA_22_235_22_235_17" localSheetId="0">+#REF!*#REF!</definedName>
    <definedName name="SHARED_FORMULA_22_235_22_235_17">+#REF!*#REF!</definedName>
    <definedName name="SHARED_FORMULA_22_236_22_236_17">NA()</definedName>
    <definedName name="SHARED_FORMULA_22_237_22_237_17" localSheetId="6">+#REF!*#REF!</definedName>
    <definedName name="SHARED_FORMULA_22_237_22_237_17">+#REF!*#REF!</definedName>
    <definedName name="SHARED_FORMULA_22_238_22_238_17">NA()</definedName>
    <definedName name="SHARED_FORMULA_22_239_22_239_17" localSheetId="6">+#REF!*#REF!</definedName>
    <definedName name="SHARED_FORMULA_22_239_22_239_17">+#REF!*#REF!</definedName>
    <definedName name="SHARED_FORMULA_22_240_22_240_17">NA()</definedName>
    <definedName name="SHARED_FORMULA_22_241_22_241_17" localSheetId="6">+#REF!*#REF!</definedName>
    <definedName name="SHARED_FORMULA_22_241_22_241_17">+#REF!*#REF!</definedName>
    <definedName name="SHARED_FORMULA_22_243_22_243_17" localSheetId="6">+#REF!*#REF!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6">+#REF!*#REF!</definedName>
    <definedName name="SHARED_FORMULA_22_246_22_246_17" localSheetId="0">+#REF!*#REF!</definedName>
    <definedName name="SHARED_FORMULA_22_246_22_246_17">+#REF!*#REF!</definedName>
    <definedName name="SHARED_FORMULA_22_248_22_248_17">NA()</definedName>
    <definedName name="SHARED_FORMULA_22_249_22_249_17" localSheetId="6">+#REF!*#REF!</definedName>
    <definedName name="SHARED_FORMULA_22_249_22_249_17">+#REF!*#REF!</definedName>
    <definedName name="SHARED_FORMULA_22_25_22_25_17" localSheetId="6">+#REF!*#REF!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6">+#REF!*#REF!</definedName>
    <definedName name="SHARED_FORMULA_22_253_22_253_17" localSheetId="0">+#REF!*#REF!</definedName>
    <definedName name="SHARED_FORMULA_22_253_22_253_17">+#REF!*#REF!</definedName>
    <definedName name="SHARED_FORMULA_22_254_22_254_17">NA()</definedName>
    <definedName name="SHARED_FORMULA_22_255_22_255_17" localSheetId="6">+#REF!*#REF!</definedName>
    <definedName name="SHARED_FORMULA_22_255_22_255_17">+#REF!*#REF!</definedName>
    <definedName name="SHARED_FORMULA_22_257_22_257_17" localSheetId="6">+#REF!*#REF!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6">+#REF!*#REF!</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 localSheetId="6">+#REF!*#REF!</definedName>
    <definedName name="SHARED_FORMULA_22_267_22_267_17">+#REF!*#REF!</definedName>
    <definedName name="SHARED_FORMULA_22_269_22_269_17">NA()</definedName>
    <definedName name="SHARED_FORMULA_22_270_22_270_17" localSheetId="6">+#REF!*#REF!</definedName>
    <definedName name="SHARED_FORMULA_22_270_22_270_17">+#REF!*#REF!</definedName>
    <definedName name="SHARED_FORMULA_22_271_22_271_17">NA()</definedName>
    <definedName name="SHARED_FORMULA_22_273_22_273_17" localSheetId="6">+#REF!*#REF!</definedName>
    <definedName name="SHARED_FORMULA_22_273_22_273_17">+#REF!*#REF!</definedName>
    <definedName name="SHARED_FORMULA_22_275_22_275_17">NA()</definedName>
    <definedName name="SHARED_FORMULA_22_276_22_276_17" localSheetId="6">+#REF!*#REF!</definedName>
    <definedName name="SHARED_FORMULA_22_276_22_276_17">+#REF!*#REF!</definedName>
    <definedName name="SHARED_FORMULA_22_278_22_278_17" localSheetId="6">+#REF!*#REF!</definedName>
    <definedName name="SHARED_FORMULA_22_278_22_278_17" localSheetId="0">+#REF!*#REF!</definedName>
    <definedName name="SHARED_FORMULA_22_278_22_278_17">+#REF!*#REF!</definedName>
    <definedName name="SHARED_FORMULA_22_280_22_280_17" localSheetId="6">+#REF!*#REF!</definedName>
    <definedName name="SHARED_FORMULA_22_280_22_280_17" localSheetId="0">+#REF!*#REF!</definedName>
    <definedName name="SHARED_FORMULA_22_280_22_280_17">+#REF!*#REF!</definedName>
    <definedName name="SHARED_FORMULA_22_282_22_282_17" localSheetId="6">+#REF!*#REF!</definedName>
    <definedName name="SHARED_FORMULA_22_282_22_282_17" localSheetId="0">+#REF!*#REF!</definedName>
    <definedName name="SHARED_FORMULA_22_282_22_282_17">+#REF!*#REF!</definedName>
    <definedName name="SHARED_FORMULA_22_284_22_284_17" localSheetId="6">+#REF!*#REF!</definedName>
    <definedName name="SHARED_FORMULA_22_284_22_284_17" localSheetId="0">+#REF!*#REF!</definedName>
    <definedName name="SHARED_FORMULA_22_284_22_284_17">+#REF!*#REF!</definedName>
    <definedName name="SHARED_FORMULA_22_286_22_286_17" localSheetId="6">+#REF!*#REF!</definedName>
    <definedName name="SHARED_FORMULA_22_286_22_286_17" localSheetId="0">+#REF!*#REF!</definedName>
    <definedName name="SHARED_FORMULA_22_286_22_286_17">+#REF!*#REF!</definedName>
    <definedName name="SHARED_FORMULA_22_31_22_31_17" localSheetId="6">+#REF!*#REF!</definedName>
    <definedName name="SHARED_FORMULA_22_31_22_31_17" localSheetId="0">+#REF!*#REF!</definedName>
    <definedName name="SHARED_FORMULA_22_31_22_31_17">+#REF!*#REF!</definedName>
    <definedName name="SHARED_FORMULA_22_33_22_33_17" localSheetId="6">+#REF!*#REF!</definedName>
    <definedName name="SHARED_FORMULA_22_33_22_33_17" localSheetId="0">+#REF!*#REF!</definedName>
    <definedName name="SHARED_FORMULA_22_33_22_33_17">+#REF!*#REF!</definedName>
    <definedName name="SHARED_FORMULA_22_35_22_35_17">NA()</definedName>
    <definedName name="SHARED_FORMULA_22_36_22_36_17" localSheetId="6">+#REF!*#REF!</definedName>
    <definedName name="SHARED_FORMULA_22_36_22_36_17">+#REF!*#REF!</definedName>
    <definedName name="SHARED_FORMULA_22_37_22_37_17">NA()</definedName>
    <definedName name="SHARED_FORMULA_22_40_22_40_17">NA()</definedName>
    <definedName name="SHARED_FORMULA_22_41_22_41_17" localSheetId="6">+#REF!*#REF!</definedName>
    <definedName name="SHARED_FORMULA_22_41_22_41_17">+#REF!*#REF!</definedName>
    <definedName name="SHARED_FORMULA_22_44_22_44_17" localSheetId="6">+#REF!*#REF!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6">+#REF!*#REF!</definedName>
    <definedName name="SHARED_FORMULA_22_49_22_49_17" localSheetId="0">+#REF!*#REF!</definedName>
    <definedName name="SHARED_FORMULA_22_49_22_49_17">+#REF!*#REF!</definedName>
    <definedName name="SHARED_FORMULA_22_52_22_52_17">NA()</definedName>
    <definedName name="SHARED_FORMULA_22_55_22_55_17" localSheetId="6">+#REF!*#REF!</definedName>
    <definedName name="SHARED_FORMULA_22_55_22_55_17">+#REF!*#REF!</definedName>
    <definedName name="SHARED_FORMULA_22_57_22_57_17" localSheetId="6">+#REF!*#REF!</definedName>
    <definedName name="SHARED_FORMULA_22_57_22_57_17" localSheetId="0">+#REF!*#REF!</definedName>
    <definedName name="SHARED_FORMULA_22_57_22_57_17">+#REF!*#REF!</definedName>
    <definedName name="SHARED_FORMULA_22_59_22_59_17">NA()</definedName>
    <definedName name="SHARED_FORMULA_22_61_22_61_17" localSheetId="6">+#REF!*#REF!</definedName>
    <definedName name="SHARED_FORMULA_22_61_22_61_17" localSheetId="0">+#REF!*#REF!</definedName>
    <definedName name="SHARED_FORMULA_22_61_22_61_17">+#REF!*#REF!</definedName>
    <definedName name="SHARED_FORMULA_22_62_22_62_17">NA()</definedName>
    <definedName name="SHARED_FORMULA_22_67_22_67_17" localSheetId="6">+#REF!*#REF!</definedName>
    <definedName name="SHARED_FORMULA_22_67_22_67_17">+#REF!*#REF!</definedName>
    <definedName name="SHARED_FORMULA_22_72_22_72_17">NA()</definedName>
    <definedName name="SHARED_FORMULA_22_73_22_73_17" localSheetId="6">+#REF!*#REF!</definedName>
    <definedName name="SHARED_FORMULA_22_73_22_73_17">+#REF!*#REF!</definedName>
    <definedName name="SHARED_FORMULA_22_78_22_78_17">NA()</definedName>
    <definedName name="SHARED_FORMULA_22_80_22_80_17" localSheetId="6">+#REF!*#REF!</definedName>
    <definedName name="SHARED_FORMULA_22_80_22_80_17">+#REF!*#REF!</definedName>
    <definedName name="SHARED_FORMULA_22_83_22_83_17">NA()</definedName>
    <definedName name="SHARED_FORMULA_22_85_22_85_17" localSheetId="6">+#REF!*#REF!</definedName>
    <definedName name="SHARED_FORMULA_22_85_22_85_17">+#REF!*#REF!</definedName>
    <definedName name="SHARED_FORMULA_22_87_22_87_17" localSheetId="6">+#REF!*#REF!</definedName>
    <definedName name="SHARED_FORMULA_22_87_22_87_17" localSheetId="0">+#REF!*#REF!</definedName>
    <definedName name="SHARED_FORMULA_22_87_22_87_17">+#REF!*#REF!</definedName>
    <definedName name="SHARED_FORMULA_22_90_22_90_17">NA()</definedName>
    <definedName name="SHARED_FORMULA_22_92_22_92_17" localSheetId="6">+#REF!*#REF!</definedName>
    <definedName name="SHARED_FORMULA_22_92_22_92_17" localSheetId="0">+#REF!*#REF!</definedName>
    <definedName name="SHARED_FORMULA_22_92_22_92_17">+#REF!*#REF!</definedName>
    <definedName name="SHARED_FORMULA_22_96_22_96_17">NA()</definedName>
    <definedName name="SHARED_FORMULA_22_98_22_98_17" localSheetId="6">+#REF!*#REF!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6">+#REF!/10^5</definedName>
    <definedName name="SHARED_FORMULA_24_194_24_194_17">+#REF!/10^5</definedName>
    <definedName name="SHARED_FORMULA_24_212_24_212_17" localSheetId="6">+#REF!/10^5</definedName>
    <definedName name="SHARED_FORMULA_24_212_24_212_17" localSheetId="0">+#REF!/10^5</definedName>
    <definedName name="SHARED_FORMULA_24_212_24_212_17">+#REF!/10^5</definedName>
    <definedName name="SHARED_FORMULA_24_227_24_227_17" localSheetId="6">+#REF!/10^5</definedName>
    <definedName name="SHARED_FORMULA_24_227_24_227_17" localSheetId="0">+#REF!/10^5</definedName>
    <definedName name="SHARED_FORMULA_24_227_24_227_17">+#REF!/10^5</definedName>
    <definedName name="SHARED_FORMULA_24_23_24_23_17" localSheetId="6">+#REF!/10^5</definedName>
    <definedName name="SHARED_FORMULA_24_23_24_23_17" localSheetId="0">+#REF!/10^5</definedName>
    <definedName name="SHARED_FORMULA_24_23_24_23_17">+#REF!/10^5</definedName>
    <definedName name="SHARED_FORMULA_24_230_24_230_17" localSheetId="6">+#REF!/10^5</definedName>
    <definedName name="SHARED_FORMULA_24_230_24_230_17" localSheetId="0">+#REF!/10^5</definedName>
    <definedName name="SHARED_FORMULA_24_230_24_230_17">+#REF!/10^5</definedName>
    <definedName name="SHARED_FORMULA_24_233_24_233_17" localSheetId="6">+#REF!/10^5</definedName>
    <definedName name="SHARED_FORMULA_24_233_24_233_17" localSheetId="0">+#REF!/10^5</definedName>
    <definedName name="SHARED_FORMULA_24_233_24_233_17">+#REF!/10^5</definedName>
    <definedName name="SHARED_FORMULA_24_247_24_247_17" localSheetId="6">+#REF!/10^5</definedName>
    <definedName name="SHARED_FORMULA_24_247_24_247_17" localSheetId="0">+#REF!/10^5</definedName>
    <definedName name="SHARED_FORMULA_24_247_24_247_17">+#REF!/10^5</definedName>
    <definedName name="SHARED_FORMULA_24_251_24_251_17" localSheetId="6">+#REF!/10^5</definedName>
    <definedName name="SHARED_FORMULA_24_251_24_251_17" localSheetId="0">+#REF!/10^5</definedName>
    <definedName name="SHARED_FORMULA_24_251_24_251_17">+#REF!/10^5</definedName>
    <definedName name="SHARED_FORMULA_24_271_24_271_17" localSheetId="6">+#REF!/10^5</definedName>
    <definedName name="SHARED_FORMULA_24_271_24_271_17" localSheetId="0">+#REF!/10^5</definedName>
    <definedName name="SHARED_FORMULA_24_271_24_271_17">+#REF!/10^5</definedName>
    <definedName name="SHARED_FORMULA_24_274_24_274_17" localSheetId="6">+#REF!/10^5</definedName>
    <definedName name="SHARED_FORMULA_24_274_24_274_17" localSheetId="0">+#REF!/10^5</definedName>
    <definedName name="SHARED_FORMULA_24_274_24_274_17">+#REF!/10^5</definedName>
    <definedName name="SHARED_FORMULA_24_34_24_34_17" localSheetId="6">+#REF!/10^5</definedName>
    <definedName name="SHARED_FORMULA_24_34_24_34_17" localSheetId="0">+#REF!/10^5</definedName>
    <definedName name="SHARED_FORMULA_24_34_24_34_17">+#REF!/10^5</definedName>
    <definedName name="SHARED_FORMULA_24_65_24_65_17" localSheetId="6">+#REF!/10^5</definedName>
    <definedName name="SHARED_FORMULA_24_65_24_65_17" localSheetId="0">+#REF!/10^5</definedName>
    <definedName name="SHARED_FORMULA_24_65_24_65_17">+#REF!/10^5</definedName>
    <definedName name="SHARED_FORMULA_24_78_24_78_17" localSheetId="6">+#REF!/10^5</definedName>
    <definedName name="SHARED_FORMULA_24_78_24_78_17" localSheetId="0">+#REF!/10^5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6">#REF!</definedName>
    <definedName name="SHARED_FORMULA_3_11_3_11_26" localSheetId="0">#REF!</definedName>
    <definedName name="SHARED_FORMULA_3_11_3_11_26">#REF!</definedName>
    <definedName name="SHARED_FORMULA_3_11_3_11_30" localSheetId="6">#REF!</definedName>
    <definedName name="SHARED_FORMULA_3_11_3_11_30" localSheetId="0">#REF!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6">#REF!</definedName>
    <definedName name="SHARED_FORMULA_3_122_3_122_7" localSheetId="0">#REF!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6">+#REF!</definedName>
    <definedName name="SHARED_FORMULA_3_16_3_16_33" localSheetId="0">+#REF!</definedName>
    <definedName name="SHARED_FORMULA_3_16_3_16_33">+#REF!</definedName>
    <definedName name="SHARED_FORMULA_3_161_3_161_11">0.23</definedName>
    <definedName name="SHARED_FORMULA_3_161_3_161_26">NA()</definedName>
    <definedName name="SHARED_FORMULA_3_164_3_164_26" localSheetId="6">+#REF!</definedName>
    <definedName name="SHARED_FORMULA_3_164_3_164_26" localSheetId="0">+#REF!</definedName>
    <definedName name="SHARED_FORMULA_3_164_3_164_26">+#REF!</definedName>
    <definedName name="SHARED_FORMULA_3_17_3_17_22" localSheetId="6">+#REF!</definedName>
    <definedName name="SHARED_FORMULA_3_17_3_17_22" localSheetId="0">+#REF!</definedName>
    <definedName name="SHARED_FORMULA_3_17_3_17_22">+#REF!</definedName>
    <definedName name="SHARED_FORMULA_3_172_3_172_30">NA()</definedName>
    <definedName name="SHARED_FORMULA_3_174_3_174_11">1+1+0.23</definedName>
    <definedName name="SHARED_FORMULA_3_177_3_177_30" localSheetId="6">+#REF!</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6">+#REF!</definedName>
    <definedName name="SHARED_FORMULA_3_209_3_209_22" localSheetId="0">+#REF!</definedName>
    <definedName name="SHARED_FORMULA_3_209_3_209_22">+#REF!</definedName>
    <definedName name="SHARED_FORMULA_3_21_3_21_33" localSheetId="6">+#REF!</definedName>
    <definedName name="SHARED_FORMULA_3_21_3_21_33" localSheetId="0">+#REF!</definedName>
    <definedName name="SHARED_FORMULA_3_21_3_21_33">+#REF!</definedName>
    <definedName name="SHARED_FORMULA_3_213_3_213_22">NA()</definedName>
    <definedName name="SHARED_FORMULA_3_216_3_216_22" localSheetId="6">+#REF!</definedName>
    <definedName name="SHARED_FORMULA_3_216_3_216_22" localSheetId="0">+#REF!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6">+#REF!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6">+#REF!</definedName>
    <definedName name="SHARED_FORMULA_3_239_3_239_26">+#REF!</definedName>
    <definedName name="SHARED_FORMULA_3_24_3_24_37" localSheetId="6">+#REF!</definedName>
    <definedName name="SHARED_FORMULA_3_24_3_24_37" localSheetId="0">+#REF!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6">+#REF!</definedName>
    <definedName name="SHARED_FORMULA_3_274_3_274_33" localSheetId="0">+#REF!</definedName>
    <definedName name="SHARED_FORMULA_3_274_3_274_33">+#REF!</definedName>
    <definedName name="SHARED_FORMULA_3_275_3_275_9">1</definedName>
    <definedName name="SHARED_FORMULA_3_28_3_28_33" localSheetId="6">+#REF!</definedName>
    <definedName name="SHARED_FORMULA_3_28_3_28_33" localSheetId="0">+#REF!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6">+#REF!</definedName>
    <definedName name="SHARED_FORMULA_3_31_3_31_22" localSheetId="0">+#REF!</definedName>
    <definedName name="SHARED_FORMULA_3_31_3_31_22">+#REF!</definedName>
    <definedName name="SHARED_FORMULA_3_31_3_31_30" localSheetId="6">+#REF!</definedName>
    <definedName name="SHARED_FORMULA_3_31_3_31_30" localSheetId="0">+#REF!</definedName>
    <definedName name="SHARED_FORMULA_3_31_3_31_30">+#REF!</definedName>
    <definedName name="SHARED_FORMULA_3_312_3_312_9">1</definedName>
    <definedName name="SHARED_FORMULA_3_319_3_319_0">NA()</definedName>
    <definedName name="SHARED_FORMULA_3_32_3_32_37" localSheetId="6">+#REF!</definedName>
    <definedName name="SHARED_FORMULA_3_32_3_32_37" localSheetId="0">+#REF!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6">#REF!</definedName>
    <definedName name="SHARED_FORMULA_3_38_3_38_30">#REF!</definedName>
    <definedName name="SHARED_FORMULA_3_388_3_388_22">1</definedName>
    <definedName name="SHARED_FORMULA_3_39_3_39_37" localSheetId="6">+#REF!</definedName>
    <definedName name="SHARED_FORMULA_3_39_3_39_37" localSheetId="0">+#REF!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6">+#REF!</definedName>
    <definedName name="SHARED_FORMULA_3_46_3_46_22" localSheetId="0">+#REF!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6">+#REF!</definedName>
    <definedName name="SHARED_FORMULA_3_5_3_5_22">+#REF!</definedName>
    <definedName name="SHARED_FORMULA_3_500_3_500_0">NA()</definedName>
    <definedName name="SHARED_FORMULA_3_503_3_503_37" localSheetId="6">+#REF!</definedName>
    <definedName name="SHARED_FORMULA_3_503_3_503_37" localSheetId="0">+#REF!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6">+#REF!</definedName>
    <definedName name="SHARED_FORMULA_3_517_3_517_26" localSheetId="0">+#REF!</definedName>
    <definedName name="SHARED_FORMULA_3_517_3_517_26">+#REF!</definedName>
    <definedName name="SHARED_FORMULA_3_521_3_521_26" localSheetId="6">+#REF!</definedName>
    <definedName name="SHARED_FORMULA_3_521_3_521_26" localSheetId="0">+#REF!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6">+#REF!</definedName>
    <definedName name="SHARED_FORMULA_3_57_3_57_30" localSheetId="0">+#REF!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6">+#REF!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6">+#REF!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6">+#REF!</definedName>
    <definedName name="SHARED_FORMULA_3_9_3_9_37">+#REF!</definedName>
    <definedName name="SHARED_FORMULA_3_903_3_903_0">NA()</definedName>
    <definedName name="SHARED_FORMULA_3_91_3_91_8">NA()</definedName>
    <definedName name="SHARED_FORMULA_3_95_3_95_7" localSheetId="6">#REF!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6">+#REF!</definedName>
    <definedName name="SHARED_FORMULA_4_135_4_135_30" localSheetId="0">+#REF!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6">+#REF!+0.075*2</definedName>
    <definedName name="SHARED_FORMULA_4_164_4_164_26" localSheetId="0">+#REF!+0.075*2</definedName>
    <definedName name="SHARED_FORMULA_4_164_4_164_26">+#REF!+0.075*2</definedName>
    <definedName name="SHARED_FORMULA_4_165_4_165_30">NA()</definedName>
    <definedName name="SHARED_FORMULA_4_166_4_166_11">4.23+2.23+2.23+2</definedName>
    <definedName name="SHARED_FORMULA_4_170_4_170_30" localSheetId="6">+#REF!</definedName>
    <definedName name="SHARED_FORMULA_4_170_4_170_30" localSheetId="0">+#REF!</definedName>
    <definedName name="SHARED_FORMULA_4_170_4_170_30">+#REF!</definedName>
    <definedName name="SHARED_FORMULA_4_174_4_174_22" localSheetId="6">+#REF!</definedName>
    <definedName name="SHARED_FORMULA_4_174_4_174_22" localSheetId="0">+#REF!</definedName>
    <definedName name="SHARED_FORMULA_4_174_4_174_22">+#REF!</definedName>
    <definedName name="SHARED_FORMULA_4_178_4_178_22">NA()</definedName>
    <definedName name="SHARED_FORMULA_4_178_4_178_9">1.65+5.5+5</definedName>
    <definedName name="SHARED_FORMULA_4_18_4_18_37" localSheetId="6">+#REF!+0.15*2</definedName>
    <definedName name="SHARED_FORMULA_4_18_4_18_37" localSheetId="0">+#REF!+0.15*2</definedName>
    <definedName name="SHARED_FORMULA_4_18_4_18_37">+#REF!+0.15*2</definedName>
    <definedName name="SHARED_FORMULA_4_183_4_183_20">3.73+3.23*2</definedName>
    <definedName name="SHARED_FORMULA_4_184_4_184_9">5.73+3.03+5.73</definedName>
    <definedName name="SHARED_FORMULA_4_189_4_189_22" localSheetId="6">+#REF!</definedName>
    <definedName name="SHARED_FORMULA_4_189_4_189_22" localSheetId="0">+#REF!</definedName>
    <definedName name="SHARED_FORMULA_4_189_4_189_22">+#REF!</definedName>
    <definedName name="SHARED_FORMULA_4_191_4_191_18">4.545+3.015+4.15+5.52+4.54+0.23</definedName>
    <definedName name="SHARED_FORMULA_4_193_4_193_22">NA()</definedName>
    <definedName name="SHARED_FORMULA_4_194_4_194_22" localSheetId="6">+#REF!</definedName>
    <definedName name="SHARED_FORMULA_4_194_4_194_22" localSheetId="0">+#REF!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6">+#REF!</definedName>
    <definedName name="SHARED_FORMULA_4_204_4_204_30" localSheetId="0">+#REF!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6">+#REF!</definedName>
    <definedName name="SHARED_FORMULA_4_205_4_205_22" localSheetId="0">+#REF!</definedName>
    <definedName name="SHARED_FORMULA_4_205_4_205_22">+#REF!</definedName>
    <definedName name="SHARED_FORMULA_4_209_4_209_22">NA()</definedName>
    <definedName name="SHARED_FORMULA_4_209_4_209_30" localSheetId="6">+#REF!</definedName>
    <definedName name="SHARED_FORMULA_4_209_4_209_30" localSheetId="0">+#REF!</definedName>
    <definedName name="SHARED_FORMULA_4_209_4_209_30">+#REF!</definedName>
    <definedName name="SHARED_FORMULA_4_210_4_210_26">NA()</definedName>
    <definedName name="SHARED_FORMULA_4_213_4_213_26" localSheetId="6">+#REF!</definedName>
    <definedName name="SHARED_FORMULA_4_213_4_213_26">+#REF!</definedName>
    <definedName name="SHARED_FORMULA_4_216_4_216_26" localSheetId="6">+#REF!</definedName>
    <definedName name="SHARED_FORMULA_4_216_4_216_26" localSheetId="0">+#REF!</definedName>
    <definedName name="SHARED_FORMULA_4_216_4_216_26">+#REF!</definedName>
    <definedName name="SHARED_FORMULA_4_222_4_222_9">1.65+5.5+5</definedName>
    <definedName name="SHARED_FORMULA_4_228_4_228_26">NA()</definedName>
    <definedName name="SHARED_FORMULA_4_231_4_231_26" localSheetId="6">+#REF!</definedName>
    <definedName name="SHARED_FORMULA_4_231_4_231_26" localSheetId="0">+#REF!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6">SUM(#REF!)</definedName>
    <definedName name="SHARED_FORMULA_4_291_4_291_17" localSheetId="0">SUM(#REF!)</definedName>
    <definedName name="SHARED_FORMULA_4_291_4_291_17">SUM(#REF!)</definedName>
    <definedName name="SHARED_FORMULA_4_297_4_297_37" localSheetId="6">+#REF!+0.23*2</definedName>
    <definedName name="SHARED_FORMULA_4_297_4_297_37" localSheetId="0">+#REF!+0.23*2</definedName>
    <definedName name="SHARED_FORMULA_4_297_4_297_37">+#REF!+0.23*2</definedName>
    <definedName name="SHARED_FORMULA_4_310_4_310_9">1.65+5.5+5</definedName>
    <definedName name="SHARED_FORMULA_4_34_4_34_26" localSheetId="6">+#REF!+0.1*2</definedName>
    <definedName name="SHARED_FORMULA_4_34_4_34_26" localSheetId="0">+#REF!+0.1*2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6">+#REF!</definedName>
    <definedName name="SHARED_FORMULA_4_396_4_396_37" localSheetId="0">+#REF!</definedName>
    <definedName name="SHARED_FORMULA_4_396_4_396_37">+#REF!</definedName>
    <definedName name="SHARED_FORMULA_4_398_4_398_22">NA()</definedName>
    <definedName name="SHARED_FORMULA_4_4_4_4_26" localSheetId="6">+#REF!+0.15*2</definedName>
    <definedName name="SHARED_FORMULA_4_4_4_4_26" localSheetId="0">+#REF!+0.15*2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6">+#REF!</definedName>
    <definedName name="SHARED_FORMULA_4_472_4_472_37" localSheetId="0">+#REF!</definedName>
    <definedName name="SHARED_FORMULA_4_472_4_472_37">+#REF!</definedName>
    <definedName name="SHARED_FORMULA_4_488_4_488_22">12.31+1.81+1.355</definedName>
    <definedName name="SHARED_FORMULA_4_5_4_5_22" localSheetId="6">+#REF!+0.15*2</definedName>
    <definedName name="SHARED_FORMULA_4_5_4_5_22" localSheetId="0">+#REF!+0.15*2</definedName>
    <definedName name="SHARED_FORMULA_4_5_4_5_22">+#REF!+0.15*2</definedName>
    <definedName name="SHARED_FORMULA_4_5_4_5_37" localSheetId="6">+#REF!+0.15*2</definedName>
    <definedName name="SHARED_FORMULA_4_5_4_5_37" localSheetId="0">+#REF!+0.15*2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6">+#REF!+0.15*2</definedName>
    <definedName name="SHARED_FORMULA_4_6_4_6_30" localSheetId="0">+#REF!+0.15*2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6">+#REF!+0.075*2</definedName>
    <definedName name="SHARED_FORMULA_4_70_4_70_33" localSheetId="0">+#REF!+0.075*2</definedName>
    <definedName name="SHARED_FORMULA_4_70_4_70_33">+#REF!+0.075*2</definedName>
    <definedName name="SHARED_FORMULA_4_732_4_732_22" localSheetId="6">+#REF!</definedName>
    <definedName name="SHARED_FORMULA_4_732_4_732_22" localSheetId="0">+#REF!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6">+#REF!</definedName>
    <definedName name="SHARED_FORMULA_4_816_4_816_26" localSheetId="0">+#REF!</definedName>
    <definedName name="SHARED_FORMULA_4_816_4_816_26">+#REF!</definedName>
    <definedName name="SHARED_FORMULA_4_82_4_82_33">NA()</definedName>
    <definedName name="SHARED_FORMULA_4_827_4_827_26" localSheetId="6">+#REF!</definedName>
    <definedName name="SHARED_FORMULA_4_827_4_827_26" localSheetId="0">+#REF!</definedName>
    <definedName name="SHARED_FORMULA_4_827_4_827_26">+#REF!</definedName>
    <definedName name="SHARED_FORMULA_4_837_4_837_26" localSheetId="6">+#REF!</definedName>
    <definedName name="SHARED_FORMULA_4_837_4_837_26" localSheetId="0">+#REF!</definedName>
    <definedName name="SHARED_FORMULA_4_837_4_837_26">+#REF!</definedName>
    <definedName name="SHARED_FORMULA_4_847_4_847_26" localSheetId="6">+#REF!</definedName>
    <definedName name="SHARED_FORMULA_4_847_4_847_26" localSheetId="0">+#REF!</definedName>
    <definedName name="SHARED_FORMULA_4_847_4_847_26">+#REF!</definedName>
    <definedName name="SHARED_FORMULA_4_86_4_86_33" localSheetId="6">+#REF!</definedName>
    <definedName name="SHARED_FORMULA_4_86_4_86_33" localSheetId="0">+#REF!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6">+#REF!</definedName>
    <definedName name="SHARED_FORMULA_4_94_4_94_33" localSheetId="0">+#REF!</definedName>
    <definedName name="SHARED_FORMULA_4_94_4_94_33">+#REF!</definedName>
    <definedName name="SHARED_FORMULA_4_98_4_98_13">6.275+2.795+1.82+4.63+0.23</definedName>
    <definedName name="SHARED_FORMULA_5_11_5_11_26" localSheetId="6">#REF!+0.1*2</definedName>
    <definedName name="SHARED_FORMULA_5_11_5_11_26" localSheetId="0">#REF!+0.1*2</definedName>
    <definedName name="SHARED_FORMULA_5_11_5_11_26">#REF!+0.1*2</definedName>
    <definedName name="SHARED_FORMULA_5_1137_5_1137_22">0.23</definedName>
    <definedName name="SHARED_FORMULA_5_116_5_116_26" localSheetId="6">+#REF!</definedName>
    <definedName name="SHARED_FORMULA_5_116_5_116_26" localSheetId="0">+#REF!</definedName>
    <definedName name="SHARED_FORMULA_5_116_5_116_26">+#REF!</definedName>
    <definedName name="SHARED_FORMULA_5_1201_5_1201_22">0.23</definedName>
    <definedName name="SHARED_FORMULA_5_124_5_124_13">1+1+0.23</definedName>
    <definedName name="SHARED_FORMULA_5_130_5_130_22" localSheetId="6">+#REF!</definedName>
    <definedName name="SHARED_FORMULA_5_130_5_130_22" localSheetId="0">+#REF!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6">+#REF!</definedName>
    <definedName name="SHARED_FORMULA_5_142_5_142_30" localSheetId="0">+#REF!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6">+#REF!</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 localSheetId="6">+#REF!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6">+#REF!</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 localSheetId="6">+#REF!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6">+#REF!</definedName>
    <definedName name="SHARED_FORMULA_5_278_5_278_26">+#REF!</definedName>
    <definedName name="SHARED_FORMULA_5_287_5_287_30" localSheetId="6">+#REF!</definedName>
    <definedName name="SHARED_FORMULA_5_287_5_287_30" localSheetId="0">+#REF!</definedName>
    <definedName name="SHARED_FORMULA_5_287_5_287_30">+#REF!</definedName>
    <definedName name="SHARED_FORMULA_5_289_5_289_26">NA()</definedName>
    <definedName name="SHARED_FORMULA_5_293_5_293_26" localSheetId="6">+#REF!</definedName>
    <definedName name="SHARED_FORMULA_5_293_5_293_26" localSheetId="0">+#REF!</definedName>
    <definedName name="SHARED_FORMULA_5_293_5_293_26">+#REF!</definedName>
    <definedName name="SHARED_FORMULA_5_308_5_308_26" localSheetId="6">+#REF!</definedName>
    <definedName name="SHARED_FORMULA_5_308_5_308_26" localSheetId="0">+#REF!</definedName>
    <definedName name="SHARED_FORMULA_5_308_5_308_26">+#REF!</definedName>
    <definedName name="SHARED_FORMULA_5_32_5_32_37" localSheetId="6">+#REF!+0.1*2</definedName>
    <definedName name="SHARED_FORMULA_5_32_5_32_37" localSheetId="0">+#REF!+0.1*2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6">+#REF!+0.1*2</definedName>
    <definedName name="SHARED_FORMULA_5_39_5_39_37" localSheetId="0">+#REF!+0.1*2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6">+#REF!</definedName>
    <definedName name="SHARED_FORMULA_5_432_5_432_22" localSheetId="0">+#REF!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6">+#REF!</definedName>
    <definedName name="SHARED_FORMULA_5_551_5_551_26" localSheetId="0">+#REF!</definedName>
    <definedName name="SHARED_FORMULA_5_551_5_551_26">+#REF!</definedName>
    <definedName name="SHARED_FORMULA_5_558_5_558_7">0.23</definedName>
    <definedName name="SHARED_FORMULA_5_562_5_562_26" localSheetId="6">+#REF!</definedName>
    <definedName name="SHARED_FORMULA_5_562_5_562_26" localSheetId="0">+#REF!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6">+#REF!+0.1*2</definedName>
    <definedName name="SHARED_FORMULA_5_57_5_57_30" localSheetId="0">+#REF!+0.1*2</definedName>
    <definedName name="SHARED_FORMULA_5_57_5_57_30">+#REF!+0.1*2</definedName>
    <definedName name="SHARED_FORMULA_5_572_5_572_26" localSheetId="6">+#REF!</definedName>
    <definedName name="SHARED_FORMULA_5_572_5_572_26" localSheetId="0">+#REF!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6">+#REF!</definedName>
    <definedName name="SHARED_FORMULA_5_610_5_610_26" localSheetId="0">+#REF!</definedName>
    <definedName name="SHARED_FORMULA_5_610_5_610_26">+#REF!</definedName>
    <definedName name="SHARED_FORMULA_5_612_5_612_26">NA()</definedName>
    <definedName name="SHARED_FORMULA_5_637_5_637_26" localSheetId="6">+#REF!</definedName>
    <definedName name="SHARED_FORMULA_5_637_5_637_26" localSheetId="0">+#REF!</definedName>
    <definedName name="SHARED_FORMULA_5_637_5_637_26">+#REF!</definedName>
    <definedName name="SHARED_FORMULA_5_639_5_639_26">NA()</definedName>
    <definedName name="SHARED_FORMULA_5_650_5_650_26" localSheetId="6">+#REF!</definedName>
    <definedName name="SHARED_FORMULA_5_650_5_650_26">+#REF!</definedName>
    <definedName name="SHARED_FORMULA_5_666_5_666_26">NA()</definedName>
    <definedName name="SHARED_FORMULA_5_675_5_675_26" localSheetId="6">+#REF!</definedName>
    <definedName name="SHARED_FORMULA_5_675_5_675_26">+#REF!</definedName>
    <definedName name="SHARED_FORMULA_5_7_5_7_33" localSheetId="6">+#REF!+0.1*2</definedName>
    <definedName name="SHARED_FORMULA_5_7_5_7_33" localSheetId="0">+#REF!+0.1*2</definedName>
    <definedName name="SHARED_FORMULA_5_7_5_7_33">+#REF!+0.1*2</definedName>
    <definedName name="SHARED_FORMULA_5_700_5_700_26" localSheetId="6">+#REF!</definedName>
    <definedName name="SHARED_FORMULA_5_700_5_700_26" localSheetId="0">+#REF!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6">+#REF!</definedName>
    <definedName name="SHARED_FORMULA_5_827_5_827_26" localSheetId="0">+#REF!</definedName>
    <definedName name="SHARED_FORMULA_5_827_5_827_26">+#REF!</definedName>
    <definedName name="SHARED_FORMULA_5_833_5_833_17">0.6*2+0.3</definedName>
    <definedName name="SHARED_FORMULA_5_837_5_837_26" localSheetId="6">+#REF!</definedName>
    <definedName name="SHARED_FORMULA_5_837_5_837_26" localSheetId="0">+#REF!</definedName>
    <definedName name="SHARED_FORMULA_5_837_5_837_26">+#REF!</definedName>
    <definedName name="SHARED_FORMULA_5_84_5_84_26">0.23+0.1*2</definedName>
    <definedName name="SHARED_FORMULA_5_847_5_847_26" localSheetId="6">+#REF!</definedName>
    <definedName name="SHARED_FORMULA_5_847_5_847_26" localSheetId="0">+#REF!</definedName>
    <definedName name="SHARED_FORMULA_5_847_5_847_26">+#REF!</definedName>
    <definedName name="SHARED_FORMULA_5_85_5_85_30" localSheetId="6">+#REF!</definedName>
    <definedName name="SHARED_FORMULA_5_85_5_85_30" localSheetId="0">+#REF!</definedName>
    <definedName name="SHARED_FORMULA_5_85_5_85_30">+#REF!</definedName>
    <definedName name="SHARED_FORMULA_5_87_5_87_26">0.23+0.1*2</definedName>
    <definedName name="SHARED_FORMULA_5_9_5_9_37" localSheetId="6">+#REF!+0.15</definedName>
    <definedName name="SHARED_FORMULA_5_9_5_9_37" localSheetId="0">+#REF!+0.15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6">+#REF!-#REF!</definedName>
    <definedName name="SHARED_FORMULA_6_1034_6_1034_26" localSheetId="0">+#REF!-#REF!</definedName>
    <definedName name="SHARED_FORMULA_6_1034_6_1034_26">+#REF!-#REF!</definedName>
    <definedName name="SHARED_FORMULA_6_1038_6_1038_22" localSheetId="6">+#REF!</definedName>
    <definedName name="SHARED_FORMULA_6_1038_6_1038_22" localSheetId="0">+#REF!</definedName>
    <definedName name="SHARED_FORMULA_6_1038_6_1038_22">+#REF!</definedName>
    <definedName name="SHARED_FORMULA_6_1039_6_1039_26">NA()</definedName>
    <definedName name="SHARED_FORMULA_6_1044_6_1044_26" localSheetId="6">+#REF!-#REF!</definedName>
    <definedName name="SHARED_FORMULA_6_1044_6_1044_26" localSheetId="0">+#REF!-#REF!</definedName>
    <definedName name="SHARED_FORMULA_6_1044_6_1044_26">+#REF!-#REF!</definedName>
    <definedName name="SHARED_FORMULA_6_1052_6_1052_26" localSheetId="6">+#REF!-#REF!</definedName>
    <definedName name="SHARED_FORMULA_6_1052_6_1052_26" localSheetId="0">+#REF!-#REF!</definedName>
    <definedName name="SHARED_FORMULA_6_1052_6_1052_26">+#REF!-#REF!</definedName>
    <definedName name="SHARED_FORMULA_6_1056_6_1056_22" localSheetId="6">+#REF!</definedName>
    <definedName name="SHARED_FORMULA_6_1056_6_1056_22" localSheetId="0">+#REF!</definedName>
    <definedName name="SHARED_FORMULA_6_1056_6_1056_22">+#REF!</definedName>
    <definedName name="SHARED_FORMULA_6_1059_6_1059_9">1+1+0.115</definedName>
    <definedName name="SHARED_FORMULA_6_106_6_106_22" localSheetId="6">+#REF!</definedName>
    <definedName name="SHARED_FORMULA_6_106_6_106_22" localSheetId="0">+#REF!</definedName>
    <definedName name="SHARED_FORMULA_6_106_6_106_22">+#REF!</definedName>
    <definedName name="SHARED_FORMULA_6_1066_6_1066_22">NA()</definedName>
    <definedName name="SHARED_FORMULA_6_1071_6_1071_26" localSheetId="6">+#REF!-#REF!</definedName>
    <definedName name="SHARED_FORMULA_6_1071_6_1071_26" localSheetId="0">+#REF!-#REF!</definedName>
    <definedName name="SHARED_FORMULA_6_1071_6_1071_26">+#REF!-#REF!</definedName>
    <definedName name="SHARED_FORMULA_6_1075_6_1075_22">NA()</definedName>
    <definedName name="SHARED_FORMULA_6_1081_6_1081_26" localSheetId="6">+#REF!-#REF!</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6">+#REF!+#REF!</definedName>
    <definedName name="SHARED_FORMULA_6_11_6_11_26" localSheetId="0">+#REF!+#REF!</definedName>
    <definedName name="SHARED_FORMULA_6_11_6_11_26">+#REF!+#REF!</definedName>
    <definedName name="SHARED_FORMULA_6_11_6_11_30" localSheetId="6">+#REF!+#REF!</definedName>
    <definedName name="SHARED_FORMULA_6_11_6_11_30" localSheetId="0">+#REF!+#REF!</definedName>
    <definedName name="SHARED_FORMULA_6_11_6_11_30">+#REF!+#REF!</definedName>
    <definedName name="SHARED_FORMULA_6_110_6_110_22">NA()</definedName>
    <definedName name="SHARED_FORMULA_6_1106_6_1106_26" localSheetId="6">#REF!+0.6</definedName>
    <definedName name="SHARED_FORMULA_6_1106_6_1106_26" localSheetId="0">#REF!+0.6</definedName>
    <definedName name="SHARED_FORMULA_6_1106_6_1106_26">#REF!+0.6</definedName>
    <definedName name="SHARED_FORMULA_6_1118_6_1118_22" localSheetId="6">+#REF!</definedName>
    <definedName name="SHARED_FORMULA_6_1118_6_1118_22" localSheetId="0">+#REF!</definedName>
    <definedName name="SHARED_FORMULA_6_1118_6_1118_22">+#REF!</definedName>
    <definedName name="SHARED_FORMULA_6_1135_6_1135_26">NA()</definedName>
    <definedName name="SHARED_FORMULA_6_114_6_114_26" localSheetId="6">#REF!+#REF!-#REF!</definedName>
    <definedName name="SHARED_FORMULA_6_114_6_114_26" localSheetId="0">#REF!+#REF!-#REF!</definedName>
    <definedName name="SHARED_FORMULA_6_114_6_114_26">#REF!+#REF!-#REF!</definedName>
    <definedName name="SHARED_FORMULA_6_1152_6_1152_22" localSheetId="6">+#REF!</definedName>
    <definedName name="SHARED_FORMULA_6_1152_6_1152_22" localSheetId="0">+#REF!</definedName>
    <definedName name="SHARED_FORMULA_6_1152_6_1152_22">+#REF!</definedName>
    <definedName name="SHARED_FORMULA_6_1161_6_1161_22" localSheetId="6">+#REF!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6">+#REF!+0.6-0.3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6">ROUND(#REF!*#REF!/#REF!,2)</definedName>
    <definedName name="SHARED_FORMULA_6_13_6_13_7">ROUND(#REF!*#REF!/#REF!,2)</definedName>
    <definedName name="SHARED_FORMULA_6_1313_6_1313_22">0.2</definedName>
    <definedName name="SHARED_FORMULA_6_132_6_132_30" localSheetId="6">+#REF!</definedName>
    <definedName name="SHARED_FORMULA_6_132_6_132_30" localSheetId="0">+#REF!</definedName>
    <definedName name="SHARED_FORMULA_6_132_6_132_30">+#REF!</definedName>
    <definedName name="SHARED_FORMULA_6_132_6_132_37" localSheetId="6">+#REF!-#REF!</definedName>
    <definedName name="SHARED_FORMULA_6_132_6_132_37" localSheetId="0">+#REF!-#REF!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6">+#REF!</definedName>
    <definedName name="SHARED_FORMULA_6_1371_6_1371_26" localSheetId="0">+#REF!</definedName>
    <definedName name="SHARED_FORMULA_6_1371_6_1371_26">+#REF!</definedName>
    <definedName name="SHARED_FORMULA_6_1382_6_1382_26">NA()</definedName>
    <definedName name="SHARED_FORMULA_6_1398_6_1398_26" localSheetId="6">+#REF!</definedName>
    <definedName name="SHARED_FORMULA_6_1398_6_1398_26" localSheetId="0">+#REF!</definedName>
    <definedName name="SHARED_FORMULA_6_1398_6_1398_26">+#REF!</definedName>
    <definedName name="SHARED_FORMULA_6_1402_6_1402_26">NA()</definedName>
    <definedName name="SHARED_FORMULA_6_141_6_141_37" localSheetId="6">+#REF!-#REF!</definedName>
    <definedName name="SHARED_FORMULA_6_141_6_141_37">+#REF!-#REF!</definedName>
    <definedName name="SHARED_FORMULA_6_1418_6_1418_26" localSheetId="6">+#REF!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6">+#REF!</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6">+#REF!</definedName>
    <definedName name="SHARED_FORMULA_6_1492_6_1492_26">+#REF!</definedName>
    <definedName name="SHARED_FORMULA_6_1493_6_1493_26">NA()</definedName>
    <definedName name="SHARED_FORMULA_6_150_6_150_37" localSheetId="6">+#REF!-#REF!</definedName>
    <definedName name="SHARED_FORMULA_6_150_6_150_37">+#REF!-#REF!</definedName>
    <definedName name="SHARED_FORMULA_6_1501_6_1501_26" localSheetId="6">+#REF!</definedName>
    <definedName name="SHARED_FORMULA_6_1501_6_1501_26" localSheetId="0">+#REF!</definedName>
    <definedName name="SHARED_FORMULA_6_1501_6_1501_26">+#REF!</definedName>
    <definedName name="SHARED_FORMULA_6_1507_6_1507_26">NA()</definedName>
    <definedName name="SHARED_FORMULA_6_1509_6_1509_26" localSheetId="6">+#REF!</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 localSheetId="6">+#REF!</definedName>
    <definedName name="SHARED_FORMULA_6_1523_6_1523_26">+#REF!</definedName>
    <definedName name="SHARED_FORMULA_6_1532_6_1532_26" localSheetId="6">+#REF!</definedName>
    <definedName name="SHARED_FORMULA_6_1532_6_1532_26" localSheetId="0">+#REF!</definedName>
    <definedName name="SHARED_FORMULA_6_1532_6_1532_26">+#REF!</definedName>
    <definedName name="SHARED_FORMULA_6_154_6_154_33" localSheetId="6">+#REF!-#REF!</definedName>
    <definedName name="SHARED_FORMULA_6_154_6_154_33" localSheetId="0">+#REF!-#REF!</definedName>
    <definedName name="SHARED_FORMULA_6_154_6_154_33">+#REF!-#REF!</definedName>
    <definedName name="SHARED_FORMULA_6_1541_6_1541_26">NA()</definedName>
    <definedName name="SHARED_FORMULA_6_1548_6_1548_26" localSheetId="6">+#REF!</definedName>
    <definedName name="SHARED_FORMULA_6_1548_6_1548_26">+#REF!</definedName>
    <definedName name="SHARED_FORMULA_6_1557_6_1557_26" localSheetId="6">+#REF!</definedName>
    <definedName name="SHARED_FORMULA_6_1557_6_1557_26" localSheetId="0">+#REF!</definedName>
    <definedName name="SHARED_FORMULA_6_1557_6_1557_26">+#REF!</definedName>
    <definedName name="SHARED_FORMULA_6_1566_6_1566_26">NA()</definedName>
    <definedName name="SHARED_FORMULA_6_1573_6_1573_26" localSheetId="6">+#REF!</definedName>
    <definedName name="SHARED_FORMULA_6_1573_6_1573_26" localSheetId="0">+#REF!</definedName>
    <definedName name="SHARED_FORMULA_6_1573_6_1573_26">+#REF!</definedName>
    <definedName name="SHARED_FORMULA_6_1582_6_1582_26" localSheetId="6">+#REF!</definedName>
    <definedName name="SHARED_FORMULA_6_1582_6_1582_26" localSheetId="0">+#REF!</definedName>
    <definedName name="SHARED_FORMULA_6_1582_6_1582_26">+#REF!</definedName>
    <definedName name="SHARED_FORMULA_6_168_6_168_33">NA()</definedName>
    <definedName name="SHARED_FORMULA_6_174_6_174_33" localSheetId="6">+#REF!-0.125</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 localSheetId="6">+#REF!</definedName>
    <definedName name="SHARED_FORMULA_6_18_6_18_22">+#REF!</definedName>
    <definedName name="SHARED_FORMULA_6_183_6_183_30" localSheetId="6">#REF!-#REF!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6">+#REF!-#REF!/1000</definedName>
    <definedName name="SHARED_FORMULA_6_223_6_223_26" localSheetId="0">+#REF!-#REF!/1000</definedName>
    <definedName name="SHARED_FORMULA_6_223_6_223_26">+#REF!-#REF!/1000</definedName>
    <definedName name="SHARED_FORMULA_6_229_6_229_33">NA()</definedName>
    <definedName name="SHARED_FORMULA_6_235_6_235_33" localSheetId="6">+#REF!-0.125</definedName>
    <definedName name="SHARED_FORMULA_6_235_6_235_33">+#REF!-0.125</definedName>
    <definedName name="SHARED_FORMULA_6_241_6_241_22">NA()</definedName>
    <definedName name="SHARED_FORMULA_6_242_6_242_16">0.3*2+0.115</definedName>
    <definedName name="SHARED_FORMULA_6_245_6_245_22" localSheetId="6">+#REF!-0.15</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6">+#REF!</definedName>
    <definedName name="SHARED_FORMULA_6_253_6_253_26" localSheetId="0">+#REF!</definedName>
    <definedName name="SHARED_FORMULA_6_253_6_253_26">+#REF!</definedName>
    <definedName name="SHARED_FORMULA_6_256_6_256_22">NA()</definedName>
    <definedName name="SHARED_FORMULA_6_260_6_260_22" localSheetId="6">+#REF!-0.15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6">+#REF!</definedName>
    <definedName name="SHARED_FORMULA_6_272_6_272_26">+#REF!</definedName>
    <definedName name="SHARED_FORMULA_6_273_6_273_7">NA()</definedName>
    <definedName name="SHARED_FORMULA_6_275_6_275_26">NA()</definedName>
    <definedName name="SHARED_FORMULA_6_276_6_276_22" localSheetId="6">+#REF!-0.15</definedName>
    <definedName name="SHARED_FORMULA_6_276_6_276_22">+#REF!-0.15</definedName>
    <definedName name="SHARED_FORMULA_6_285_6_285_30" localSheetId="6">+#REF!-#REF!</definedName>
    <definedName name="SHARED_FORMULA_6_285_6_285_30" localSheetId="0">+#REF!-#REF!</definedName>
    <definedName name="SHARED_FORMULA_6_285_6_285_30">+#REF!-#REF!</definedName>
    <definedName name="SHARED_FORMULA_6_287_6_287_26" localSheetId="6">+#REF!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6">+#REF!-0.15</definedName>
    <definedName name="SHARED_FORMULA_6_295_6_295_22">+#REF!-0.15</definedName>
    <definedName name="SHARED_FORMULA_6_302_6_302_26" localSheetId="6">+#REF!</definedName>
    <definedName name="SHARED_FORMULA_6_302_6_302_26" localSheetId="0">+#REF!</definedName>
    <definedName name="SHARED_FORMULA_6_302_6_302_26">+#REF!</definedName>
    <definedName name="SHARED_FORMULA_6_306_6_306_22">NA()</definedName>
    <definedName name="SHARED_FORMULA_6_310_6_310_22" localSheetId="6">+#REF!-0.15</definedName>
    <definedName name="SHARED_FORMULA_6_310_6_310_22" localSheetId="0">+#REF!-0.15</definedName>
    <definedName name="SHARED_FORMULA_6_310_6_310_22">+#REF!-0.15</definedName>
    <definedName name="SHARED_FORMULA_6_32_6_32_22" localSheetId="6">+#REF!</definedName>
    <definedName name="SHARED_FORMULA_6_32_6_32_22" localSheetId="0">+#REF!</definedName>
    <definedName name="SHARED_FORMULA_6_32_6_32_22">+#REF!</definedName>
    <definedName name="SHARED_FORMULA_6_321_6_321_37" localSheetId="6">+#REF!-0.125</definedName>
    <definedName name="SHARED_FORMULA_6_321_6_321_37" localSheetId="0">+#REF!-0.125</definedName>
    <definedName name="SHARED_FORMULA_6_321_6_321_37">+#REF!-0.125</definedName>
    <definedName name="SHARED_FORMULA_6_325_6_325_22">NA()</definedName>
    <definedName name="SHARED_FORMULA_6_329_6_329_22" localSheetId="6">+#REF!-0.15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6">+#REF!-0.15</definedName>
    <definedName name="SHARED_FORMULA_6_347_6_347_22">+#REF!-0.15</definedName>
    <definedName name="SHARED_FORMULA_6_348_6_348_26">NA()</definedName>
    <definedName name="SHARED_FORMULA_6_348_6_348_30" localSheetId="6">#REF!</definedName>
    <definedName name="SHARED_FORMULA_6_348_6_348_30">#REF!</definedName>
    <definedName name="SHARED_FORMULA_6_349_6_349_26" localSheetId="6">+#REF!-#REF!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6">+#REF!-#REF!</definedName>
    <definedName name="SHARED_FORMULA_6_357_6_357_26" localSheetId="0">+#REF!-#REF!</definedName>
    <definedName name="SHARED_FORMULA_6_357_6_357_26">+#REF!-#REF!</definedName>
    <definedName name="SHARED_FORMULA_6_358_6_358_22">NA()</definedName>
    <definedName name="SHARED_FORMULA_6_360_6_360_20">0.2</definedName>
    <definedName name="SHARED_FORMULA_6_362_6_362_22" localSheetId="6">+#REF!-0.15</definedName>
    <definedName name="SHARED_FORMULA_6_362_6_362_22" localSheetId="0">+#REF!-0.15</definedName>
    <definedName name="SHARED_FORMULA_6_362_6_362_22">+#REF!-0.15</definedName>
    <definedName name="SHARED_FORMULA_6_368_6_368_26" localSheetId="6">+#REF!-#REF!</definedName>
    <definedName name="SHARED_FORMULA_6_368_6_368_26" localSheetId="0">+#REF!-#REF!</definedName>
    <definedName name="SHARED_FORMULA_6_368_6_368_26">+#REF!-#REF!</definedName>
    <definedName name="SHARED_FORMULA_6_376_6_376_26" localSheetId="6">+#REF!-#REF!</definedName>
    <definedName name="SHARED_FORMULA_6_376_6_376_26" localSheetId="0">+#REF!-#REF!</definedName>
    <definedName name="SHARED_FORMULA_6_376_6_376_26">+#REF!-#REF!</definedName>
    <definedName name="SHARED_FORMULA_6_379_6_379_30" localSheetId="6">+#REF!-#REF!</definedName>
    <definedName name="SHARED_FORMULA_6_379_6_379_30" localSheetId="0">+#REF!-#REF!</definedName>
    <definedName name="SHARED_FORMULA_6_379_6_379_30">+#REF!-#REF!</definedName>
    <definedName name="SHARED_FORMULA_6_388_6_388_26" localSheetId="6">+#REF!-#REF!</definedName>
    <definedName name="SHARED_FORMULA_6_388_6_388_26" localSheetId="0">+#REF!-#REF!</definedName>
    <definedName name="SHARED_FORMULA_6_388_6_388_26">+#REF!-#REF!</definedName>
    <definedName name="SHARED_FORMULA_6_39_6_39_30" localSheetId="6">+#REF!</definedName>
    <definedName name="SHARED_FORMULA_6_39_6_39_30" localSheetId="0">+#REF!</definedName>
    <definedName name="SHARED_FORMULA_6_39_6_39_30">+#REF!</definedName>
    <definedName name="SHARED_FORMULA_6_39_6_39_37" localSheetId="6">+#REF!</definedName>
    <definedName name="SHARED_FORMULA_6_39_6_39_37" localSheetId="0">+#REF!</definedName>
    <definedName name="SHARED_FORMULA_6_39_6_39_37">+#REF!</definedName>
    <definedName name="SHARED_FORMULA_6_396_6_396_26" localSheetId="6">+#REF!-#REF!</definedName>
    <definedName name="SHARED_FORMULA_6_396_6_396_26" localSheetId="0">+#REF!-#REF!</definedName>
    <definedName name="SHARED_FORMULA_6_396_6_396_26">+#REF!-#REF!</definedName>
    <definedName name="SHARED_FORMULA_6_399_6_399_22">NA()</definedName>
    <definedName name="SHARED_FORMULA_6_408_6_408_26" localSheetId="6">+#REF!-#REF!</definedName>
    <definedName name="SHARED_FORMULA_6_408_6_408_26">+#REF!-#REF!</definedName>
    <definedName name="SHARED_FORMULA_6_412_6_412_22">NA()</definedName>
    <definedName name="SHARED_FORMULA_6_413_6_413_22" localSheetId="6">+#REF!</definedName>
    <definedName name="SHARED_FORMULA_6_413_6_413_22">+#REF!</definedName>
    <definedName name="SHARED_FORMULA_6_414_6_414_37">NA()</definedName>
    <definedName name="SHARED_FORMULA_6_416_6_416_26" localSheetId="6">+#REF!-#REF!</definedName>
    <definedName name="SHARED_FORMULA_6_416_6_416_26">+#REF!-#REF!</definedName>
    <definedName name="SHARED_FORMULA_6_42_6_42_30">NA()</definedName>
    <definedName name="SHARED_FORMULA_6_43_6_43_26" localSheetId="6">+#REF!</definedName>
    <definedName name="SHARED_FORMULA_6_43_6_43_26">+#REF!</definedName>
    <definedName name="SHARED_FORMULA_6_432_6_432_22" localSheetId="6">+#REF!</definedName>
    <definedName name="SHARED_FORMULA_6_432_6_432_22" localSheetId="0">+#REF!</definedName>
    <definedName name="SHARED_FORMULA_6_432_6_432_22">+#REF!</definedName>
    <definedName name="SHARED_FORMULA_6_435_6_435_37">NA()</definedName>
    <definedName name="SHARED_FORMULA_6_451_6_451_37" localSheetId="6">+#REF!-0.125</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6">+#REF!</definedName>
    <definedName name="SHARED_FORMULA_6_472_6_472_37">+#REF!</definedName>
    <definedName name="SHARED_FORMULA_6_473_6_473_22">NA()</definedName>
    <definedName name="SHARED_FORMULA_6_481_6_481_30" localSheetId="6">+#REF!</definedName>
    <definedName name="SHARED_FORMULA_6_481_6_481_30">+#REF!</definedName>
    <definedName name="SHARED_FORMULA_6_484_6_484_20">3</definedName>
    <definedName name="SHARED_FORMULA_6_494_6_494_22">NA()</definedName>
    <definedName name="SHARED_FORMULA_6_494_6_494_37" localSheetId="6">+#REF!+0.45</definedName>
    <definedName name="SHARED_FORMULA_6_494_6_494_37">+#REF!+0.45</definedName>
    <definedName name="SHARED_FORMULA_6_5_6_5_22" localSheetId="6">+#REF!</definedName>
    <definedName name="SHARED_FORMULA_6_5_6_5_22" localSheetId="0">+#REF!</definedName>
    <definedName name="SHARED_FORMULA_6_5_6_5_22">+#REF!</definedName>
    <definedName name="SHARED_FORMULA_6_500_6_500_22" localSheetId="6">+#REF!-#REF!</definedName>
    <definedName name="SHARED_FORMULA_6_500_6_500_22" localSheetId="0">+#REF!-#REF!</definedName>
    <definedName name="SHARED_FORMULA_6_500_6_500_22">+#REF!-#REF!</definedName>
    <definedName name="SHARED_FORMULA_6_503_6_503_22">NA()</definedName>
    <definedName name="SHARED_FORMULA_6_511_6_511_20">0.75+0.15</definedName>
    <definedName name="SHARED_FORMULA_6_521_6_521_22" localSheetId="6">+#REF!-#REF!</definedName>
    <definedName name="SHARED_FORMULA_6_521_6_521_22" localSheetId="0">+#REF!-#REF!</definedName>
    <definedName name="SHARED_FORMULA_6_521_6_521_22">+#REF!-#REF!</definedName>
    <definedName name="SHARED_FORMULA_6_522_6_522_22">NA()</definedName>
    <definedName name="SHARED_FORMULA_6_530_6_530_22" localSheetId="6">+#REF!-#REF!</definedName>
    <definedName name="SHARED_FORMULA_6_530_6_530_22" localSheetId="0">+#REF!-#REF!</definedName>
    <definedName name="SHARED_FORMULA_6_530_6_530_22">+#REF!-#REF!</definedName>
    <definedName name="SHARED_FORMULA_6_549_6_549_22" localSheetId="6">+#REF!-#REF!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6">+#REF!-#REF!</definedName>
    <definedName name="SHARED_FORMULA_6_577_6_577_22" localSheetId="0">+#REF!-#REF!</definedName>
    <definedName name="SHARED_FORMULA_6_577_6_577_22">+#REF!-#REF!</definedName>
    <definedName name="SHARED_FORMULA_6_578_6_578_22">NA()</definedName>
    <definedName name="SHARED_FORMULA_6_58_6_58_22" localSheetId="6">+#REF!</definedName>
    <definedName name="SHARED_FORMULA_6_58_6_58_22">+#REF!</definedName>
    <definedName name="SHARED_FORMULA_6_58_6_58_30" localSheetId="6">+#REF!</definedName>
    <definedName name="SHARED_FORMULA_6_58_6_58_30" localSheetId="0">+#REF!</definedName>
    <definedName name="SHARED_FORMULA_6_58_6_58_30">+#REF!</definedName>
    <definedName name="SHARED_FORMULA_6_586_6_586_20">0.125</definedName>
    <definedName name="SHARED_FORMULA_6_596_6_596_22">NA()</definedName>
    <definedName name="SHARED_FORMULA_6_597_6_597_22" localSheetId="6">+#REF!-#REF!</definedName>
    <definedName name="SHARED_FORMULA_6_597_6_597_22" localSheetId="0">+#REF!-#REF!</definedName>
    <definedName name="SHARED_FORMULA_6_597_6_597_22">+#REF!-#REF!</definedName>
    <definedName name="SHARED_FORMULA_6_60_6_60_18">0.1</definedName>
    <definedName name="SHARED_FORMULA_6_606_6_606_22" localSheetId="6">+#REF!-#REF!</definedName>
    <definedName name="SHARED_FORMULA_6_606_6_606_22" localSheetId="0">+#REF!-#REF!</definedName>
    <definedName name="SHARED_FORMULA_6_606_6_606_22">+#REF!-#REF!</definedName>
    <definedName name="SHARED_FORMULA_6_609_6_609_26" localSheetId="6">+#REF!-#REF!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6">+#REF!-#REF!</definedName>
    <definedName name="SHARED_FORMULA_6_624_6_624_22">+#REF!-#REF!</definedName>
    <definedName name="SHARED_FORMULA_6_638_6_638_26">NA()</definedName>
    <definedName name="SHARED_FORMULA_6_64_6_64_26" localSheetId="6">+#REF!</definedName>
    <definedName name="SHARED_FORMULA_6_64_6_64_26">+#REF!</definedName>
    <definedName name="SHARED_FORMULA_6_648_6_648_22" localSheetId="6">+#REF!-#REF!</definedName>
    <definedName name="SHARED_FORMULA_6_648_6_648_22" localSheetId="0">+#REF!-#REF!</definedName>
    <definedName name="SHARED_FORMULA_6_648_6_648_22">+#REF!-#REF!</definedName>
    <definedName name="SHARED_FORMULA_6_649_6_649_26" localSheetId="6">+#REF!-#REF!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6">+#REF!-#REF!</definedName>
    <definedName name="SHARED_FORMULA_6_674_6_674_26">+#REF!-#REF!</definedName>
    <definedName name="SHARED_FORMULA_6_68_6_68_30" localSheetId="6">+#REF!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6">+#REF!-#REF!</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6">+#REF!-#REF!</definedName>
    <definedName name="SHARED_FORMULA_6_732_6_732_26">+#REF!-#REF!</definedName>
    <definedName name="SHARED_FORMULA_6_741_6_741_26">NA()</definedName>
    <definedName name="SHARED_FORMULA_6_752_6_752_22">NA()</definedName>
    <definedName name="SHARED_FORMULA_6_757_6_757_26" localSheetId="6">+#REF!-#REF!</definedName>
    <definedName name="SHARED_FORMULA_6_757_6_757_26">+#REF!-#REF!</definedName>
    <definedName name="SHARED_FORMULA_6_760_6_760_26">NA()</definedName>
    <definedName name="SHARED_FORMULA_6_765_6_765_22">NA()</definedName>
    <definedName name="SHARED_FORMULA_6_776_6_776_26" localSheetId="6">+#REF!-#REF!</definedName>
    <definedName name="SHARED_FORMULA_6_776_6_776_26">+#REF!-#REF!</definedName>
    <definedName name="SHARED_FORMULA_6_781_6_781_26">NA()</definedName>
    <definedName name="SHARED_FORMULA_6_792_6_792_26">NA()</definedName>
    <definedName name="SHARED_FORMULA_6_795_6_795_26" localSheetId="6">+#REF!-#REF!</definedName>
    <definedName name="SHARED_FORMULA_6_795_6_795_26">+#REF!-#REF!</definedName>
    <definedName name="SHARED_FORMULA_6_801_6_801_22">NA()</definedName>
    <definedName name="SHARED_FORMULA_6_803_6_803_26">NA()</definedName>
    <definedName name="SHARED_FORMULA_6_805_6_805_22" localSheetId="6">+#REF!-0.125</definedName>
    <definedName name="SHARED_FORMULA_6_805_6_805_22">+#REF!-0.125</definedName>
    <definedName name="SHARED_FORMULA_6_813_6_813_22">NA()</definedName>
    <definedName name="SHARED_FORMULA_6_814_6_814_26">NA()</definedName>
    <definedName name="SHARED_FORMULA_6_816_6_816_26" localSheetId="6">+#REF!</definedName>
    <definedName name="SHARED_FORMULA_6_816_6_816_26">+#REF!</definedName>
    <definedName name="SHARED_FORMULA_6_824_6_824_22">NA()</definedName>
    <definedName name="SHARED_FORMULA_6_827_6_827_26" localSheetId="6">+#REF!</definedName>
    <definedName name="SHARED_FORMULA_6_827_6_827_26">+#REF!</definedName>
    <definedName name="SHARED_FORMULA_6_83_6_83_30" localSheetId="6">+#REF!+#REF!-0.3-0.05</definedName>
    <definedName name="SHARED_FORMULA_6_83_6_83_30" localSheetId="0">+#REF!+#REF!-0.3-0.05</definedName>
    <definedName name="SHARED_FORMULA_6_83_6_83_30">+#REF!+#REF!-0.3-0.05</definedName>
    <definedName name="SHARED_FORMULA_6_837_6_837_26" localSheetId="6">+#REF!</definedName>
    <definedName name="SHARED_FORMULA_6_837_6_837_26" localSheetId="0">+#REF!</definedName>
    <definedName name="SHARED_FORMULA_6_837_6_837_26">+#REF!</definedName>
    <definedName name="SHARED_FORMULA_6_847_6_847_26" localSheetId="6">+#REF!</definedName>
    <definedName name="SHARED_FORMULA_6_847_6_847_26" localSheetId="0">+#REF!</definedName>
    <definedName name="SHARED_FORMULA_6_847_6_847_26">+#REF!</definedName>
    <definedName name="SHARED_FORMULA_6_85_6_85_26" localSheetId="6">+#REF!</definedName>
    <definedName name="SHARED_FORMULA_6_85_6_85_26" localSheetId="0">+#REF!</definedName>
    <definedName name="SHARED_FORMULA_6_85_6_85_26">+#REF!</definedName>
    <definedName name="SHARED_FORMULA_6_853_6_853_22" localSheetId="6">+#REF!-0.125</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6">+#REF!-0.125</definedName>
    <definedName name="SHARED_FORMULA_6_911_6_911_22">+#REF!-0.125</definedName>
    <definedName name="SHARED_FORMULA_6_93_6_93_30" localSheetId="6">+#REF!+#REF!-0.05</definedName>
    <definedName name="SHARED_FORMULA_6_93_6_93_30" localSheetId="0">+#REF!+#REF!-0.05</definedName>
    <definedName name="SHARED_FORMULA_6_93_6_93_30">+#REF!+#REF!-0.05</definedName>
    <definedName name="SHARED_FORMULA_6_93_6_93_7">NA()</definedName>
    <definedName name="SHARED_FORMULA_6_931_6_931_22" localSheetId="6">+#REF!-0.125</definedName>
    <definedName name="SHARED_FORMULA_6_931_6_931_22" localSheetId="0">+#REF!-0.125</definedName>
    <definedName name="SHARED_FORMULA_6_931_6_931_22">+#REF!-0.125</definedName>
    <definedName name="SHARED_FORMULA_6_934_6_934_26">NA()</definedName>
    <definedName name="SHARED_FORMULA_6_947_6_947_22" localSheetId="6">+#REF!+0.6</definedName>
    <definedName name="SHARED_FORMULA_6_947_6_947_22">+#REF!+0.6</definedName>
    <definedName name="SHARED_FORMULA_6_952_6_952_22">NA()</definedName>
    <definedName name="SHARED_FORMULA_6_958_6_958_26" localSheetId="6">+#REF!-#REF!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6">+#REF!</definedName>
    <definedName name="SHARED_FORMULA_6_977_6_977_22">+#REF!</definedName>
    <definedName name="SHARED_FORMULA_6_986_6_986_26">NA()</definedName>
    <definedName name="SHARED_FORMULA_7_100_7_100_33" localSheetId="6">+#REF!*#REF!*#REF!*#REF!</definedName>
    <definedName name="SHARED_FORMULA_7_100_7_100_33">+#REF!*#REF!*#REF!*#REF!</definedName>
    <definedName name="SHARED_FORMULA_7_1008_7_1008_22">NA()</definedName>
    <definedName name="SHARED_FORMULA_7_1016_7_1016_26">NA()</definedName>
    <definedName name="SHARED_FORMULA_7_1018_7_1018_22" localSheetId="6">#REF!*#REF!*#REF!</definedName>
    <definedName name="SHARED_FORMULA_7_1018_7_1018_22">#REF!*#REF!*#REF!</definedName>
    <definedName name="SHARED_FORMULA_7_1027_7_1027_22" localSheetId="6">#REF!*#REF!*#REF!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6">#REF!*#REF!*#REF!*#REF!</definedName>
    <definedName name="SHARED_FORMULA_7_1034_7_1034_26" localSheetId="0">#REF!*#REF!*#REF!*#REF!</definedName>
    <definedName name="SHARED_FORMULA_7_1034_7_1034_26">#REF!*#REF!*#REF!*#REF!</definedName>
    <definedName name="SHARED_FORMULA_7_1037_7_1037_22" localSheetId="6">#REF!*#REF!*#REF!*#REF!</definedName>
    <definedName name="SHARED_FORMULA_7_1037_7_1037_22" localSheetId="0">#REF!*#REF!*#REF!*#REF!</definedName>
    <definedName name="SHARED_FORMULA_7_1037_7_1037_22">#REF!*#REF!*#REF!*#REF!</definedName>
    <definedName name="SHARED_FORMULA_7_105_7_105_22" localSheetId="6">+#REF!*#REF!*#REF!*#REF!</definedName>
    <definedName name="SHARED_FORMULA_7_105_7_105_22" localSheetId="0">+#REF!*#REF!*#REF!*#REF!</definedName>
    <definedName name="SHARED_FORMULA_7_105_7_105_22">+#REF!*#REF!*#REF!*#REF!</definedName>
    <definedName name="SHARED_FORMULA_7_1055_7_1055_22" localSheetId="6">#REF!*#REF!*#REF!*#REF!</definedName>
    <definedName name="SHARED_FORMULA_7_1055_7_1055_22" localSheetId="0">#REF!*#REF!*#REF!*#REF!</definedName>
    <definedName name="SHARED_FORMULA_7_1055_7_1055_22">#REF!*#REF!*#REF!*#REF!</definedName>
    <definedName name="SHARED_FORMULA_7_1060_7_1060_26" localSheetId="6">#REF!*#REF!*#REF!*#REF!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 localSheetId="6">#REF!*#REF!*#REF!*#REF!</definedName>
    <definedName name="SHARED_FORMULA_7_1071_7_1071_26">#REF!*#REF!*#REF!*#REF!</definedName>
    <definedName name="SHARED_FORMULA_7_1074_7_1074_22" localSheetId="6">#REF!*#REF!*#REF!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6">#REF!*#REF!*#REF!</definedName>
    <definedName name="SHARED_FORMULA_7_1094_7_1094_22" localSheetId="0">#REF!*#REF!*#REF!</definedName>
    <definedName name="SHARED_FORMULA_7_1094_7_1094_22">#REF!*#REF!*#REF!</definedName>
    <definedName name="SHARED_FORMULA_7_11_7_11_26" localSheetId="6">+#REF!*#REF!*#REF!*#REF!</definedName>
    <definedName name="SHARED_FORMULA_7_11_7_11_26" localSheetId="0">+#REF!*#REF!*#REF!*#REF!</definedName>
    <definedName name="SHARED_FORMULA_7_11_7_11_26">+#REF!*#REF!*#REF!*#REF!</definedName>
    <definedName name="SHARED_FORMULA_7_11_7_11_30" localSheetId="6">+#REF!*#REF!*#REF!*#REF!</definedName>
    <definedName name="SHARED_FORMULA_7_11_7_11_30" localSheetId="0">+#REF!*#REF!*#REF!*#REF!</definedName>
    <definedName name="SHARED_FORMULA_7_11_7_11_30">+#REF!*#REF!*#REF!*#REF!</definedName>
    <definedName name="SHARED_FORMULA_7_110_7_110_22">NA()</definedName>
    <definedName name="SHARED_FORMULA_7_1106_7_1106_26" localSheetId="6">#REF!*#REF!*#REF!*#REF!</definedName>
    <definedName name="SHARED_FORMULA_7_1106_7_1106_26">#REF!*#REF!*#REF!*#REF!</definedName>
    <definedName name="SHARED_FORMULA_7_1117_7_1117_22" localSheetId="6">+#REF!*#REF!*#REF!*#REF!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6">#REF!*#REF!*#REF!*#REF!</definedName>
    <definedName name="SHARED_FORMULA_7_1137_7_1137_26" localSheetId="0">#REF!*#REF!*#REF!*#REF!</definedName>
    <definedName name="SHARED_FORMULA_7_1137_7_1137_26">#REF!*#REF!*#REF!*#REF!</definedName>
    <definedName name="SHARED_FORMULA_7_115_7_115_26" localSheetId="6">+#REF!*#REF!*#REF!*#REF!</definedName>
    <definedName name="SHARED_FORMULA_7_115_7_115_26" localSheetId="0">+#REF!*#REF!*#REF!*#REF!</definedName>
    <definedName name="SHARED_FORMULA_7_115_7_115_26">+#REF!*#REF!*#REF!*#REF!</definedName>
    <definedName name="SHARED_FORMULA_7_1152_7_1152_22" localSheetId="6">+#REF!*#REF!*#REF!*#REF!</definedName>
    <definedName name="SHARED_FORMULA_7_1152_7_1152_22" localSheetId="0">+#REF!*#REF!*#REF!*#REF!</definedName>
    <definedName name="SHARED_FORMULA_7_1152_7_1152_22">+#REF!*#REF!*#REF!*#REF!</definedName>
    <definedName name="SHARED_FORMULA_7_1160_7_1160_22" localSheetId="6">+#REF!*#REF!*#REF!*#REF!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 localSheetId="6">#REF!*#REF!*#REF!*#REF!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6">#REF!*#REF!*#REF!*#REF!</definedName>
    <definedName name="SHARED_FORMULA_7_1189_7_1189_26">#REF!*#REF!*#REF!*#REF!</definedName>
    <definedName name="SHARED_FORMULA_7_1192_7_1192_26">NA()</definedName>
    <definedName name="SHARED_FORMULA_7_12_7_12_8">NA()</definedName>
    <definedName name="SHARED_FORMULA_7_121_7_121_33" localSheetId="6">#REF!*#REF!*#REF!*#REF!</definedName>
    <definedName name="SHARED_FORMULA_7_121_7_121_33">#REF!*#REF!*#REF!*#REF!</definedName>
    <definedName name="SHARED_FORMULA_7_121_7_121_8">NA()</definedName>
    <definedName name="SHARED_FORMULA_7_1218_7_1218_26">NA()</definedName>
    <definedName name="SHARED_FORMULA_7_123_7_123_37" localSheetId="6">+#REF!*#REF!*#REF!*#REF!</definedName>
    <definedName name="SHARED_FORMULA_7_123_7_123_37">+#REF!*#REF!*#REF!*#REF!</definedName>
    <definedName name="SHARED_FORMULA_7_126_7_126_30">NA()</definedName>
    <definedName name="SHARED_FORMULA_7_126_7_126_37">NA()</definedName>
    <definedName name="SHARED_FORMULA_7_130_7_130_22" localSheetId="6">#REF!*#REF!*#REF!*#REF!</definedName>
    <definedName name="SHARED_FORMULA_7_130_7_130_22">#REF!*#REF!*#REF!*#REF!</definedName>
    <definedName name="SHARED_FORMULA_7_1308_7_1308_5">NA()</definedName>
    <definedName name="SHARED_FORMULA_7_131_7_131_30" localSheetId="6">+#REF!*#REF!*#REF!*#REF!</definedName>
    <definedName name="SHARED_FORMULA_7_131_7_131_30">+#REF!*#REF!*#REF!*#REF!</definedName>
    <definedName name="SHARED_FORMULA_7_1310_7_1310_26">NA()</definedName>
    <definedName name="SHARED_FORMULA_7_132_7_132_37" localSheetId="6">#REF!*#REF!*#REF!*#REF!</definedName>
    <definedName name="SHARED_FORMULA_7_132_7_132_37">#REF!*#REF!*#REF!*#REF!</definedName>
    <definedName name="SHARED_FORMULA_7_1325_7_1325_26">NA()</definedName>
    <definedName name="SHARED_FORMULA_7_1326_7_1326_26" localSheetId="6">+#REF!*#REF!*#REF!</definedName>
    <definedName name="SHARED_FORMULA_7_1326_7_1326_26">+#REF!*#REF!*#REF!</definedName>
    <definedName name="SHARED_FORMULA_7_1334_7_1334_26">NA()</definedName>
    <definedName name="SHARED_FORMULA_7_134_7_134_22">NA()</definedName>
    <definedName name="SHARED_FORMULA_7_1341_7_1341_26" localSheetId="6">+#REF!*#REF!*#REF!</definedName>
    <definedName name="SHARED_FORMULA_7_1341_7_1341_26">+#REF!*#REF!*#REF!</definedName>
    <definedName name="SHARED_FORMULA_7_1343_7_1343_26">NA()</definedName>
    <definedName name="SHARED_FORMULA_7_135_7_135_37">NA()</definedName>
    <definedName name="SHARED_FORMULA_7_1350_7_1350_26" localSheetId="6">+#REF!*#REF!*#REF!</definedName>
    <definedName name="SHARED_FORMULA_7_1350_7_1350_26">+#REF!*#REF!*#REF!</definedName>
    <definedName name="SHARED_FORMULA_7_1354_7_1354_26">NA()</definedName>
    <definedName name="SHARED_FORMULA_7_1359_7_1359_26" localSheetId="6">+#REF!*#REF!*#REF!</definedName>
    <definedName name="SHARED_FORMULA_7_1359_7_1359_26">+#REF!*#REF!*#REF!</definedName>
    <definedName name="SHARED_FORMULA_7_136_7_136_30">NA()</definedName>
    <definedName name="SHARED_FORMULA_7_1370_7_1370_26" localSheetId="6">+#REF!*#REF!*#REF!*#REF!</definedName>
    <definedName name="SHARED_FORMULA_7_1370_7_1370_26">+#REF!*#REF!*#REF!*#REF!</definedName>
    <definedName name="SHARED_FORMULA_7_1382_7_1382_26">NA()</definedName>
    <definedName name="SHARED_FORMULA_7_1398_7_1398_26" localSheetId="6">+#REF!*#REF!*#REF!*#REF!</definedName>
    <definedName name="SHARED_FORMULA_7_1398_7_1398_26">+#REF!*#REF!*#REF!*#REF!</definedName>
    <definedName name="SHARED_FORMULA_7_1402_7_1402_26">NA()</definedName>
    <definedName name="SHARED_FORMULA_7_141_7_141_30" localSheetId="6">#REF!*#REF!*#REF!*#REF!</definedName>
    <definedName name="SHARED_FORMULA_7_141_7_141_30">#REF!*#REF!*#REF!*#REF!</definedName>
    <definedName name="SHARED_FORMULA_7_141_7_141_37" localSheetId="6">#REF!*#REF!*#REF!*#REF!</definedName>
    <definedName name="SHARED_FORMULA_7_141_7_141_37" localSheetId="0">#REF!*#REF!*#REF!*#REF!</definedName>
    <definedName name="SHARED_FORMULA_7_141_7_141_37">#REF!*#REF!*#REF!*#REF!</definedName>
    <definedName name="SHARED_FORMULA_7_1418_7_1418_26" localSheetId="6">+#REF!*#REF!*#REF!*#REF!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 localSheetId="6">+#REF!*#REF!*#REF!*#REF!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6">+#REF!*#REF!*#REF!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6">#REF!*#REF!*#REF!*#REF!</definedName>
    <definedName name="SHARED_FORMULA_7_1491_7_1491_26">#REF!*#REF!*#REF!*#REF!</definedName>
    <definedName name="SHARED_FORMULA_7_150_7_150_30" localSheetId="6">#REF!*#REF!*#REF!*#REF!</definedName>
    <definedName name="SHARED_FORMULA_7_150_7_150_30" localSheetId="0">#REF!*#REF!*#REF!*#REF!</definedName>
    <definedName name="SHARED_FORMULA_7_150_7_150_30">#REF!*#REF!*#REF!*#REF!</definedName>
    <definedName name="SHARED_FORMULA_7_150_7_150_37" localSheetId="6">#REF!*#REF!*#REF!*#REF!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 localSheetId="6">#REF!*#REF!*#REF!*#REF!</definedName>
    <definedName name="SHARED_FORMULA_7_1522_7_1522_26">#REF!*#REF!*#REF!*#REF!</definedName>
    <definedName name="SHARED_FORMULA_7_153_7_153_22" localSheetId="6">#REF!*#REF!*#REF!*#REF!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6">#REF!*#REF!*#REF!*#REF!</definedName>
    <definedName name="SHARED_FORMULA_7_154_7_154_33" localSheetId="0">#REF!*#REF!*#REF!*#REF!</definedName>
    <definedName name="SHARED_FORMULA_7_154_7_154_33">#REF!*#REF!*#REF!*#REF!</definedName>
    <definedName name="SHARED_FORMULA_7_1547_7_1547_26" localSheetId="6">#REF!*#REF!*#REF!*#REF!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6">#REF!*#REF!*#REF!*#REF!</definedName>
    <definedName name="SHARED_FORMULA_7_156_7_156_26" localSheetId="0">#REF!*#REF!*#REF!*#REF!</definedName>
    <definedName name="SHARED_FORMULA_7_156_7_156_26">#REF!*#REF!*#REF!*#REF!</definedName>
    <definedName name="SHARED_FORMULA_7_157_7_157_22">NA()</definedName>
    <definedName name="SHARED_FORMULA_7_1572_7_1572_26" localSheetId="6">#REF!*#REF!*#REF!*#REF!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6">+#REF!*#REF!*#REF!*#REF!</definedName>
    <definedName name="SHARED_FORMULA_7_164_7_164_26">+#REF!*#REF!*#REF!*#REF!</definedName>
    <definedName name="SHARED_FORMULA_7_165_7_165_37" localSheetId="6">#REF!*#REF!*#REF!</definedName>
    <definedName name="SHARED_FORMULA_7_165_7_165_37" localSheetId="0">#REF!*#REF!*#REF!</definedName>
    <definedName name="SHARED_FORMULA_7_165_7_165_37">#REF!*#REF!*#REF!</definedName>
    <definedName name="SHARED_FORMULA_7_166_7_166_30" localSheetId="6">+#REF!*#REF!*#REF!*#REF!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 localSheetId="6">#REF!*#REF!*#REF!*#REF!</definedName>
    <definedName name="SHARED_FORMULA_7_17_7_17_22">#REF!*#REF!*#REF!*#REF!</definedName>
    <definedName name="SHARED_FORMULA_7_172_7_172_22" localSheetId="6">#REF!*#REF!*#REF!*#REF!</definedName>
    <definedName name="SHARED_FORMULA_7_172_7_172_22" localSheetId="0">#REF!*#REF!*#REF!*#REF!</definedName>
    <definedName name="SHARED_FORMULA_7_172_7_172_22">#REF!*#REF!*#REF!*#REF!</definedName>
    <definedName name="SHARED_FORMULA_7_172_7_172_26" localSheetId="6">#REF!*#REF!*#REF!*#REF!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 localSheetId="6">#REF!*#REF!*#REF!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6">#REF!*#REF!*#REF!</definedName>
    <definedName name="SHARED_FORMULA_7_178_7_178_37">#REF!*#REF!*#REF!</definedName>
    <definedName name="SHARED_FORMULA_7_181_7_181_26">NA()</definedName>
    <definedName name="SHARED_FORMULA_7_183_7_183_30" localSheetId="6">#REF!*#REF!*#REF!*#REF!</definedName>
    <definedName name="SHARED_FORMULA_7_183_7_183_30">#REF!*#REF!*#REF!*#REF!</definedName>
    <definedName name="SHARED_FORMULA_7_184_7_184_26" localSheetId="6">#REF!*#REF!*#REF!*#REF!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6">#REF!*#REF!*#REF!</definedName>
    <definedName name="SHARED_FORMULA_7_191_7_191_37" localSheetId="0">#REF!*#REF!*#REF!</definedName>
    <definedName name="SHARED_FORMULA_7_191_7_191_37">#REF!*#REF!*#REF!</definedName>
    <definedName name="SHARED_FORMULA_7_193_7_193_30">NA()</definedName>
    <definedName name="SHARED_FORMULA_7_196_7_196_33" localSheetId="6">#REF!*#REF!*#REF!*#REF!*#REF!</definedName>
    <definedName name="SHARED_FORMULA_7_196_7_196_33" localSheetId="0">#REF!*#REF!*#REF!*#REF!*#REF!</definedName>
    <definedName name="SHARED_FORMULA_7_196_7_196_33">#REF!*#REF!*#REF!*#REF!*#REF!</definedName>
    <definedName name="SHARED_FORMULA_7_198_7_198_30" localSheetId="6">#REF!*#REF!*#REF!*#REF!*#REF!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6">#REF!*#REF!*#REF!*#REF!</definedName>
    <definedName name="SHARED_FORMULA_7_203_7_203_26" localSheetId="0">#REF!*#REF!*#REF!*#REF!</definedName>
    <definedName name="SHARED_FORMULA_7_203_7_203_26">#REF!*#REF!*#REF!*#REF!</definedName>
    <definedName name="SHARED_FORMULA_7_204_7_204_33" localSheetId="6">#REF!*#REF!*#REF!*#REF!*#REF!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6">#REF!*#REF!*#REF!*#REF!</definedName>
    <definedName name="SHARED_FORMULA_7_21_7_21_33" localSheetId="0">#REF!*#REF!*#REF!*#REF!</definedName>
    <definedName name="SHARED_FORMULA_7_21_7_21_33">#REF!*#REF!*#REF!*#REF!</definedName>
    <definedName name="SHARED_FORMULA_7_210_7_210_26" localSheetId="6">#REF!*#REF!*#REF!*#REF!</definedName>
    <definedName name="SHARED_FORMULA_7_210_7_210_26" localSheetId="0">#REF!*#REF!*#REF!*#REF!</definedName>
    <definedName name="SHARED_FORMULA_7_210_7_210_26">#REF!*#REF!*#REF!*#REF!</definedName>
    <definedName name="SHARED_FORMULA_7_217_7_217_37" localSheetId="6">#REF!*#REF!*#REF!*#REF!</definedName>
    <definedName name="SHARED_FORMULA_7_217_7_217_37" localSheetId="0">#REF!*#REF!*#REF!*#REF!</definedName>
    <definedName name="SHARED_FORMULA_7_217_7_217_37">#REF!*#REF!*#REF!*#REF!</definedName>
    <definedName name="SHARED_FORMULA_7_220_7_220_26">NA()</definedName>
    <definedName name="SHARED_FORMULA_7_2209_7_2209_9">12*2</definedName>
    <definedName name="SHARED_FORMULA_7_223_7_223_26" localSheetId="6">+#REF!*#REF!*#REF!*#REF!</definedName>
    <definedName name="SHARED_FORMULA_7_223_7_223_26" localSheetId="0">+#REF!*#REF!*#REF!*#REF!</definedName>
    <definedName name="SHARED_FORMULA_7_223_7_223_26">+#REF!*#REF!*#REF!*#REF!</definedName>
    <definedName name="SHARED_FORMULA_7_225_7_225_30" localSheetId="6">+#REF!*#REF!*#REF!*#REF!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6">+#REF!*#REF!*#REF!*#REF!</definedName>
    <definedName name="SHARED_FORMULA_7_231_7_231_26" localSheetId="0">+#REF!*#REF!*#REF!*#REF!</definedName>
    <definedName name="SHARED_FORMULA_7_231_7_231_26">+#REF!*#REF!*#REF!*#REF!</definedName>
    <definedName name="SHARED_FORMULA_7_232_7_232_22" localSheetId="6">#REF!*#REF!*#REF!*#REF!</definedName>
    <definedName name="SHARED_FORMULA_7_232_7_232_22" localSheetId="0">#REF!*#REF!*#REF!*#REF!</definedName>
    <definedName name="SHARED_FORMULA_7_232_7_232_22">#REF!*#REF!*#REF!*#REF!</definedName>
    <definedName name="SHARED_FORMULA_7_235_7_235_33" localSheetId="6">#REF!*#REF!*#REF!</definedName>
    <definedName name="SHARED_FORMULA_7_235_7_235_33" localSheetId="0">#REF!*#REF!*#REF!</definedName>
    <definedName name="SHARED_FORMULA_7_235_7_235_33">#REF!*#REF!*#REF!</definedName>
    <definedName name="SHARED_FORMULA_7_236_7_236_26">NA()</definedName>
    <definedName name="SHARED_FORMULA_7_239_7_239_26" localSheetId="6">+#REF!*#REF!*#REF!*#REF!</definedName>
    <definedName name="SHARED_FORMULA_7_239_7_239_26">+#REF!*#REF!*#REF!*#REF!</definedName>
    <definedName name="SHARED_FORMULA_7_24_7_24_37" localSheetId="6">#REF!*#REF!*#REF!*#REF!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6">#REF!*#REF!*#REF!*#REF!</definedName>
    <definedName name="SHARED_FORMULA_7_245_7_245_22" localSheetId="0">#REF!*#REF!*#REF!*#REF!</definedName>
    <definedName name="SHARED_FORMULA_7_245_7_245_22">#REF!*#REF!*#REF!*#REF!</definedName>
    <definedName name="SHARED_FORMULA_7_245_7_245_26">NA()</definedName>
    <definedName name="SHARED_FORMULA_7_245_7_245_30" localSheetId="6">+#REF!*#REF!*#REF!</definedName>
    <definedName name="SHARED_FORMULA_7_245_7_245_30">+#REF!*#REF!*#REF!</definedName>
    <definedName name="SHARED_FORMULA_7_252_7_252_26" localSheetId="6">#REF!*#REF!*#REF!*#REF!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6">#REF!*#REF!*#REF!*#REF!*#REF!</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 localSheetId="6">#REF!*#REF!*#REF!*#REF!</definedName>
    <definedName name="SHARED_FORMULA_7_271_7_271_33">#REF!*#REF!*#REF!*#REF!</definedName>
    <definedName name="SHARED_FORMULA_7_271_7_271_37">NA()</definedName>
    <definedName name="SHARED_FORMULA_7_272_7_272_22">NA()</definedName>
    <definedName name="SHARED_FORMULA_7_272_7_272_26" localSheetId="6">#REF!*#REF!*#REF!*#REF!</definedName>
    <definedName name="SHARED_FORMULA_7_272_7_272_26">#REF!*#REF!*#REF!*#REF!</definedName>
    <definedName name="SHARED_FORMULA_7_273_7_273_33">NA()</definedName>
    <definedName name="SHARED_FORMULA_7_275_7_275_26">NA()</definedName>
    <definedName name="SHARED_FORMULA_7_276_7_276_22" localSheetId="6">#REF!*#REF!*#REF!*#REF!</definedName>
    <definedName name="SHARED_FORMULA_7_276_7_276_22">#REF!*#REF!*#REF!*#REF!</definedName>
    <definedName name="SHARED_FORMULA_7_278_7_278_37">NA()</definedName>
    <definedName name="SHARED_FORMULA_7_279_7_279_33" localSheetId="6">#REF!*#REF!*#REF!*#REF!</definedName>
    <definedName name="SHARED_FORMULA_7_279_7_279_33">#REF!*#REF!*#REF!*#REF!</definedName>
    <definedName name="SHARED_FORMULA_7_285_7_285_30" localSheetId="6">#REF!*#REF!*#REF!*#REF!</definedName>
    <definedName name="SHARED_FORMULA_7_285_7_285_30" localSheetId="0">#REF!*#REF!*#REF!*#REF!</definedName>
    <definedName name="SHARED_FORMULA_7_285_7_285_30">#REF!*#REF!*#REF!*#REF!</definedName>
    <definedName name="SHARED_FORMULA_7_287_7_287_26" localSheetId="6">#REF!*#REF!*#REF!*#REF!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 localSheetId="6">#REF!*#REF!*#REF!*#REF!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6">#REF!*#REF!*#REF!*#REF!</definedName>
    <definedName name="SHARED_FORMULA_7_295_7_295_22">#REF!*#REF!*#REF!*#REF!</definedName>
    <definedName name="SHARED_FORMULA_7_297_7_297_37" localSheetId="6">#REF!*#REF!*#REF!*#REF!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6">#REF!*#REF!*#REF!*#REF!</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 localSheetId="6">#REF!*#REF!*#REF!*#REF!</definedName>
    <definedName name="SHARED_FORMULA_7_306_7_306_30">#REF!*#REF!*#REF!*#REF!</definedName>
    <definedName name="SHARED_FORMULA_7_308_7_308_33" localSheetId="6">#REF!*#REF!*#REF!</definedName>
    <definedName name="SHARED_FORMULA_7_308_7_308_33" localSheetId="0">#REF!*#REF!*#REF!</definedName>
    <definedName name="SHARED_FORMULA_7_308_7_308_33">#REF!*#REF!*#REF!</definedName>
    <definedName name="SHARED_FORMULA_7_31_7_31_22" localSheetId="6">#REF!*#REF!*#REF!*#REF!</definedName>
    <definedName name="SHARED_FORMULA_7_31_7_31_22" localSheetId="0">#REF!*#REF!*#REF!*#REF!</definedName>
    <definedName name="SHARED_FORMULA_7_31_7_31_22">#REF!*#REF!*#REF!*#REF!</definedName>
    <definedName name="SHARED_FORMULA_7_310_7_310_22" localSheetId="6">#REF!*#REF!*#REF!*#REF!*#REF!</definedName>
    <definedName name="SHARED_FORMULA_7_310_7_310_22" localSheetId="0">#REF!*#REF!*#REF!*#REF!*#REF!</definedName>
    <definedName name="SHARED_FORMULA_7_310_7_310_22">#REF!*#REF!*#REF!*#REF!*#REF!</definedName>
    <definedName name="SHARED_FORMULA_7_312_7_312_37" localSheetId="6">+#REF!*#REF!*#REF!*#REF!</definedName>
    <definedName name="SHARED_FORMULA_7_312_7_312_37" localSheetId="0">+#REF!*#REF!*#REF!*#REF!</definedName>
    <definedName name="SHARED_FORMULA_7_312_7_312_37">+#REF!*#REF!*#REF!*#REF!</definedName>
    <definedName name="SHARED_FORMULA_7_316_7_316_30">NA()</definedName>
    <definedName name="SHARED_FORMULA_7_32_7_32_37" localSheetId="6">#REF!*#REF!*#REF!*#REF!</definedName>
    <definedName name="SHARED_FORMULA_7_32_7_32_37">#REF!*#REF!*#REF!*#REF!</definedName>
    <definedName name="SHARED_FORMULA_7_320_7_320_33">NA()</definedName>
    <definedName name="SHARED_FORMULA_7_321_7_321_37" localSheetId="6">#REF!*#REF!*#REF!</definedName>
    <definedName name="SHARED_FORMULA_7_321_7_321_37">#REF!*#REF!*#REF!</definedName>
    <definedName name="SHARED_FORMULA_7_322_7_322_30" localSheetId="6">+#REF!*#REF!*#REF!*#REF!*#REF!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6">#REF!*#REF!</definedName>
    <definedName name="SHARED_FORMULA_7_326_7_326_33" localSheetId="0">#REF!*#REF!</definedName>
    <definedName name="SHARED_FORMULA_7_326_7_326_33">#REF!*#REF!</definedName>
    <definedName name="SHARED_FORMULA_7_329_7_329_22" localSheetId="6">#REF!*#REF!*#REF!*#REF!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6">+#REF!*#REF!*#REF!</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6">+#REF!*#REF!*#REF!*#REF!</definedName>
    <definedName name="SHARED_FORMULA_7_34_7_34_26">+#REF!*#REF!*#REF!*#REF!</definedName>
    <definedName name="SHARED_FORMULA_7_343_7_343_22">NA()</definedName>
    <definedName name="SHARED_FORMULA_7_344_7_344_37">NA()</definedName>
    <definedName name="SHARED_FORMULA_7_347_7_347_22" localSheetId="6">#REF!*#REF!*#REF!*#REF!</definedName>
    <definedName name="SHARED_FORMULA_7_347_7_347_22">#REF!*#REF!*#REF!*#REF!</definedName>
    <definedName name="SHARED_FORMULA_7_347_7_347_30" localSheetId="6">#REF!*#REF!*#REF!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6">+#REF!*#REF!*#REF!*#REF!</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 localSheetId="6">+#REF!*#REF!*#REF!*#REF!</definedName>
    <definedName name="SHARED_FORMULA_7_357_7_357_26">+#REF!*#REF!*#REF!*#REF!</definedName>
    <definedName name="SHARED_FORMULA_7_358_7_358_22">NA()</definedName>
    <definedName name="SHARED_FORMULA_7_358_7_358_33" localSheetId="6">#REF!*#REF!*#REF!</definedName>
    <definedName name="SHARED_FORMULA_7_358_7_358_33">#REF!*#REF!*#REF!</definedName>
    <definedName name="SHARED_FORMULA_7_362_7_362_22" localSheetId="6">#REF!*#REF!*#REF!*#REF!*#REF!</definedName>
    <definedName name="SHARED_FORMULA_7_362_7_362_22" localSheetId="0">#REF!*#REF!*#REF!*#REF!*#REF!</definedName>
    <definedName name="SHARED_FORMULA_7_362_7_362_22">#REF!*#REF!*#REF!*#REF!*#REF!</definedName>
    <definedName name="SHARED_FORMULA_7_362_7_362_37" localSheetId="6">#REF!*#REF!*#REF!*#REF!*#REF!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 localSheetId="6">+#REF!*#REF!*#REF!*#REF!</definedName>
    <definedName name="SHARED_FORMULA_7_368_7_368_26">+#REF!*#REF!*#REF!*#REF!</definedName>
    <definedName name="SHARED_FORMULA_7_37_7_37_26">NA()</definedName>
    <definedName name="SHARED_FORMULA_7_370_7_370_30" localSheetId="6">#REF!*#REF!*#REF!*#REF!</definedName>
    <definedName name="SHARED_FORMULA_7_370_7_370_30">#REF!*#REF!*#REF!*#REF!</definedName>
    <definedName name="SHARED_FORMULA_7_376_7_376_26" localSheetId="6">+#REF!*#REF!*#REF!*#REF!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6">#REF!*#REF!*#REF!</definedName>
    <definedName name="SHARED_FORMULA_7_379_7_379_30" localSheetId="0">#REF!*#REF!*#REF!</definedName>
    <definedName name="SHARED_FORMULA_7_379_7_379_30">#REF!*#REF!*#REF!</definedName>
    <definedName name="SHARED_FORMULA_7_38_7_38_30" localSheetId="6">+#REF!*#REF!*#REF!*#REF!</definedName>
    <definedName name="SHARED_FORMULA_7_38_7_38_30" localSheetId="0">+#REF!*#REF!*#REF!*#REF!</definedName>
    <definedName name="SHARED_FORMULA_7_38_7_38_30">+#REF!*#REF!*#REF!*#REF!</definedName>
    <definedName name="SHARED_FORMULA_7_388_7_388_26" localSheetId="6">+#REF!*#REF!*#REF!*#REF!</definedName>
    <definedName name="SHARED_FORMULA_7_388_7_388_26" localSheetId="0">+#REF!*#REF!*#REF!*#REF!</definedName>
    <definedName name="SHARED_FORMULA_7_388_7_388_26">+#REF!*#REF!*#REF!*#REF!</definedName>
    <definedName name="SHARED_FORMULA_7_39_7_39_37" localSheetId="6">#REF!*#REF!*#REF!*#REF!</definedName>
    <definedName name="SHARED_FORMULA_7_39_7_39_37" localSheetId="0">#REF!*#REF!*#REF!*#REF!</definedName>
    <definedName name="SHARED_FORMULA_7_39_7_39_37">#REF!*#REF!*#REF!*#REF!</definedName>
    <definedName name="SHARED_FORMULA_7_39_7_39_8">NA()</definedName>
    <definedName name="SHARED_FORMULA_7_396_7_396_26" localSheetId="6">+#REF!*#REF!*#REF!*#REF!</definedName>
    <definedName name="SHARED_FORMULA_7_396_7_396_26">+#REF!*#REF!*#REF!*#REF!</definedName>
    <definedName name="SHARED_FORMULA_7_397_7_397_30">NA()</definedName>
    <definedName name="SHARED_FORMULA_7_398_7_398_22">NA()</definedName>
    <definedName name="SHARED_FORMULA_7_399_7_399_30" localSheetId="6">#REF!*#REF!*#REF!</definedName>
    <definedName name="SHARED_FORMULA_7_399_7_399_30">#REF!*#REF!*#REF!</definedName>
    <definedName name="SHARED_FORMULA_7_4_7_4_26" localSheetId="6">+#REF!*#REF!*#REF!*#REF!</definedName>
    <definedName name="SHARED_FORMULA_7_4_7_4_26" localSheetId="0">+#REF!*#REF!*#REF!*#REF!</definedName>
    <definedName name="SHARED_FORMULA_7_4_7_4_26">+#REF!*#REF!*#REF!*#REF!</definedName>
    <definedName name="SHARED_FORMULA_7_408_7_408_26" localSheetId="6">+#REF!*#REF!*#REF!*#REF!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 localSheetId="6">#REF!*#REF!*#REF!*#REF!</definedName>
    <definedName name="SHARED_FORMULA_7_412_7_412_22">#REF!*#REF!*#REF!*#REF!</definedName>
    <definedName name="SHARED_FORMULA_7_414_7_414_37">NA()</definedName>
    <definedName name="SHARED_FORMULA_7_416_7_416_26" localSheetId="6">+#REF!*#REF!*#REF!*#REF!</definedName>
    <definedName name="SHARED_FORMULA_7_416_7_416_26">+#REF!*#REF!*#REF!*#REF!</definedName>
    <definedName name="SHARED_FORMULA_7_418_7_418_30" localSheetId="6">+#REF!*#REF!*#REF!</definedName>
    <definedName name="SHARED_FORMULA_7_418_7_418_30" localSheetId="0">+#REF!*#REF!*#REF!</definedName>
    <definedName name="SHARED_FORMULA_7_418_7_418_30">+#REF!*#REF!*#REF!</definedName>
    <definedName name="SHARED_FORMULA_7_42_7_42_26" localSheetId="6">+#REF!*#REF!*#REF!*#REF!</definedName>
    <definedName name="SHARED_FORMULA_7_42_7_42_26" localSheetId="0">+#REF!*#REF!*#REF!*#REF!</definedName>
    <definedName name="SHARED_FORMULA_7_42_7_42_26">+#REF!*#REF!*#REF!*#REF!</definedName>
    <definedName name="SHARED_FORMULA_7_431_7_431_22" localSheetId="6">#REF!*#REF!*#REF!*#REF!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6">+#REF!*#REF!*#REF!*#REF!</definedName>
    <definedName name="SHARED_FORMULA_7_451_7_451_37">+#REF!*#REF!*#REF!*#REF!</definedName>
    <definedName name="SHARED_FORMULA_7_453_7_453_30">NA()</definedName>
    <definedName name="SHARED_FORMULA_7_453_7_453_37">NA()</definedName>
    <definedName name="SHARED_FORMULA_7_457_7_457_30" localSheetId="6">+#REF!*#REF!*#REF!</definedName>
    <definedName name="SHARED_FORMULA_7_457_7_457_30">+#REF!*#REF!*#REF!</definedName>
    <definedName name="SHARED_FORMULA_7_46_7_46_22" localSheetId="6">#REF!*#REF!*#REF!*#REF!</definedName>
    <definedName name="SHARED_FORMULA_7_46_7_46_22" localSheetId="0">#REF!*#REF!*#REF!*#REF!</definedName>
    <definedName name="SHARED_FORMULA_7_46_7_46_22">#REF!*#REF!*#REF!*#REF!</definedName>
    <definedName name="SHARED_FORMULA_7_472_7_472_37" localSheetId="6">+#REF!*#REF!*#REF!*#REF!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 localSheetId="6">+#REF!*#REF!*#REF!</definedName>
    <definedName name="SHARED_FORMULA_7_479_7_479_30">+#REF!*#REF!*#REF!</definedName>
    <definedName name="SHARED_FORMULA_7_49_7_49_22">NA()</definedName>
    <definedName name="SHARED_FORMULA_7_494_7_494_37" localSheetId="6">+#REF!*#REF!*#REF!*#REF!</definedName>
    <definedName name="SHARED_FORMULA_7_494_7_494_37">+#REF!*#REF!*#REF!*#REF!</definedName>
    <definedName name="SHARED_FORMULA_7_5_7_5_22" localSheetId="6">#REF!*#REF!*#REF!*#REF!</definedName>
    <definedName name="SHARED_FORMULA_7_5_7_5_22" localSheetId="0">#REF!*#REF!*#REF!*#REF!</definedName>
    <definedName name="SHARED_FORMULA_7_5_7_5_22">#REF!*#REF!*#REF!*#REF!</definedName>
    <definedName name="SHARED_FORMULA_7_500_7_500_22" localSheetId="6">#REF!*#REF!*#REF!*#REF!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6">#REF!*#REF!*#REF!*#REF!</definedName>
    <definedName name="SHARED_FORMULA_7_532_7_532_22">#REF!*#REF!*#REF!*#REF!</definedName>
    <definedName name="SHARED_FORMULA_7_538_7_538_22">NA()</definedName>
    <definedName name="SHARED_FORMULA_7_539_7_539_37" localSheetId="6">#REF!*#REF!*#REF!</definedName>
    <definedName name="SHARED_FORMULA_7_539_7_539_37">#REF!*#REF!*#REF!</definedName>
    <definedName name="SHARED_FORMULA_7_541_7_541_26" localSheetId="6">#REF!*#REF!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6">#REF!*#REF!*#REF!*#REF!</definedName>
    <definedName name="SHARED_FORMULA_7_565_7_565_22" localSheetId="0">#REF!*#REF!*#REF!*#REF!</definedName>
    <definedName name="SHARED_FORMULA_7_565_7_565_22">#REF!*#REF!*#REF!*#REF!</definedName>
    <definedName name="SHARED_FORMULA_7_565_7_565_37" localSheetId="6">+#REF!*#REF!*#REF!</definedName>
    <definedName name="SHARED_FORMULA_7_565_7_565_37" localSheetId="0">+#REF!*#REF!*#REF!</definedName>
    <definedName name="SHARED_FORMULA_7_565_7_565_37">+#REF!*#REF!*#REF!</definedName>
    <definedName name="SHARED_FORMULA_7_57_7_57_22" localSheetId="6">#REF!*#REF!*#REF!*#REF!</definedName>
    <definedName name="SHARED_FORMULA_7_57_7_57_22" localSheetId="0">#REF!*#REF!*#REF!*#REF!</definedName>
    <definedName name="SHARED_FORMULA_7_57_7_57_22">#REF!*#REF!*#REF!*#REF!</definedName>
    <definedName name="SHARED_FORMULA_7_57_7_57_30" localSheetId="6">#REF!*#REF!*#REF!*#REF!</definedName>
    <definedName name="SHARED_FORMULA_7_57_7_57_30" localSheetId="0">#REF!*#REF!*#REF!*#REF!</definedName>
    <definedName name="SHARED_FORMULA_7_57_7_57_30">#REF!*#REF!*#REF!*#REF!</definedName>
    <definedName name="SHARED_FORMULA_7_571_7_571_26">NA()</definedName>
    <definedName name="SHARED_FORMULA_7_577_7_577_22" localSheetId="6">#REF!*#REF!*#REF!*#REF!</definedName>
    <definedName name="SHARED_FORMULA_7_577_7_577_22">#REF!*#REF!*#REF!*#REF!</definedName>
    <definedName name="SHARED_FORMULA_7_581_7_581_22">NA()</definedName>
    <definedName name="SHARED_FORMULA_7_589_7_589_37" localSheetId="6">+#REF!*#REF!*#REF!*#REF!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6">#REF!*#REF!*#REF!*#REF!</definedName>
    <definedName name="SHARED_FORMULA_7_609_7_609_22">#REF!*#REF!*#REF!*#REF!</definedName>
    <definedName name="SHARED_FORMULA_7_609_7_609_26" localSheetId="6">#REF!*#REF!*#REF!*#REF!*#REF!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6">+#REF!*#REF!*#REF!*#REF!</definedName>
    <definedName name="SHARED_FORMULA_7_63_7_63_26" localSheetId="0">+#REF!*#REF!*#REF!*#REF!</definedName>
    <definedName name="SHARED_FORMULA_7_63_7_63_26">+#REF!*#REF!*#REF!*#REF!</definedName>
    <definedName name="SHARED_FORMULA_7_637_7_637_26" localSheetId="6">#REF!*#REF!*#REF!*#REF!</definedName>
    <definedName name="SHARED_FORMULA_7_637_7_637_26" localSheetId="0">#REF!*#REF!*#REF!*#REF!</definedName>
    <definedName name="SHARED_FORMULA_7_637_7_637_26">#REF!*#REF!*#REF!*#REF!</definedName>
    <definedName name="SHARED_FORMULA_7_638_7_638_22" localSheetId="6">#REF!*#REF!*#REF!*#REF!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 localSheetId="6">#REF!*#REF!*#REF!*#REF!</definedName>
    <definedName name="SHARED_FORMULA_7_648_7_648_22">#REF!*#REF!*#REF!*#REF!</definedName>
    <definedName name="SHARED_FORMULA_7_649_7_649_26" localSheetId="6">#REF!*#REF!*#REF!*#REF!*#REF!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6">#REF!*#REF!*#REF!</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 localSheetId="6">+#REF!*#REF!*#REF!*#REF!</definedName>
    <definedName name="SHARED_FORMULA_7_666_7_666_26">+#REF!*#REF!*#REF!*#REF!</definedName>
    <definedName name="SHARED_FORMULA_7_67_7_67_30" localSheetId="6">+#REF!*#REF!*#REF!*#REF!</definedName>
    <definedName name="SHARED_FORMULA_7_67_7_67_30" localSheetId="0">+#REF!*#REF!*#REF!*#REF!</definedName>
    <definedName name="SHARED_FORMULA_7_67_7_67_30">+#REF!*#REF!*#REF!*#REF!</definedName>
    <definedName name="SHARED_FORMULA_7_674_7_674_26" localSheetId="6">#REF!*#REF!*#REF!*#REF!*#REF!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 localSheetId="6">#REF!*#REF!*#REF!</definedName>
    <definedName name="SHARED_FORMULA_7_680_7_680_22">#REF!*#REF!*#REF!</definedName>
    <definedName name="SHARED_FORMULA_7_682_7_682_26">NA()</definedName>
    <definedName name="SHARED_FORMULA_7_691_7_691_26" localSheetId="6">+#REF!*#REF!*#REF!*#REF!</definedName>
    <definedName name="SHARED_FORMULA_7_691_7_691_26">+#REF!*#REF!*#REF!*#REF!</definedName>
    <definedName name="SHARED_FORMULA_7_697_7_697_26">NA()</definedName>
    <definedName name="SHARED_FORMULA_7_699_7_699_26" localSheetId="6">#REF!*#REF!*#REF!*#REF!*#REF!</definedName>
    <definedName name="SHARED_FORMULA_7_699_7_699_26">#REF!*#REF!*#REF!*#REF!*#REF!</definedName>
    <definedName name="SHARED_FORMULA_7_7_7_7_33" localSheetId="6">#REF!*#REF!*#REF!*#REF!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6">#REF!*#REF!*#REF!*#REF!*#REF!</definedName>
    <definedName name="SHARED_FORMULA_7_707_7_707_22" localSheetId="0">#REF!*#REF!*#REF!*#REF!*#REF!</definedName>
    <definedName name="SHARED_FORMULA_7_707_7_707_22">#REF!*#REF!*#REF!*#REF!*#REF!</definedName>
    <definedName name="SHARED_FORMULA_7_716_7_716_26" localSheetId="6">#REF!*#REF!*#REF!*#REF!</definedName>
    <definedName name="SHARED_FORMULA_7_716_7_716_26" localSheetId="0">#REF!*#REF!*#REF!*#REF!</definedName>
    <definedName name="SHARED_FORMULA_7_716_7_716_26">#REF!*#REF!*#REF!*#REF!</definedName>
    <definedName name="SHARED_FORMULA_7_72_7_72_22" localSheetId="6">#REF!*#REF!*#REF!*#REF!</definedName>
    <definedName name="SHARED_FORMULA_7_72_7_72_22" localSheetId="0">#REF!*#REF!*#REF!*#REF!</definedName>
    <definedName name="SHARED_FORMULA_7_72_7_72_22">#REF!*#REF!*#REF!*#REF!</definedName>
    <definedName name="SHARED_FORMULA_7_720_7_720_22" localSheetId="6">#REF!*#REF!*#REF!*#REF!*#REF!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 localSheetId="6">#REF!*#REF!*#REF!*#REF!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6">#REF!*#REF!*#REF!*#REF!</definedName>
    <definedName name="SHARED_FORMULA_7_757_7_757_26">#REF!*#REF!*#REF!*#REF!</definedName>
    <definedName name="SHARED_FORMULA_7_760_7_760_26">NA()</definedName>
    <definedName name="SHARED_FORMULA_7_769_7_769_22">NA()</definedName>
    <definedName name="SHARED_FORMULA_7_776_7_776_26" localSheetId="6">#REF!*#REF!*#REF!*#REF!</definedName>
    <definedName name="SHARED_FORMULA_7_776_7_776_26">#REF!*#REF!*#REF!*#REF!</definedName>
    <definedName name="SHARED_FORMULA_7_780_7_780_26">NA()</definedName>
    <definedName name="SHARED_FORMULA_7_792_7_792_26">NA()</definedName>
    <definedName name="SHARED_FORMULA_7_795_7_795_26" localSheetId="6">#REF!*#REF!*#REF!*#REF!</definedName>
    <definedName name="SHARED_FORMULA_7_795_7_795_26">#REF!*#REF!*#REF!*#REF!</definedName>
    <definedName name="SHARED_FORMULA_7_801_7_801_22">NA()</definedName>
    <definedName name="SHARED_FORMULA_7_803_7_803_26">NA()</definedName>
    <definedName name="SHARED_FORMULA_7_805_7_805_22" localSheetId="6">#REF!*#REF!*#REF!*#REF!</definedName>
    <definedName name="SHARED_FORMULA_7_805_7_805_22">#REF!*#REF!*#REF!*#REF!</definedName>
    <definedName name="SHARED_FORMULA_7_813_7_813_22">NA()</definedName>
    <definedName name="SHARED_FORMULA_7_814_7_814_26">NA()</definedName>
    <definedName name="SHARED_FORMULA_7_815_7_815_26" localSheetId="6">+#REF!*#REF!*#REF!*#REF!*#REF!</definedName>
    <definedName name="SHARED_FORMULA_7_815_7_815_26">+#REF!*#REF!*#REF!*#REF!*#REF!</definedName>
    <definedName name="SHARED_FORMULA_7_826_7_826_26">NA()</definedName>
    <definedName name="SHARED_FORMULA_7_827_7_827_26" localSheetId="6">+#REF!*#REF!*#REF!*#REF!*#REF!</definedName>
    <definedName name="SHARED_FORMULA_7_827_7_827_26">+#REF!*#REF!*#REF!*#REF!*#REF!</definedName>
    <definedName name="SHARED_FORMULA_7_828_7_828_22">NA()</definedName>
    <definedName name="SHARED_FORMULA_7_837_7_837_26" localSheetId="6">+#REF!*#REF!*#REF!*#REF!*#REF!</definedName>
    <definedName name="SHARED_FORMULA_7_837_7_837_26">+#REF!*#REF!*#REF!*#REF!*#REF!</definedName>
    <definedName name="SHARED_FORMULA_7_84_7_84_26" localSheetId="6">#REF!*#REF!*#REF!*#REF!</definedName>
    <definedName name="SHARED_FORMULA_7_84_7_84_26" localSheetId="0">#REF!*#REF!*#REF!*#REF!</definedName>
    <definedName name="SHARED_FORMULA_7_84_7_84_26">#REF!*#REF!*#REF!*#REF!</definedName>
    <definedName name="SHARED_FORMULA_7_84_7_84_30" localSheetId="6">+#REF!*#REF!*#REF!*#REF!</definedName>
    <definedName name="SHARED_FORMULA_7_84_7_84_30" localSheetId="0">+#REF!*#REF!*#REF!*#REF!</definedName>
    <definedName name="SHARED_FORMULA_7_84_7_84_30">+#REF!*#REF!*#REF!*#REF!</definedName>
    <definedName name="SHARED_FORMULA_7_84_7_84_37">NA()</definedName>
    <definedName name="SHARED_FORMULA_7_843_7_843_22" localSheetId="6">#REF!*#REF!*#REF!*#REF!</definedName>
    <definedName name="SHARED_FORMULA_7_843_7_843_22">#REF!*#REF!*#REF!*#REF!</definedName>
    <definedName name="SHARED_FORMULA_7_847_7_847_26" localSheetId="6">+#REF!*#REF!*#REF!*#REF!*#REF!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6">#REF!*#REF!*#REF!*#REF!</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6">+#REF!*#REF!*#REF!</definedName>
    <definedName name="SHARED_FORMULA_7_869_7_869_26">+#REF!*#REF!*#REF!</definedName>
    <definedName name="SHARED_FORMULA_7_87_7_87_26">NA()</definedName>
    <definedName name="SHARED_FORMULA_7_87_7_87_37" localSheetId="6">#REF!*#REF!*#REF!*#REF!</definedName>
    <definedName name="SHARED_FORMULA_7_87_7_87_37">#REF!*#REF!*#REF!*#REF!</definedName>
    <definedName name="SHARED_FORMULA_7_870_7_870_22">NA()</definedName>
    <definedName name="SHARED_FORMULA_7_882_7_882_26">NA()</definedName>
    <definedName name="SHARED_FORMULA_7_893_7_893_26" localSheetId="6">+#REF!*#REF!*#REF!</definedName>
    <definedName name="SHARED_FORMULA_7_893_7_893_26">+#REF!*#REF!*#REF!</definedName>
    <definedName name="SHARED_FORMULA_7_895_7_895_22" localSheetId="6">#REF!*#REF!*#REF!*#REF!</definedName>
    <definedName name="SHARED_FORMULA_7_895_7_895_22" localSheetId="0">#REF!*#REF!*#REF!*#REF!</definedName>
    <definedName name="SHARED_FORMULA_7_895_7_895_22">#REF!*#REF!*#REF!*#REF!</definedName>
    <definedName name="SHARED_FORMULA_7_9_7_9_37" localSheetId="6">#REF!*#REF!*#REF!*#REF!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 localSheetId="6">#REF!*#REF!*#REF!*#REF!</definedName>
    <definedName name="SHARED_FORMULA_7_906_7_906_22">#REF!*#REF!*#REF!*#REF!</definedName>
    <definedName name="SHARED_FORMULA_7_909_7_909_26" localSheetId="6">+#REF!*#REF!*#REF!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6">+#REF!*#REF!*#REF!</definedName>
    <definedName name="SHARED_FORMULA_7_925_7_925_26" localSheetId="0">+#REF!*#REF!*#REF!</definedName>
    <definedName name="SHARED_FORMULA_7_925_7_925_26">+#REF!*#REF!*#REF!</definedName>
    <definedName name="SHARED_FORMULA_7_926_7_926_22" localSheetId="6">#REF!*#REF!*#REF!*#REF!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6">#REF!*#REF!*#REF!*#REF!</definedName>
    <definedName name="SHARED_FORMULA_7_94_7_94_37" localSheetId="0">#REF!*#REF!*#REF!*#REF!</definedName>
    <definedName name="SHARED_FORMULA_7_94_7_94_37">#REF!*#REF!*#REF!*#REF!</definedName>
    <definedName name="SHARED_FORMULA_7_941_7_941_22">NA()</definedName>
    <definedName name="SHARED_FORMULA_7_945_7_945_26" localSheetId="6">#REF!*#REF!*#REF!*#REF!</definedName>
    <definedName name="SHARED_FORMULA_7_945_7_945_26">#REF!*#REF!*#REF!*#REF!</definedName>
    <definedName name="SHARED_FORMULA_7_947_7_947_22" localSheetId="6">#REF!*#REF!*#REF!*#REF!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6">#REF!*#REF!*#REF!*#REF!</definedName>
    <definedName name="SHARED_FORMULA_7_977_7_977_22" localSheetId="0">#REF!*#REF!*#REF!*#REF!</definedName>
    <definedName name="SHARED_FORMULA_7_977_7_977_22">#REF!*#REF!*#REF!*#REF!</definedName>
    <definedName name="SHARED_FORMULA_7_982_7_982_26" localSheetId="6">#REF!*#REF!*#REF!*#REF!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6">#REF!*#REF!*#REF!*#REF!</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6">#REF!</definedName>
    <definedName name="SIDEWALLSSEVENTOTHIRTEEN" localSheetId="0">#REF!</definedName>
    <definedName name="SIDEWALLSSEVENTOTHIRTEEN">#REF!</definedName>
    <definedName name="signage">"'[141]14'!$a$1:$u$65536"</definedName>
    <definedName name="single">NA()</definedName>
    <definedName name="sir">NA()</definedName>
    <definedName name="Siri" localSheetId="4">Scheduled_Payment+Extra_Payment</definedName>
    <definedName name="Siri" localSheetId="2">Scheduled_Payment+Extra_Payment</definedName>
    <definedName name="Siri" localSheetId="6">Scheduled_Payment+Extra_Payment</definedName>
    <definedName name="Siri" localSheetId="3">Scheduled_Payment+Extra_Payment</definedName>
    <definedName name="Siri" localSheetId="1">Scheduled_Payment+Extra_Payment</definedName>
    <definedName name="Siri" localSheetId="0">Scheduled_Payment+Extra_Payment</definedName>
    <definedName name="Siri">Scheduled_Payment+Extra_Payment</definedName>
    <definedName name="SITE" localSheetId="6">#REF!</definedName>
    <definedName name="SITE" localSheetId="0">#REF!</definedName>
    <definedName name="SITE">#REF!</definedName>
    <definedName name="SIXTOTHIRTEEN" localSheetId="6">#REF!</definedName>
    <definedName name="SIXTOTHIRTEEN" localSheetId="0">#REF!</definedName>
    <definedName name="SIXTOTHIRTEEN">#REF!</definedName>
    <definedName name="size">NA()</definedName>
    <definedName name="SKDIRD" localSheetId="6">{"'ridftotal'!$A$4:$S$27"}</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 localSheetId="6">[145]MRATES!$F$38</definedName>
    <definedName name="SMAZDOOR" localSheetId="0">[145]MRATES!$F$38</definedName>
    <definedName name="SMAZDOOR">[145]MRATES!$F$38</definedName>
    <definedName name="smc">'[146]Lead statement'!$P$7</definedName>
    <definedName name="smetal">NA()</definedName>
    <definedName name="sn">'[74]Lead statement'!$P$6</definedName>
    <definedName name="sngsd">[117]l!$J$9</definedName>
    <definedName name="sngst">[117]l!$J$8</definedName>
    <definedName name="so_desgn">[147]Data_Base!$E$2:$F$11</definedName>
    <definedName name="Soft_disentigrated_rock___removable_by_pick_axes_and_crow_bars">NA()</definedName>
    <definedName name="soil_types">'[148]data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'[44]Road data'!$C$356</definedName>
    <definedName name="SP_148_BCCP">NA()</definedName>
    <definedName name="SP_BACKFILL">NA()</definedName>
    <definedName name="SP_BED_HP">NA()</definedName>
    <definedName name="Sp_BetweenBodywalls">'[44]Road data'!$C$451</definedName>
    <definedName name="SP_BM" localSheetId="6">'[51]Road data'!#REF!</definedName>
    <definedName name="SP_BM">'[51]Road data'!#REF!</definedName>
    <definedName name="SP_BM_50">NA()</definedName>
    <definedName name="SP_BT_PATCH_40">NA()</definedName>
    <definedName name="SP_Diversion_Road" localSheetId="6">'[135]Road data'!#REF!</definedName>
    <definedName name="SP_Diversion_Road">'[135]Road data'!#REF!</definedName>
    <definedName name="sp_eew">'[44]Road data'!$C$316</definedName>
    <definedName name="SP_EW_C">NA()</definedName>
    <definedName name="SP_EW_Car" localSheetId="6">'[51]Road data'!#REF!</definedName>
    <definedName name="SP_EW_Car">'[51]Road data'!#REF!</definedName>
    <definedName name="SP_EW_FMC_Side">'[135]Road data'!$C$15</definedName>
    <definedName name="SP_EW_Form_OMC">'[44]Road data'!$C$32</definedName>
    <definedName name="SP_EW_FOUND">NA()</definedName>
    <definedName name="SP_EW_Man" localSheetId="6">'[135]Road data'!#REF!</definedName>
    <definedName name="SP_EW_Man">'[135]Road data'!#REF!</definedName>
    <definedName name="SP_EW_OMC_Car" localSheetId="6">'[51]Road data'!#REF!</definedName>
    <definedName name="SP_EW_OMC_Car">'[51]Road data'!#REF!</definedName>
    <definedName name="SP_EW_OMC_Side" localSheetId="6">'[51]Road data'!#REF!</definedName>
    <definedName name="SP_EW_OMC_Side">'[51]Road data'!#REF!</definedName>
    <definedName name="SP_EW_S">NA()</definedName>
    <definedName name="SP_EW_SIDE">NA()</definedName>
    <definedName name="sp_EW_side_OMC">'[44]Road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'[44]Road data'!$C$336</definedName>
    <definedName name="SP_Gravel_Quardrent" localSheetId="6">'[135]Road data'!#REF!</definedName>
    <definedName name="SP_Gravel_Quardrent">'[135]Road data'!#REF!</definedName>
    <definedName name="SP_GROUT_REV">NA()</definedName>
    <definedName name="SP_GS">NA()</definedName>
    <definedName name="Sp_GSB">'[44]Road data'!$C$60</definedName>
    <definedName name="SP_HP_600" localSheetId="6">'[51]Road data'!#REF!</definedName>
    <definedName name="SP_HP_600">'[51]Road data'!#REF!</definedName>
    <definedName name="Sp_HPC">'[44]Road data'!$C$404</definedName>
    <definedName name="SP_HPL_600" localSheetId="6">'[51]Road data'!#REF!</definedName>
    <definedName name="SP_HPL_600">'[51]Road data'!#REF!</definedName>
    <definedName name="SP_HYSD_FOUND">NA()</definedName>
    <definedName name="SP_HYSD_SUB">NA()</definedName>
    <definedName name="SP_HYSD_Super" localSheetId="6">'[51]Road data'!#REF!</definedName>
    <definedName name="SP_HYSD_Super">'[51]Road data'!#REF!</definedName>
    <definedName name="SP_M10_base" localSheetId="6">'[135]Road data'!#REF!</definedName>
    <definedName name="SP_M10_base">'[135]Road data'!#REF!</definedName>
    <definedName name="sp_M10_bCC" localSheetId="6">'[51]Road data'!#REF!</definedName>
    <definedName name="sp_M10_bCC">'[51]Road data'!#REF!</definedName>
    <definedName name="SP_M10_drainS">'[135]Road data'!#REF!</definedName>
    <definedName name="SP_M15_deviders">'[135]Road data'!#REF!</definedName>
    <definedName name="SP_M15_DIVIDERS">NA()</definedName>
    <definedName name="SP_M15_footing">'[51]Road data'!#REF!</definedName>
    <definedName name="SP_M15_FOUND">NA()</definedName>
    <definedName name="SP_M15_LEVEL">NA()</definedName>
    <definedName name="SP_M15_SUB">'[51]Road data'!#REF!</definedName>
    <definedName name="Sp_M20_Bed">'[44]Road data'!$C$559</definedName>
    <definedName name="SP_M20_BedBack" localSheetId="6">'[51]Road data'!#REF!</definedName>
    <definedName name="SP_M20_BedBack">'[51]Road data'!#REF!</definedName>
    <definedName name="SP_M20_COVER" localSheetId="6">'[51]Road data'!#REF!</definedName>
    <definedName name="SP_M20_COVER">'[51]Road data'!#REF!</definedName>
    <definedName name="SP_M20_Slab" localSheetId="6">'[51]Road data'!#REF!</definedName>
    <definedName name="SP_M20_Slab">'[51]Road data'!#REF!</definedName>
    <definedName name="SP_M20R_BEDBLOCKS">NA()</definedName>
    <definedName name="SP_M20R_COVER_SLAB">NA()</definedName>
    <definedName name="SP_M20R_DECK">NA()</definedName>
    <definedName name="SP_M20R_RAIL">NA()</definedName>
    <definedName name="SP_M25_ApproachSlab" localSheetId="6">'[51]Road data'!#REF!</definedName>
    <definedName name="SP_M25_ApproachSlab">'[51]Road data'!#REF!</definedName>
    <definedName name="SP_M25R_APP">NA()</definedName>
    <definedName name="SP_M30_WC">'[51]Road data'!#REF!</definedName>
    <definedName name="SP_M30R_WC">NA()</definedName>
    <definedName name="SP_M35_CC">'[135]Road data'!#REF!</definedName>
    <definedName name="SP_M35_CCP">NA()</definedName>
    <definedName name="SP_M35_fLY_CCP">NA()</definedName>
    <definedName name="SP_M35_FlyAsh">'[51]Road data'!#REF!</definedName>
    <definedName name="SP_Mild">'[51]Road data'!#REF!</definedName>
    <definedName name="Sp_MSS">'[44]Road data'!$C$220</definedName>
    <definedName name="SP_PAINT">NA()</definedName>
    <definedName name="SP_Painting" localSheetId="6">'[51]Road data'!#REF!</definedName>
    <definedName name="SP_Painting">'[51]Road data'!#REF!</definedName>
    <definedName name="SP_Pick">'[135]Road data'!$C$79</definedName>
    <definedName name="SP_PLAST">NA()</definedName>
    <definedName name="SP_Plastering" localSheetId="6">'[51]Road data'!#REF!</definedName>
    <definedName name="SP_Plastering">'[51]Road data'!#REF!</definedName>
    <definedName name="SP_Rev_A300" localSheetId="6">'[135]Road data'!#REF!</definedName>
    <definedName name="SP_Rev_A300">'[135]Road data'!#REF!</definedName>
    <definedName name="SP_Rev_Q300" localSheetId="6">'[135]Road data'!#REF!</definedName>
    <definedName name="SP_Rev_Q300">'[135]Road data'!#REF!</definedName>
    <definedName name="SP_REV300">NA()</definedName>
    <definedName name="SP_SANDFILL">NA()</definedName>
    <definedName name="SP_Sandfilling" localSheetId="6">'[51]Road data'!#REF!</definedName>
    <definedName name="SP_Sandfilling">'[51]Road data'!#REF!</definedName>
    <definedName name="SP_Scar_BT">'[51]Road data'!#REF!</definedName>
    <definedName name="SP_SCAR_GRA">NA()</definedName>
    <definedName name="SP_Scar_GSB">'[51]Road data'!#REF!</definedName>
    <definedName name="Sp_Scarf">'[44]Road data'!$C$84</definedName>
    <definedName name="SP_SCSD">'[44]Road data'!$C$174</definedName>
    <definedName name="SP_SCSD_6070">NA()</definedName>
    <definedName name="SP_SCSD_80100" localSheetId="6">'[51]Road data'!#REF!</definedName>
    <definedName name="SP_SCSD_80100">'[51]Road data'!#REF!</definedName>
    <definedName name="SP_SDBC">NA()</definedName>
    <definedName name="Sp_Shoulders">'[44]Road data'!$C$249</definedName>
    <definedName name="SP_Tack">'[44]Road data'!$C$200</definedName>
    <definedName name="Sp_WBM_G2">'[44]Road data'!$C$99</definedName>
    <definedName name="SP_WBM_G3">'[44]Road data'!$C$123</definedName>
    <definedName name="SP_WBM2" localSheetId="6">'[51]Road data'!#REF!</definedName>
    <definedName name="SP_WBM2">'[51]Road data'!#REF!</definedName>
    <definedName name="SP_WBM2_HVR" localSheetId="6">'[51]Road data'!#REF!</definedName>
    <definedName name="SP_WBM2_HVR">'[51]Road data'!#REF!</definedName>
    <definedName name="SP_WBM2_MCS" localSheetId="6">'[51]Road data'!#REF!</definedName>
    <definedName name="SP_WBM2_MCS">'[51]Road data'!#REF!</definedName>
    <definedName name="SP_WBM2_MVR" localSheetId="6">'[51]Road data'!#REF!</definedName>
    <definedName name="SP_WBM2_MVR">'[51]Road data'!#REF!</definedName>
    <definedName name="SP_WBM3">'[51]Road data'!#REF!</definedName>
    <definedName name="SP_WBM3_HVR">'[51]Road data'!#REF!</definedName>
    <definedName name="SP_WBM3_MCS">'[51]Road data'!#REF!</definedName>
    <definedName name="SP_Weepholes">'[51]Road data'!#REF!</definedName>
    <definedName name="SP_WMM">'[51]Road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6" hidden="1">#REF!</definedName>
    <definedName name="SpecialPrice" localSheetId="0"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'[38]Common '!$D$308</definedName>
    <definedName name="sprev">NA()</definedName>
    <definedName name="spryer">NA()</definedName>
    <definedName name="Spülfreqenz_Filter">"[148]balan1!#ref!"</definedName>
    <definedName name="sri">[120]m!$D$149</definedName>
    <definedName name="srinu">[120]m!$M$3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[148]LEADS!$AD$1</definedName>
    <definedName name="sss" localSheetId="6">#REF!</definedName>
    <definedName name="sss" localSheetId="0">#REF!</definedName>
    <definedName name="sss">#REF!</definedName>
    <definedName name="sssaaa">NA()</definedName>
    <definedName name="ssss">NA()</definedName>
    <definedName name="SSSSS">"[113]data.f8.btr!#ref!"</definedName>
    <definedName name="ssssss">'[149]Lead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6">#REF!</definedName>
    <definedName name="stack" localSheetId="0">#REF!</definedName>
    <definedName name="stack">#REF!</definedName>
    <definedName name="stack1" localSheetId="6">#REF!</definedName>
    <definedName name="stack1" localSheetId="0">#REF!</definedName>
    <definedName name="stack1">#REF!</definedName>
    <definedName name="stack4" localSheetId="6">#REF!</definedName>
    <definedName name="stack4" localSheetId="0">#REF!</definedName>
    <definedName name="stack4">#REF!</definedName>
    <definedName name="stack5">NA()</definedName>
    <definedName name="stacking">NA()</definedName>
    <definedName name="stacking_gravel">NA()</definedName>
    <definedName name="stacking_metal">NA()</definedName>
    <definedName name="staf" localSheetId="6">[59]v!#REF!</definedName>
    <definedName name="staf" localSheetId="0">[59]v!#REF!</definedName>
    <definedName name="staf">[59]v!#REF!</definedName>
    <definedName name="staff" localSheetId="6">[59]v!#REF!</definedName>
    <definedName name="staff" localSheetId="0">[59]v!#REF!</definedName>
    <definedName name="staff">[59]v!#REF!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6">#REF!</definedName>
    <definedName name="State" localSheetId="0">#REF!</definedName>
    <definedName name="State">#REF!</definedName>
    <definedName name="STE">NA()</definedName>
    <definedName name="steel">NA()</definedName>
    <definedName name="steel_hysd">NA()</definedName>
    <definedName name="steel_mildbar">NA()</definedName>
    <definedName name="STEEL_WOODEN_SCAFFOLDING">'[54]BACK BONE'!$EI$1:$EI$8</definedName>
    <definedName name="steelcenA">NA()</definedName>
    <definedName name="steelcenB">NA()</definedName>
    <definedName name="steelcenpb">NA()</definedName>
    <definedName name="sth">NA()</definedName>
    <definedName name="stock">NA()</definedName>
    <definedName name="stone">[150]stone!$A$1:$N$202</definedName>
    <definedName name="stone_dust">NA()</definedName>
    <definedName name="Stone_matrix">NA()</definedName>
    <definedName name="STONEDUST">NA()</definedName>
    <definedName name="stoneld">"[222]leads!#ref!"</definedName>
    <definedName name="STONES_UPTO_25MM">'[54]BASIC DATA'!$B$547:$B$557</definedName>
    <definedName name="STONEWARE_SP1">'[54]BASIC DATA'!$B$390:$B$398</definedName>
    <definedName name="STONEWARE_SP2">'[54]BASIC DATA'!$B$399:$B$407</definedName>
    <definedName name="STONEWARE_SP3">'[54]BASIC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[151]MRATES!$H$52</definedName>
    <definedName name="SUMFINAL">NA()</definedName>
    <definedName name="summar" localSheetId="6">[49]data!#REF!</definedName>
    <definedName name="summar" localSheetId="0">[49]data!#REF!</definedName>
    <definedName name="summar">[49]data!#REF!</definedName>
    <definedName name="summary" localSheetId="6">[49]data!#REF!</definedName>
    <definedName name="summary" localSheetId="0">[49]data!#REF!</definedName>
    <definedName name="summary">[49]data!#REF!</definedName>
    <definedName name="SUMP">NA()</definedName>
    <definedName name="sumrisk">NA()</definedName>
    <definedName name="sun">[76]DATA_PRG!$H$180</definedName>
    <definedName name="SUNLOAD">[29]MRATES!$AD$11</definedName>
    <definedName name="Sunshade_0_6_m_wide">NA()</definedName>
    <definedName name="Sunshade_0_8_m_wide">NA()</definedName>
    <definedName name="Sunshade_1_0_m_wide">NA()</definedName>
    <definedName name="sunshade_width">'[71]data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6">#REF!</definedName>
    <definedName name="SWARE" localSheetId="0">#REF!</definedName>
    <definedName name="SWARE">#REF!</definedName>
    <definedName name="sware2" localSheetId="6">#REF!</definedName>
    <definedName name="sware2" localSheetId="0">#REF!</definedName>
    <definedName name="sware2">#REF!</definedName>
    <definedName name="swc">NA()</definedName>
    <definedName name="swci">NA()</definedName>
    <definedName name="SWFR">NA()</definedName>
    <definedName name="SWG">NA()</definedName>
    <definedName name="Sy">NA()</definedName>
    <definedName name="t">NA()</definedName>
    <definedName name="t_beam">[76]DATA_PRG!$H$166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6">'[51]abs road'!#REF!</definedName>
    <definedName name="TAEW" localSheetId="0">'[51]abs road'!#REF!</definedName>
    <definedName name="TAEW">'[51]abs road'!#REF!</definedName>
    <definedName name="tailpiece">[65]maya!$B$343:$B$348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6" hidden="1">#REF!</definedName>
    <definedName name="tbl_ProdInfo" localSheetId="0" hidden="1">#REF!</definedName>
    <definedName name="tbl_ProdInfo" hidden="1">#REF!</definedName>
    <definedName name="td">NA()</definedName>
    <definedName name="TECV">NA()</definedName>
    <definedName name="TEI">NA()</definedName>
    <definedName name="TEI_8">NA()</definedName>
    <definedName name="tekmal" localSheetId="6">#REF!</definedName>
    <definedName name="tekmal" localSheetId="0">#REF!</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'[80]DATA-ABSTRACT'!$A$11:$B$13</definedName>
    <definedName name="TOPDOMEONETOSIX" localSheetId="6">#REF!</definedName>
    <definedName name="TOPDOMEONETOSIX" localSheetId="0">#REF!</definedName>
    <definedName name="TOPDOMEONETOSIX">#REF!</definedName>
    <definedName name="TOPDOMESEVENTOTHIRTEEN" localSheetId="6">#REF!</definedName>
    <definedName name="TOPDOMESEVENTOTHIRTEEN" localSheetId="0">#REF!</definedName>
    <definedName name="TOPDOMESEVENTOTHIRTEEN">#REF!</definedName>
    <definedName name="topl">NA()</definedName>
    <definedName name="topn">NA()</definedName>
    <definedName name="TOPRINGGIRDERONETOSIX" localSheetId="6">#REF!</definedName>
    <definedName name="TOPRINGGIRDERONETOSIX" localSheetId="0">#REF!</definedName>
    <definedName name="TOPRINGGIRDERONETOSIX">#REF!</definedName>
    <definedName name="TOPRINGGIRDERSEVENTOTHIRTEEN" localSheetId="6">#REF!</definedName>
    <definedName name="TOPRINGGIRDERSEVENTOTHIRTEEN" localSheetId="0">#REF!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'[54]BASIC DATA'!$B$631:$B$648</definedName>
    <definedName name="TPR">NA()</definedName>
    <definedName name="TQBM">NA()</definedName>
    <definedName name="TQEW">"[384]r_det!#ref!"</definedName>
    <definedName name="TQGSB">NA()</definedName>
    <definedName name="TQVCC">NA()</definedName>
    <definedName name="TQVRCC">NA()</definedName>
    <definedName name="TQWBM" localSheetId="6">[132]R_Det!#REF!</definedName>
    <definedName name="TQWBM" localSheetId="0">[132]R_Det!#REF!</definedName>
    <definedName name="TQWBM">[132]R_Det!#REF!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6">#REF!</definedName>
    <definedName name="uetyyuwefgyusdhj" localSheetId="0">#REF!</definedName>
    <definedName name="uetyyuwefgyusdhj">#REF!</definedName>
    <definedName name="uil" localSheetId="6">#REF!</definedName>
    <definedName name="uil" localSheetId="0">#REF!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6">#REF!</definedName>
    <definedName name="US" localSheetId="0">#REF!</definedName>
    <definedName name="US">#REF!</definedName>
    <definedName name="usd" localSheetId="6">[152]Summary!#REF!</definedName>
    <definedName name="usd" localSheetId="0">[152]Summary!#REF!</definedName>
    <definedName name="usd">[152]Summary!#REF!</definedName>
    <definedName name="utgg.jk.b." localSheetId="4">Scheduled_Payment+Extra_Payment</definedName>
    <definedName name="utgg.jk.b." localSheetId="2">Scheduled_Payment+Extra_Payment</definedName>
    <definedName name="utgg.jk.b." localSheetId="6">Scheduled_Payment+Extra_Payment</definedName>
    <definedName name="utgg.jk.b." localSheetId="3">Scheduled_Payment+Extra_Payment</definedName>
    <definedName name="utgg.jk.b." localSheetId="1">Scheduled_Payment+Extra_Payment</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[65]maya!$A$247:$A$273</definedName>
    <definedName name="VALVES">NA()</definedName>
    <definedName name="vandy">"[442]footings!#ref!"</definedName>
    <definedName name="var" localSheetId="6">#REF!</definedName>
    <definedName name="var" localSheetId="0">#REF!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 localSheetId="6">{"'ridftotal'!$A$4:$S$27"}</definedName>
    <definedName name="VB">{"'ridftotal'!$A$4:$S$27"}</definedName>
    <definedName name="vc">NA()</definedName>
    <definedName name="vcc">NA()</definedName>
    <definedName name="vcdfe">NA()</definedName>
    <definedName name="ver" localSheetId="6">#REF!</definedName>
    <definedName name="ver" localSheetId="0">#REF!</definedName>
    <definedName name="ver">#REF!</definedName>
    <definedName name="ver.con">[153]detls!$A$3:$O$18</definedName>
    <definedName name="vertical">[96]detls!$A$3:$O$18</definedName>
    <definedName name="VGFSS" localSheetId="6">#REF!</definedName>
    <definedName name="VGFSS" localSheetId="0">#REF!</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[76]DATA_PRG!$B$4</definedName>
    <definedName name="vitrified">NA()</definedName>
    <definedName name="VITRIFIED_TILES">'[54]BUILDING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[126]Labour!$D$14</definedName>
    <definedName name="vwf">[12]DATA_PRG!$H$326</definedName>
    <definedName name="Vz">NA()</definedName>
    <definedName name="w" localSheetId="6">#REF!</definedName>
    <definedName name="w" localSheetId="0">#REF!</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[64]r!$F$48</definedName>
    <definedName name="wcc">"[447]leads!$j$8"</definedName>
    <definedName name="wd">NA()</definedName>
    <definedName name="wdd">"[449]rateanalysis!$a$1:$ay$65536"</definedName>
    <definedName name="wdtd">NA()</definedName>
    <definedName name="we" localSheetId="6">#REF!</definedName>
    <definedName name="we" localSheetId="0">#REF!</definedName>
    <definedName name="we">#REF!</definedName>
    <definedName name="wei">NA()</definedName>
    <definedName name="Wet_Mix_Plant">NA()</definedName>
    <definedName name="wgl" localSheetId="6">{"'ridftotal'!$A$4:$S$27"}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'[54]BASIC DATA'!$B$586:$B$601</definedName>
    <definedName name="word">NA()</definedName>
    <definedName name="work">NA()</definedName>
    <definedName name="wp">NA()</definedName>
    <definedName name="wr">NA()</definedName>
    <definedName name="wrb">NA()</definedName>
    <definedName name="wrbi">NA()</definedName>
    <definedName name="wrn.detailed." localSheetId="6" hidden="1">{#N/A,#N/A,FALSE,"no"}</definedName>
    <definedName name="wrn.detailed." localSheetId="0" hidden="1">{#N/A,#N/A,FALSE,"no"}</definedName>
    <definedName name="wrn.detailed." hidden="1">{#N/A,#N/A,FALSE,"no"}</definedName>
    <definedName name="wrn_detailed_">NA()</definedName>
    <definedName name="wrn_pl_">NA()</definedName>
    <definedName name="wrn_pl_td_">NA()</definedName>
    <definedName name="ws">[76]DATA_PRG!$F$371</definedName>
    <definedName name="wsss" localSheetId="6">#REF!</definedName>
    <definedName name="wsss" localSheetId="0">#REF!</definedName>
    <definedName name="wsss">#REF!</definedName>
    <definedName name="wsw">NA()</definedName>
    <definedName name="wtd">NA()</definedName>
    <definedName name="ww">[77]DATA_PRG!$H$328</definedName>
    <definedName name="WWEEW" localSheetId="6">#REF!</definedName>
    <definedName name="WWEEW" localSheetId="0">#REF!</definedName>
    <definedName name="WWEEW">#REF!</definedName>
    <definedName name="wwi">NA()</definedName>
    <definedName name="wwknr" localSheetId="6">#REF!</definedName>
    <definedName name="wwknr" localSheetId="0">#REF!</definedName>
    <definedName name="wwknr">#REF!</definedName>
    <definedName name="www">NA()</definedName>
    <definedName name="wwwwwwwwwwwwwwwww">"[71]material!#ref!"</definedName>
    <definedName name="wwwwwwwwwwwwwwwwwwww">"[71]material!#ref!"</definedName>
    <definedName name="wz">NA()</definedName>
    <definedName name="x" localSheetId="6" hidden="1">'[40]final abstract'!#REF!</definedName>
    <definedName name="x" localSheetId="0" hidden="1">'[40]final abstract'!#REF!</definedName>
    <definedName name="x" hidden="1">'[40]final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6">#REF!</definedName>
    <definedName name="XOTOXSIX" localSheetId="0">#REF!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[154]pvc_basic!$G$41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6">#REF!</definedName>
    <definedName name="XSIXTOXTHIRTEEN" localSheetId="0">#REF!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6">#REF!</definedName>
    <definedName name="xx" localSheetId="0">#REF!</definedName>
    <definedName name="xx">#REF!</definedName>
    <definedName name="xxx" localSheetId="6">#REF!</definedName>
    <definedName name="xxx" localSheetId="0">#REF!</definedName>
    <definedName name="xxx">#REF!</definedName>
    <definedName name="xxx_8">NA()</definedName>
    <definedName name="xxxbxb">NA()</definedName>
    <definedName name="xxxx" localSheetId="6">#REF!</definedName>
    <definedName name="xxxx" localSheetId="0">#REF!</definedName>
    <definedName name="xxxx">#REF!</definedName>
    <definedName name="XXXXX">"[453]data!#ref!"</definedName>
    <definedName name="xxxxxx">"[454]data!#ref!"</definedName>
    <definedName name="xxxxxxx">"[455]data!#ref!"</definedName>
    <definedName name="y">NA()</definedName>
    <definedName name="ycode">'[155]0000000000000'!$D$3</definedName>
    <definedName name="year">NA()</definedName>
    <definedName name="yearssr">[150]index!$A$1:$M$2</definedName>
    <definedName name="YEN">NA()</definedName>
    <definedName name="ypr">"[459]data!#ref!"</definedName>
    <definedName name="ys">NA()</definedName>
    <definedName name="YTR">[76]DATA_PRG!$B$4</definedName>
    <definedName name="yturtyhfh" localSheetId="6">#REF!</definedName>
    <definedName name="yturtyhfh" localSheetId="0">#REF!</definedName>
    <definedName name="yturtyhfh">#REF!</definedName>
    <definedName name="yu">NA()</definedName>
    <definedName name="YY">[76]DATA_PRG!$H$5</definedName>
    <definedName name="YYYY" localSheetId="6">#REF!</definedName>
    <definedName name="YYYY" localSheetId="0">#REF!</definedName>
    <definedName name="YYYY">#REF!</definedName>
    <definedName name="yyyyy">NA()</definedName>
    <definedName name="yyyyyyyyyyyyy">"[71]material!#ref!"</definedName>
    <definedName name="z" localSheetId="6" hidden="1">'[40]final abstract'!#REF!</definedName>
    <definedName name="z" localSheetId="0" hidden="1">'[40]final abstract'!#REF!</definedName>
    <definedName name="z" hidden="1">'[40]final abstract'!#REF!</definedName>
    <definedName name="zam">NA()</definedName>
    <definedName name="zcr">NA()</definedName>
    <definedName name="ZEROTOSIX">NA()</definedName>
    <definedName name="Zins_Garantee">NA()</definedName>
    <definedName name="Zins_Monat">NA()</definedName>
    <definedName name="Zinz_ÖKB">NA()</definedName>
    <definedName name="Zip" localSheetId="6">#REF!</definedName>
    <definedName name="Zip" localSheetId="0">#REF!</definedName>
    <definedName name="Zip">#REF!</definedName>
    <definedName name="ZSW">[76]DATA_PRG!$H$351</definedName>
    <definedName name="zxy">NA()</definedName>
    <definedName name="zz">NA()</definedName>
    <definedName name="전체">NA()</definedName>
    <definedName name="工場内部壁１" localSheetId="6">[156]細目!$G$204</definedName>
    <definedName name="工場内部壁１">[157]細目!$G$204</definedName>
    <definedName name="工場内部壁２" localSheetId="6">[156]細目!$K$204</definedName>
    <definedName name="工場内部壁２">[157]細目!$K$204</definedName>
    <definedName name="工場内部天井１" localSheetId="6">[156]細目!$G$273</definedName>
    <definedName name="工場内部天井１">[157]細目!$G$273</definedName>
    <definedName name="工場内部天井２" localSheetId="6">[156]細目!$K$273</definedName>
    <definedName name="工場内部天井２">[157]細目!$K$273</definedName>
    <definedName name="工場内部天井ドル" localSheetId="6">[156]細目!$S$273</definedName>
    <definedName name="工場内部天井ドル">[157]細目!$S$273</definedName>
    <definedName name="工場内部床１" localSheetId="6">[156]細目!$G$184</definedName>
    <definedName name="工場内部床１">[157]細目!$G$184</definedName>
    <definedName name="工場内部床２" localSheetId="6">[156]細目!$K$184</definedName>
    <definedName name="工場内部床２">[157]細目!$K$184</definedName>
    <definedName name="工場内部建具１" localSheetId="6">[156]細目!$G$260</definedName>
    <definedName name="工場内部建具１">[157]細目!$G$260</definedName>
    <definedName name="工場内部建具２" localSheetId="6">[156]細目!$K$260</definedName>
    <definedName name="工場内部建具２">[157]細目!$K$260</definedName>
    <definedName name="工場内部建具ドル" localSheetId="6">[156]細目!$S$260</definedName>
    <definedName name="工場内部建具ドル">[157]細目!$S$260</definedName>
    <definedName name="工場内部雑１" localSheetId="6">[156]細目!$G$314</definedName>
    <definedName name="工場内部雑１">[157]細目!$G$314</definedName>
    <definedName name="工場内部雑2" localSheetId="6">[156]細目!$K$314</definedName>
    <definedName name="工場内部雑2">[157]細目!$K$314</definedName>
    <definedName name="工場土工事１" localSheetId="6">[156]細目!$G$18</definedName>
    <definedName name="工場土工事１">[157]細目!$G$18</definedName>
    <definedName name="工場土工事２" localSheetId="6">[156]細目!$K$18</definedName>
    <definedName name="工場土工事２">[157]細目!$K$18</definedName>
    <definedName name="工場外壁１" localSheetId="6">[156]細目!$G$105</definedName>
    <definedName name="工場外壁１">[157]細目!$G$105</definedName>
    <definedName name="工場外壁２" localSheetId="6">[156]細目!$K$105</definedName>
    <definedName name="工場外壁２">[157]細目!$K$105</definedName>
    <definedName name="工場外部建具１" localSheetId="6">[156]細目!$G$167</definedName>
    <definedName name="工場外部建具１">[157]細目!$G$167</definedName>
    <definedName name="工場外部建具２" localSheetId="6">[156]細目!$K$167</definedName>
    <definedName name="工場外部建具２">[157]細目!$K$167</definedName>
    <definedName name="工場外部建具ドル" localSheetId="6">[156]細目!$S$167</definedName>
    <definedName name="工場外部建具ドル">[157]細目!$S$167</definedName>
    <definedName name="工場外部雑１" localSheetId="6">[156]細目!$G$176</definedName>
    <definedName name="工場外部雑１">[157]細目!$G$176</definedName>
    <definedName name="工場外部雑２" localSheetId="6">[156]細目!$K$176</definedName>
    <definedName name="工場外部雑２">[157]細目!$K$176</definedName>
    <definedName name="工場屋根１" localSheetId="6">[156]細目!$G$95</definedName>
    <definedName name="工場屋根１">[157]細目!$G$95</definedName>
    <definedName name="工場屋根２" localSheetId="6">[156]細目!$K$95</definedName>
    <definedName name="工場屋根２">[157]細目!$K$95</definedName>
    <definedName name="工場屋根ドル" localSheetId="6">[156]細目!$S$95</definedName>
    <definedName name="工場屋根ドル">[157]細目!$S$95</definedName>
    <definedName name="工場躯体１" localSheetId="6">[156]細目!$G$65</definedName>
    <definedName name="工場躯体１">[157]細目!$G$65</definedName>
    <definedName name="工場躯体２" localSheetId="6">[156]細目!$K$65</definedName>
    <definedName name="工場躯体２">[157]細目!$K$65</definedName>
    <definedName name="掛率">NA()</definedName>
    <definedName name="管理内部天井１" localSheetId="6">[156]細目!$G$563</definedName>
    <definedName name="管理内部天井１">[157]細目!$G$563</definedName>
    <definedName name="管理内部天井２" localSheetId="6">[156]細目!$K$563</definedName>
    <definedName name="管理内部天井２">[157]細目!$K$563</definedName>
    <definedName name="管理内部床１" localSheetId="6">[156]細目!$G$486</definedName>
    <definedName name="管理内部床１">[157]細目!$G$486</definedName>
    <definedName name="管理内部床２" localSheetId="6">[156]細目!$K$486</definedName>
    <definedName name="管理内部床２">[157]細目!$K$486</definedName>
    <definedName name="管理内部建具１" localSheetId="6">[156]細目!$G$549</definedName>
    <definedName name="管理内部建具１">[157]細目!$G$549</definedName>
    <definedName name="管理内部建具２" localSheetId="6">[156]細目!$K$549</definedName>
    <definedName name="管理内部建具２">[157]細目!$K$549</definedName>
    <definedName name="管理内部建具ドル" localSheetId="6">[156]細目!$S$549</definedName>
    <definedName name="管理内部建具ドル">[157]細目!$S$549</definedName>
    <definedName name="管理内部雑１" localSheetId="6">[156]細目!$G$584</definedName>
    <definedName name="管理内部雑１">[157]細目!$G$584</definedName>
    <definedName name="管理内部雑２" localSheetId="6">[156]細目!$K$584</definedName>
    <definedName name="管理内部雑２">[157]細目!$K$584</definedName>
    <definedName name="管理土工事１" localSheetId="6">[156]細目!$G$355</definedName>
    <definedName name="管理土工事１">[157]細目!$G$355</definedName>
    <definedName name="管理土工事２" localSheetId="6">[156]細目!$K$355</definedName>
    <definedName name="管理土工事２">[157]細目!$K$355</definedName>
    <definedName name="管理外壁１" localSheetId="6">[156]細目!$G$426</definedName>
    <definedName name="管理外壁１">[157]細目!$G$426</definedName>
    <definedName name="管理外壁２" localSheetId="6">[156]細目!$K$426</definedName>
    <definedName name="管理外壁２">[157]細目!$K$426</definedName>
    <definedName name="管理外部建具１" localSheetId="6">[156]細目!$G$452</definedName>
    <definedName name="管理外部建具１">[157]細目!$G$452</definedName>
    <definedName name="管理外部建具２" localSheetId="6">[156]細目!$K$452</definedName>
    <definedName name="管理外部建具２">[157]細目!$K$452</definedName>
    <definedName name="管理外部建具ドル" localSheetId="6">[156]細目!$S$452</definedName>
    <definedName name="管理外部建具ドル">[157]細目!$S$452</definedName>
    <definedName name="管理外部雑１" localSheetId="6">[156]細目!$G$463</definedName>
    <definedName name="管理外部雑１">[157]細目!$G$463</definedName>
    <definedName name="管理外部雑２" localSheetId="6">[156]細目!$K$463</definedName>
    <definedName name="管理外部雑２">[157]細目!$K$463</definedName>
    <definedName name="管理屋根１" localSheetId="6">[156]細目!$G$416</definedName>
    <definedName name="管理屋根１">[157]細目!$G$416</definedName>
    <definedName name="管理屋根２" localSheetId="6">[156]細目!$K$416</definedName>
    <definedName name="管理屋根２">[157]細目!$K$416</definedName>
    <definedName name="管理躯体１" localSheetId="6">[156]細目!$G$395</definedName>
    <definedName name="管理躯体１">[157]細目!$G$395</definedName>
    <definedName name="管理躯体２" localSheetId="6">[156]細目!$K$395</definedName>
    <definedName name="管理躯体２">[157]細目!$K$395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35" l="1"/>
  <c r="L6" i="35" s="1"/>
  <c r="L7" i="35" s="1"/>
  <c r="L719" i="28"/>
  <c r="K620" i="28" l="1"/>
  <c r="L620" i="28" s="1"/>
  <c r="J133" i="34"/>
  <c r="J131" i="34"/>
  <c r="J132" i="34"/>
  <c r="J129" i="34"/>
  <c r="J130" i="34"/>
  <c r="J128" i="34"/>
  <c r="J124" i="34"/>
  <c r="J125" i="34"/>
  <c r="J126" i="34"/>
  <c r="J123" i="34"/>
  <c r="J120" i="34"/>
  <c r="J121" i="34"/>
  <c r="J119" i="34"/>
  <c r="J107" i="34"/>
  <c r="J108" i="34" s="1"/>
  <c r="J76" i="34"/>
  <c r="J77" i="34" s="1"/>
  <c r="J52" i="34"/>
  <c r="J30" i="34"/>
  <c r="G5" i="34"/>
  <c r="J5" i="34" s="1"/>
  <c r="D783" i="28"/>
  <c r="J134" i="34" l="1"/>
  <c r="J139" i="34" s="1"/>
  <c r="J145" i="34" s="1"/>
  <c r="J147" i="34" s="1"/>
  <c r="J148" i="34" s="1"/>
  <c r="K716" i="28" s="1"/>
  <c r="N620" i="28"/>
  <c r="M620" i="28"/>
  <c r="D30" i="32"/>
  <c r="D31" i="32"/>
  <c r="D32" i="32"/>
  <c r="D34" i="32"/>
  <c r="D35" i="32"/>
  <c r="D28" i="32"/>
  <c r="D27" i="32"/>
  <c r="D803" i="28"/>
  <c r="D788" i="28"/>
  <c r="D787" i="28"/>
  <c r="D786" i="28"/>
  <c r="D785" i="28"/>
  <c r="D784" i="28"/>
  <c r="D773" i="28"/>
  <c r="D780" i="28"/>
  <c r="D779" i="28"/>
  <c r="D776" i="28"/>
  <c r="D770" i="28"/>
  <c r="D767" i="28"/>
  <c r="D764" i="28"/>
  <c r="D725" i="28"/>
  <c r="D755" i="28"/>
  <c r="D754" i="28"/>
  <c r="D744" i="28"/>
  <c r="D742" i="28"/>
  <c r="D721" i="28"/>
  <c r="D720" i="28"/>
  <c r="D716" i="28"/>
  <c r="D712" i="28"/>
  <c r="D711" i="28"/>
  <c r="D708" i="28"/>
  <c r="D705" i="28"/>
  <c r="D702" i="28"/>
  <c r="D699" i="28"/>
  <c r="D698" i="28"/>
  <c r="D201" i="35"/>
  <c r="L200" i="35"/>
  <c r="L192" i="35"/>
  <c r="L191" i="35"/>
  <c r="L190" i="35"/>
  <c r="L187" i="35"/>
  <c r="L186" i="35"/>
  <c r="L185" i="35"/>
  <c r="L175" i="35"/>
  <c r="L176" i="35" s="1"/>
  <c r="L171" i="35"/>
  <c r="L170" i="35"/>
  <c r="L169" i="35"/>
  <c r="L159" i="35"/>
  <c r="L158" i="35"/>
  <c r="L157" i="35"/>
  <c r="L156" i="35"/>
  <c r="L155" i="35"/>
  <c r="L154" i="35"/>
  <c r="L153" i="35"/>
  <c r="L149" i="35"/>
  <c r="L148" i="35"/>
  <c r="L147" i="35"/>
  <c r="L146" i="35"/>
  <c r="L135" i="35"/>
  <c r="L136" i="35" s="1"/>
  <c r="L131" i="35"/>
  <c r="L130" i="35"/>
  <c r="L129" i="35"/>
  <c r="L118" i="35"/>
  <c r="L119" i="35" s="1"/>
  <c r="L114" i="35"/>
  <c r="L113" i="35"/>
  <c r="L112" i="35"/>
  <c r="L107" i="35"/>
  <c r="L108" i="35" s="1"/>
  <c r="K784" i="28" s="1"/>
  <c r="L99" i="35"/>
  <c r="L98" i="35"/>
  <c r="L97" i="35"/>
  <c r="L96" i="35"/>
  <c r="L93" i="35"/>
  <c r="L92" i="35"/>
  <c r="L91" i="35"/>
  <c r="K82" i="35"/>
  <c r="L82" i="35" s="1"/>
  <c r="L80" i="35"/>
  <c r="L77" i="35"/>
  <c r="L78" i="35" s="1"/>
  <c r="L67" i="35"/>
  <c r="L68" i="35" s="1"/>
  <c r="L69" i="35" s="1"/>
  <c r="L58" i="35"/>
  <c r="L57" i="35"/>
  <c r="L56" i="35"/>
  <c r="L54" i="35"/>
  <c r="L53" i="35"/>
  <c r="L52" i="35"/>
  <c r="L43" i="35"/>
  <c r="L42" i="35"/>
  <c r="L41" i="35"/>
  <c r="L40" i="35"/>
  <c r="L37" i="35"/>
  <c r="L36" i="35"/>
  <c r="L29" i="35"/>
  <c r="L30" i="35" s="1"/>
  <c r="L21" i="35"/>
  <c r="L22" i="35" s="1"/>
  <c r="L18" i="35"/>
  <c r="L17" i="35"/>
  <c r="L10" i="35"/>
  <c r="L11" i="35" s="1"/>
  <c r="L4" i="35"/>
  <c r="D233" i="34"/>
  <c r="J230" i="34"/>
  <c r="D230" i="34"/>
  <c r="J228" i="34"/>
  <c r="D228" i="34"/>
  <c r="J227" i="34"/>
  <c r="J226" i="34"/>
  <c r="J225" i="34"/>
  <c r="J224" i="34"/>
  <c r="J222" i="34"/>
  <c r="E221" i="34"/>
  <c r="J221" i="34" s="1"/>
  <c r="H219" i="34"/>
  <c r="E223" i="34" s="1"/>
  <c r="J223" i="34" s="1"/>
  <c r="H217" i="34"/>
  <c r="H215" i="34"/>
  <c r="I213" i="34"/>
  <c r="E207" i="34"/>
  <c r="D207" i="34"/>
  <c r="E205" i="34"/>
  <c r="D205" i="34"/>
  <c r="J204" i="34"/>
  <c r="G205" i="34" s="1"/>
  <c r="E198" i="34"/>
  <c r="D198" i="34"/>
  <c r="J197" i="34"/>
  <c r="E192" i="34"/>
  <c r="D192" i="34"/>
  <c r="G191" i="34"/>
  <c r="J191" i="34" s="1"/>
  <c r="E186" i="34"/>
  <c r="D186" i="34"/>
  <c r="J185" i="34"/>
  <c r="G186" i="34" s="1"/>
  <c r="P180" i="34"/>
  <c r="O180" i="34"/>
  <c r="E180" i="34"/>
  <c r="D180" i="34"/>
  <c r="P177" i="34"/>
  <c r="O177" i="34"/>
  <c r="E177" i="34"/>
  <c r="D177" i="34"/>
  <c r="R176" i="34"/>
  <c r="G176" i="34"/>
  <c r="R175" i="34"/>
  <c r="G175" i="34"/>
  <c r="R174" i="34"/>
  <c r="U174" i="34" s="1"/>
  <c r="G174" i="34"/>
  <c r="J174" i="34" s="1"/>
  <c r="R173" i="34"/>
  <c r="G173" i="34"/>
  <c r="R172" i="34"/>
  <c r="G172" i="34"/>
  <c r="R168" i="34"/>
  <c r="G168" i="34"/>
  <c r="R167" i="34"/>
  <c r="G167" i="34"/>
  <c r="T165" i="34"/>
  <c r="P173" i="34" s="1"/>
  <c r="U173" i="34" s="1"/>
  <c r="I165" i="34"/>
  <c r="E173" i="34" s="1"/>
  <c r="T164" i="34"/>
  <c r="I164" i="34"/>
  <c r="P163" i="34"/>
  <c r="E162" i="34"/>
  <c r="E157" i="34"/>
  <c r="D157" i="34"/>
  <c r="E155" i="34"/>
  <c r="J155" i="34" s="1"/>
  <c r="D155" i="34"/>
  <c r="J154" i="34"/>
  <c r="D110" i="34"/>
  <c r="F108" i="34"/>
  <c r="D108" i="34"/>
  <c r="I107" i="34"/>
  <c r="I108" i="34" s="1"/>
  <c r="H107" i="34"/>
  <c r="H108" i="34" s="1"/>
  <c r="G107" i="34"/>
  <c r="G108" i="34" s="1"/>
  <c r="E101" i="34"/>
  <c r="D101" i="34"/>
  <c r="G100" i="34"/>
  <c r="J100" i="34" s="1"/>
  <c r="G99" i="34"/>
  <c r="J99" i="34" s="1"/>
  <c r="E98" i="34"/>
  <c r="D98" i="34"/>
  <c r="G97" i="34"/>
  <c r="J97" i="34" s="1"/>
  <c r="G96" i="34"/>
  <c r="J96" i="34" s="1"/>
  <c r="G95" i="34"/>
  <c r="G93" i="34"/>
  <c r="J93" i="34" s="1"/>
  <c r="G92" i="34"/>
  <c r="J92" i="34" s="1"/>
  <c r="G91" i="34"/>
  <c r="J91" i="34" s="1"/>
  <c r="G90" i="34"/>
  <c r="J90" i="34" s="1"/>
  <c r="G89" i="34"/>
  <c r="J89" i="34" s="1"/>
  <c r="D79" i="34"/>
  <c r="F77" i="34"/>
  <c r="E77" i="34"/>
  <c r="D77" i="34"/>
  <c r="I76" i="34"/>
  <c r="I77" i="34" s="1"/>
  <c r="H76" i="34"/>
  <c r="H77" i="34" s="1"/>
  <c r="G76" i="34"/>
  <c r="G77" i="34" s="1"/>
  <c r="E70" i="34"/>
  <c r="D70" i="34"/>
  <c r="G69" i="34"/>
  <c r="J69" i="34" s="1"/>
  <c r="G68" i="34"/>
  <c r="J68" i="34" s="1"/>
  <c r="G67" i="34"/>
  <c r="J67" i="34" s="1"/>
  <c r="G65" i="34"/>
  <c r="J65" i="34" s="1"/>
  <c r="G64" i="34"/>
  <c r="J64" i="34" s="1"/>
  <c r="G63" i="34"/>
  <c r="J63" i="34" s="1"/>
  <c r="G62" i="34"/>
  <c r="J62" i="34" s="1"/>
  <c r="G61" i="34"/>
  <c r="J61" i="34" s="1"/>
  <c r="E53" i="34"/>
  <c r="D53" i="34"/>
  <c r="E47" i="34"/>
  <c r="D47" i="34"/>
  <c r="E45" i="34"/>
  <c r="D45" i="34"/>
  <c r="G44" i="34"/>
  <c r="J44" i="34" s="1"/>
  <c r="G43" i="34"/>
  <c r="E41" i="34"/>
  <c r="D41" i="34"/>
  <c r="G40" i="34"/>
  <c r="E34" i="34"/>
  <c r="D34" i="34"/>
  <c r="E31" i="34"/>
  <c r="D31" i="34"/>
  <c r="E25" i="34"/>
  <c r="D25" i="34"/>
  <c r="E23" i="34"/>
  <c r="D23" i="34"/>
  <c r="G22" i="34"/>
  <c r="J22" i="34" s="1"/>
  <c r="E15" i="34"/>
  <c r="D15" i="34"/>
  <c r="E12" i="34"/>
  <c r="D12" i="34"/>
  <c r="J11" i="34"/>
  <c r="I11" i="34"/>
  <c r="D11" i="34"/>
  <c r="J10" i="34"/>
  <c r="I10" i="34"/>
  <c r="J9" i="34"/>
  <c r="I9" i="34"/>
  <c r="J8" i="34"/>
  <c r="I8" i="34"/>
  <c r="I7" i="34"/>
  <c r="G7" i="34"/>
  <c r="J7" i="34" s="1"/>
  <c r="I6" i="34"/>
  <c r="G6" i="34"/>
  <c r="J6" i="34" s="1"/>
  <c r="I5" i="34"/>
  <c r="L44" i="35" l="1"/>
  <c r="L188" i="35"/>
  <c r="L172" i="35"/>
  <c r="L173" i="35" s="1"/>
  <c r="J205" i="34"/>
  <c r="J206" i="34" s="1"/>
  <c r="L38" i="35"/>
  <c r="L45" i="35" s="1"/>
  <c r="L46" i="35" s="1"/>
  <c r="L47" i="35" s="1"/>
  <c r="L48" i="35" s="1"/>
  <c r="K776" i="28" s="1"/>
  <c r="J43" i="34"/>
  <c r="G45" i="34" s="1"/>
  <c r="J45" i="34" s="1"/>
  <c r="J95" i="34"/>
  <c r="G98" i="34" s="1"/>
  <c r="J98" i="34" s="1"/>
  <c r="G12" i="34"/>
  <c r="J12" i="34" s="1"/>
  <c r="G13" i="34" s="1"/>
  <c r="L177" i="35"/>
  <c r="L178" i="35" s="1"/>
  <c r="L179" i="35" s="1"/>
  <c r="L180" i="35" s="1"/>
  <c r="K787" i="28" s="1"/>
  <c r="J40" i="34"/>
  <c r="G41" i="34" s="1"/>
  <c r="J41" i="34" s="1"/>
  <c r="G169" i="34"/>
  <c r="I169" i="34" s="1"/>
  <c r="E172" i="34" s="1"/>
  <c r="J172" i="34" s="1"/>
  <c r="H218" i="34"/>
  <c r="L94" i="35"/>
  <c r="L132" i="35"/>
  <c r="L133" i="35" s="1"/>
  <c r="L137" i="35" s="1"/>
  <c r="L138" i="35" s="1"/>
  <c r="L139" i="35" s="1"/>
  <c r="L140" i="35" s="1"/>
  <c r="L59" i="35"/>
  <c r="G101" i="34"/>
  <c r="J101" i="34" s="1"/>
  <c r="G70" i="34"/>
  <c r="J70" i="34" s="1"/>
  <c r="L19" i="35"/>
  <c r="L23" i="35" s="1"/>
  <c r="L24" i="35" s="1"/>
  <c r="L25" i="35" s="1"/>
  <c r="L26" i="35" s="1"/>
  <c r="K770" i="28" s="1"/>
  <c r="L193" i="35"/>
  <c r="L194" i="35" s="1"/>
  <c r="K764" i="28"/>
  <c r="L115" i="35"/>
  <c r="L116" i="35" s="1"/>
  <c r="L120" i="35" s="1"/>
  <c r="L121" i="35" s="1"/>
  <c r="L122" i="35" s="1"/>
  <c r="L123" i="35" s="1"/>
  <c r="R169" i="34"/>
  <c r="T169" i="34" s="1"/>
  <c r="P172" i="34" s="1"/>
  <c r="U172" i="34" s="1"/>
  <c r="J156" i="34"/>
  <c r="G157" i="34" s="1"/>
  <c r="J157" i="34" s="1"/>
  <c r="J186" i="34"/>
  <c r="J187" i="34" s="1"/>
  <c r="J188" i="34" s="1"/>
  <c r="K744" i="28" s="1"/>
  <c r="L150" i="35"/>
  <c r="L151" i="35" s="1"/>
  <c r="L55" i="35"/>
  <c r="L60" i="35" s="1"/>
  <c r="L61" i="35" s="1"/>
  <c r="J173" i="34"/>
  <c r="L81" i="35"/>
  <c r="L84" i="35" s="1"/>
  <c r="L100" i="35"/>
  <c r="L160" i="35"/>
  <c r="L161" i="35" s="1"/>
  <c r="L70" i="35"/>
  <c r="L71" i="35" s="1"/>
  <c r="L72" i="35" s="1"/>
  <c r="K779" i="28" s="1"/>
  <c r="L31" i="35"/>
  <c r="L32" i="35" s="1"/>
  <c r="L12" i="35"/>
  <c r="L13" i="35" s="1"/>
  <c r="K767" i="28" s="1"/>
  <c r="G201" i="35"/>
  <c r="L201" i="35" s="1"/>
  <c r="L202" i="35" s="1"/>
  <c r="L203" i="35" s="1"/>
  <c r="K803" i="28" s="1"/>
  <c r="G192" i="34"/>
  <c r="J192" i="34" s="1"/>
  <c r="J193" i="34" s="1"/>
  <c r="J194" i="34" s="1"/>
  <c r="K754" i="28" s="1"/>
  <c r="G207" i="34"/>
  <c r="J207" i="34" s="1"/>
  <c r="J208" i="34" s="1"/>
  <c r="J209" i="34" s="1"/>
  <c r="K721" i="28" s="1"/>
  <c r="E229" i="34"/>
  <c r="J229" i="34" s="1"/>
  <c r="J232" i="34" s="1"/>
  <c r="G198" i="34"/>
  <c r="J198" i="34" s="1"/>
  <c r="J199" i="34" s="1"/>
  <c r="J200" i="34" s="1"/>
  <c r="K755" i="28" s="1"/>
  <c r="G53" i="34"/>
  <c r="J53" i="34" s="1"/>
  <c r="J54" i="34" s="1"/>
  <c r="J55" i="34" s="1"/>
  <c r="G23" i="34"/>
  <c r="J23" i="34" s="1"/>
  <c r="J24" i="34" s="1"/>
  <c r="G31" i="34"/>
  <c r="G71" i="34" l="1"/>
  <c r="J71" i="34" s="1"/>
  <c r="J72" i="34" s="1"/>
  <c r="F75" i="34" s="1"/>
  <c r="F78" i="34" s="1"/>
  <c r="I170" i="34"/>
  <c r="J46" i="34"/>
  <c r="G47" i="34" s="1"/>
  <c r="J14" i="34"/>
  <c r="G15" i="34" s="1"/>
  <c r="K711" i="28"/>
  <c r="J31" i="34"/>
  <c r="J32" i="34" s="1"/>
  <c r="J33" i="34" s="1"/>
  <c r="L62" i="35"/>
  <c r="L63" i="35" s="1"/>
  <c r="K780" i="28" s="1"/>
  <c r="L101" i="35"/>
  <c r="L102" i="35" s="1"/>
  <c r="L103" i="35" s="1"/>
  <c r="L104" i="35" s="1"/>
  <c r="K783" i="28" s="1"/>
  <c r="T170" i="34"/>
  <c r="P175" i="34" s="1"/>
  <c r="U175" i="34" s="1"/>
  <c r="J158" i="34"/>
  <c r="J159" i="34" s="1"/>
  <c r="K720" i="28" s="1"/>
  <c r="L83" i="35"/>
  <c r="L85" i="35" s="1"/>
  <c r="L86" i="35" s="1"/>
  <c r="K773" i="28" s="1"/>
  <c r="L162" i="35"/>
  <c r="L163" i="35" s="1"/>
  <c r="L164" i="35" s="1"/>
  <c r="L165" i="35" s="1"/>
  <c r="L195" i="35"/>
  <c r="L196" i="35" s="1"/>
  <c r="L197" i="35" s="1"/>
  <c r="K788" i="28" s="1"/>
  <c r="G233" i="34"/>
  <c r="J233" i="34" s="1"/>
  <c r="J234" i="34" s="1"/>
  <c r="J235" i="34" s="1"/>
  <c r="J236" i="34" s="1"/>
  <c r="K725" i="28" s="1"/>
  <c r="G25" i="34"/>
  <c r="G102" i="34"/>
  <c r="J102" i="34" s="1"/>
  <c r="J103" i="34" s="1"/>
  <c r="E175" i="34"/>
  <c r="J175" i="34" s="1"/>
  <c r="E176" i="34"/>
  <c r="J176" i="34" s="1"/>
  <c r="G34" i="34" l="1"/>
  <c r="J15" i="34"/>
  <c r="J47" i="34"/>
  <c r="J48" i="34" s="1"/>
  <c r="J49" i="34" s="1"/>
  <c r="K705" i="28" s="1"/>
  <c r="G75" i="34"/>
  <c r="G78" i="34" s="1"/>
  <c r="J25" i="34"/>
  <c r="J26" i="34" s="1"/>
  <c r="J27" i="34" s="1"/>
  <c r="K699" i="28" s="1"/>
  <c r="E75" i="34"/>
  <c r="E78" i="34" s="1"/>
  <c r="E79" i="34" s="1"/>
  <c r="E80" i="34" s="1"/>
  <c r="E81" i="34" s="1"/>
  <c r="E82" i="34" s="1"/>
  <c r="P176" i="34"/>
  <c r="U176" i="34" s="1"/>
  <c r="R177" i="34" s="1"/>
  <c r="U177" i="34" s="1"/>
  <c r="U178" i="34" s="1"/>
  <c r="U179" i="34" s="1"/>
  <c r="J16" i="34"/>
  <c r="J17" i="34" s="1"/>
  <c r="J18" i="34" s="1"/>
  <c r="K698" i="28" s="1"/>
  <c r="E106" i="34"/>
  <c r="F106" i="34" s="1"/>
  <c r="L141" i="35"/>
  <c r="L142" i="35" s="1"/>
  <c r="K786" i="28" s="1"/>
  <c r="L124" i="35"/>
  <c r="L125" i="35" s="1"/>
  <c r="K785" i="28" s="1"/>
  <c r="G177" i="34"/>
  <c r="J177" i="34" s="1"/>
  <c r="J178" i="34" s="1"/>
  <c r="J179" i="34" s="1"/>
  <c r="F79" i="34"/>
  <c r="F80" i="34" s="1"/>
  <c r="F81" i="34" s="1"/>
  <c r="F82" i="34" s="1"/>
  <c r="H75" i="34" l="1"/>
  <c r="E109" i="34"/>
  <c r="J34" i="34"/>
  <c r="J35" i="34" s="1"/>
  <c r="J36" i="34" s="1"/>
  <c r="K702" i="28" s="1"/>
  <c r="R180" i="34"/>
  <c r="U180" i="34" s="1"/>
  <c r="U181" i="34" s="1"/>
  <c r="U182" i="34" s="1"/>
  <c r="H78" i="34"/>
  <c r="I75" i="34"/>
  <c r="J75" i="34" s="1"/>
  <c r="G79" i="34"/>
  <c r="G80" i="34" s="1"/>
  <c r="G81" i="34" s="1"/>
  <c r="G82" i="34" s="1"/>
  <c r="F109" i="34"/>
  <c r="G106" i="34"/>
  <c r="E110" i="34"/>
  <c r="E111" i="34" s="1"/>
  <c r="E112" i="34" s="1"/>
  <c r="E113" i="34" s="1"/>
  <c r="G180" i="34"/>
  <c r="J180" i="34" s="1"/>
  <c r="J181" i="34" s="1"/>
  <c r="J182" i="34" l="1"/>
  <c r="K742" i="28" s="1"/>
  <c r="H79" i="34"/>
  <c r="H80" i="34" s="1"/>
  <c r="H81" i="34" s="1"/>
  <c r="H82" i="34" s="1"/>
  <c r="G109" i="34"/>
  <c r="H106" i="34"/>
  <c r="F110" i="34"/>
  <c r="F111" i="34" s="1"/>
  <c r="F112" i="34" s="1"/>
  <c r="F113" i="34" s="1"/>
  <c r="I78" i="34"/>
  <c r="J78" i="34"/>
  <c r="J79" i="34" l="1"/>
  <c r="J80" i="34" s="1"/>
  <c r="J81" i="34" s="1"/>
  <c r="J82" i="34" s="1"/>
  <c r="K708" i="28" s="1"/>
  <c r="I79" i="34"/>
  <c r="I80" i="34" s="1"/>
  <c r="I81" i="34" s="1"/>
  <c r="I82" i="34" s="1"/>
  <c r="I106" i="34"/>
  <c r="J106" i="34" s="1"/>
  <c r="H109" i="34"/>
  <c r="G110" i="34"/>
  <c r="G111" i="34" s="1"/>
  <c r="G112" i="34" s="1"/>
  <c r="G113" i="34" s="1"/>
  <c r="H110" i="34" l="1"/>
  <c r="H111" i="34" s="1"/>
  <c r="H112" i="34" s="1"/>
  <c r="H113" i="34" s="1"/>
  <c r="J109" i="34"/>
  <c r="J110" i="34" s="1"/>
  <c r="I109" i="34"/>
  <c r="J111" i="34" l="1"/>
  <c r="I110" i="34"/>
  <c r="I111" i="34" s="1"/>
  <c r="I112" i="34" s="1"/>
  <c r="I113" i="34" s="1"/>
  <c r="J112" i="34" l="1"/>
  <c r="J113" i="34" s="1"/>
  <c r="K712" i="28" s="1"/>
  <c r="H36" i="32"/>
  <c r="G36" i="32"/>
  <c r="R15" i="28"/>
  <c r="E16" i="26" s="1"/>
  <c r="E16" i="32" s="1"/>
  <c r="R16" i="28"/>
  <c r="E17" i="26" s="1"/>
  <c r="E17" i="32" s="1"/>
  <c r="R17" i="28"/>
  <c r="E18" i="26" s="1"/>
  <c r="E18" i="32" s="1"/>
  <c r="R18" i="28"/>
  <c r="E19" i="26" s="1"/>
  <c r="E19" i="32" s="1"/>
  <c r="R19" i="28"/>
  <c r="E20" i="26" s="1"/>
  <c r="E20" i="32" s="1"/>
  <c r="R20" i="28"/>
  <c r="E21" i="26" s="1"/>
  <c r="E21" i="32" s="1"/>
  <c r="R21" i="28"/>
  <c r="E22" i="26" s="1"/>
  <c r="E22" i="32" s="1"/>
  <c r="I407" i="28"/>
  <c r="L755" i="28"/>
  <c r="E23" i="26" l="1"/>
  <c r="H841" i="28"/>
  <c r="L834" i="28"/>
  <c r="N834" i="28" s="1"/>
  <c r="L833" i="28"/>
  <c r="N833" i="28" s="1"/>
  <c r="L832" i="28"/>
  <c r="N832" i="28" s="1"/>
  <c r="L831" i="28"/>
  <c r="N831" i="28" s="1"/>
  <c r="L830" i="28"/>
  <c r="N830" i="28" s="1"/>
  <c r="J830" i="28"/>
  <c r="L829" i="28"/>
  <c r="N829" i="28" s="1"/>
  <c r="J829" i="28"/>
  <c r="L828" i="28"/>
  <c r="N828" i="28" s="1"/>
  <c r="J828" i="28"/>
  <c r="L827" i="28"/>
  <c r="N827" i="28" s="1"/>
  <c r="J827" i="28"/>
  <c r="L826" i="28"/>
  <c r="J826" i="28"/>
  <c r="L825" i="28"/>
  <c r="J825" i="28"/>
  <c r="L816" i="28"/>
  <c r="N816" i="28" s="1"/>
  <c r="L815" i="28"/>
  <c r="N815" i="28" s="1"/>
  <c r="L814" i="28"/>
  <c r="N814" i="28" s="1"/>
  <c r="L813" i="28"/>
  <c r="N813" i="28" s="1"/>
  <c r="L812" i="28"/>
  <c r="L803" i="28"/>
  <c r="L794" i="28"/>
  <c r="N794" i="28" s="1"/>
  <c r="L793" i="28"/>
  <c r="N793" i="28" s="1"/>
  <c r="L792" i="28"/>
  <c r="N792" i="28" s="1"/>
  <c r="L791" i="28"/>
  <c r="N791" i="28" s="1"/>
  <c r="L788" i="28"/>
  <c r="N788" i="28" s="1"/>
  <c r="L787" i="28"/>
  <c r="N787" i="28" s="1"/>
  <c r="L786" i="28"/>
  <c r="N786" i="28" s="1"/>
  <c r="L785" i="28"/>
  <c r="N785" i="28" s="1"/>
  <c r="L784" i="28"/>
  <c r="N784" i="28" s="1"/>
  <c r="L783" i="28"/>
  <c r="N783" i="28" s="1"/>
  <c r="L773" i="28"/>
  <c r="N773" i="28" s="1"/>
  <c r="L780" i="28"/>
  <c r="N780" i="28" s="1"/>
  <c r="L779" i="28"/>
  <c r="N779" i="28" s="1"/>
  <c r="L776" i="28"/>
  <c r="N776" i="28" s="1"/>
  <c r="L770" i="28"/>
  <c r="N770" i="28" s="1"/>
  <c r="L767" i="28"/>
  <c r="L764" i="28"/>
  <c r="N755" i="28"/>
  <c r="L754" i="28"/>
  <c r="S17" i="28" s="1"/>
  <c r="L744" i="28"/>
  <c r="N744" i="28" s="1"/>
  <c r="L743" i="28"/>
  <c r="N743" i="28" s="1"/>
  <c r="I742" i="28"/>
  <c r="L742" i="28" s="1"/>
  <c r="L741" i="28"/>
  <c r="N741" i="28" s="1"/>
  <c r="S740" i="28"/>
  <c r="L740" i="28"/>
  <c r="N740" i="28" s="1"/>
  <c r="L739" i="28"/>
  <c r="N739" i="28" s="1"/>
  <c r="L738" i="28"/>
  <c r="N738" i="28" s="1"/>
  <c r="L737" i="28"/>
  <c r="N737" i="28" s="1"/>
  <c r="L736" i="28"/>
  <c r="N736" i="28" s="1"/>
  <c r="L735" i="28"/>
  <c r="N735" i="28" s="1"/>
  <c r="L734" i="28"/>
  <c r="N734" i="28" s="1"/>
  <c r="L733" i="28"/>
  <c r="N733" i="28" s="1"/>
  <c r="L732" i="28"/>
  <c r="N732" i="28" s="1"/>
  <c r="L731" i="28"/>
  <c r="N731" i="28" s="1"/>
  <c r="L730" i="28"/>
  <c r="N730" i="28" s="1"/>
  <c r="L729" i="28"/>
  <c r="N729" i="28" s="1"/>
  <c r="L728" i="28"/>
  <c r="N728" i="28" s="1"/>
  <c r="L727" i="28"/>
  <c r="N727" i="28" s="1"/>
  <c r="L726" i="28"/>
  <c r="N726" i="28" s="1"/>
  <c r="I725" i="28"/>
  <c r="L725" i="28" s="1"/>
  <c r="L724" i="28"/>
  <c r="N724" i="28" s="1"/>
  <c r="L723" i="28"/>
  <c r="N723" i="28" s="1"/>
  <c r="L722" i="28"/>
  <c r="N722" i="28" s="1"/>
  <c r="L721" i="28"/>
  <c r="N721" i="28" s="1"/>
  <c r="L720" i="28"/>
  <c r="N720" i="28" s="1"/>
  <c r="N719" i="28"/>
  <c r="M716" i="28"/>
  <c r="L715" i="28"/>
  <c r="N715" i="28" s="1"/>
  <c r="L712" i="28"/>
  <c r="N712" i="28" s="1"/>
  <c r="L711" i="28"/>
  <c r="N711" i="28" s="1"/>
  <c r="L708" i="28"/>
  <c r="N708" i="28" s="1"/>
  <c r="L705" i="28"/>
  <c r="L702" i="28"/>
  <c r="N702" i="28" s="1"/>
  <c r="L699" i="28"/>
  <c r="R698" i="28"/>
  <c r="S698" i="28" s="1"/>
  <c r="L698" i="28"/>
  <c r="L689" i="28"/>
  <c r="L688" i="28"/>
  <c r="N688" i="28" s="1"/>
  <c r="L687" i="28"/>
  <c r="N687" i="28" s="1"/>
  <c r="L686" i="28"/>
  <c r="N686" i="28" s="1"/>
  <c r="L685" i="28"/>
  <c r="L684" i="28"/>
  <c r="M684" i="28" s="1"/>
  <c r="L683" i="28"/>
  <c r="N683" i="28" s="1"/>
  <c r="L682" i="28"/>
  <c r="N682" i="28" s="1"/>
  <c r="L681" i="28"/>
  <c r="L680" i="28"/>
  <c r="N680" i="28" s="1"/>
  <c r="L679" i="28"/>
  <c r="N679" i="28" s="1"/>
  <c r="L678" i="28"/>
  <c r="N678" i="28" s="1"/>
  <c r="L677" i="28"/>
  <c r="L676" i="28"/>
  <c r="N676" i="28" s="1"/>
  <c r="L675" i="28"/>
  <c r="N675" i="28" s="1"/>
  <c r="L674" i="28"/>
  <c r="N674" i="28" s="1"/>
  <c r="L673" i="28"/>
  <c r="L672" i="28"/>
  <c r="N672" i="28" s="1"/>
  <c r="L671" i="28"/>
  <c r="B670" i="28"/>
  <c r="B663" i="28"/>
  <c r="B662" i="28"/>
  <c r="B660" i="28"/>
  <c r="K659" i="28"/>
  <c r="J659" i="28"/>
  <c r="I659" i="28"/>
  <c r="H659" i="28"/>
  <c r="B659" i="28"/>
  <c r="C659" i="28" s="1"/>
  <c r="B657" i="28"/>
  <c r="K656" i="28"/>
  <c r="J656" i="28"/>
  <c r="I656" i="28"/>
  <c r="H656" i="28"/>
  <c r="B656" i="28"/>
  <c r="C656" i="28" s="1"/>
  <c r="B654" i="28"/>
  <c r="K653" i="28"/>
  <c r="J653" i="28"/>
  <c r="I653" i="28"/>
  <c r="H653" i="28"/>
  <c r="B653" i="28"/>
  <c r="C653" i="28" s="1"/>
  <c r="B651" i="28"/>
  <c r="B650" i="28"/>
  <c r="K649" i="28"/>
  <c r="K650" i="28" s="1"/>
  <c r="L650" i="28" s="1"/>
  <c r="N650" i="28" s="1"/>
  <c r="J649" i="28"/>
  <c r="J650" i="28" s="1"/>
  <c r="I649" i="28"/>
  <c r="H649" i="28"/>
  <c r="B649" i="28"/>
  <c r="C649" i="28" s="1"/>
  <c r="B647" i="28"/>
  <c r="K646" i="28"/>
  <c r="J646" i="28"/>
  <c r="I646" i="28"/>
  <c r="H646" i="28"/>
  <c r="B646" i="28"/>
  <c r="C646" i="28" s="1"/>
  <c r="B644" i="28"/>
  <c r="K643" i="28"/>
  <c r="J643" i="28"/>
  <c r="I643" i="28"/>
  <c r="H643" i="28"/>
  <c r="B643" i="28"/>
  <c r="C643" i="28" s="1"/>
  <c r="B641" i="28"/>
  <c r="B640" i="28"/>
  <c r="K639" i="28"/>
  <c r="K640" i="28" s="1"/>
  <c r="L640" i="28" s="1"/>
  <c r="M640" i="28" s="1"/>
  <c r="J639" i="28"/>
  <c r="I639" i="28"/>
  <c r="H639" i="28"/>
  <c r="B639" i="28"/>
  <c r="C639" i="28" s="1"/>
  <c r="B637" i="28"/>
  <c r="B636" i="28"/>
  <c r="K635" i="28"/>
  <c r="K636" i="28" s="1"/>
  <c r="L636" i="28" s="1"/>
  <c r="J635" i="28"/>
  <c r="I635" i="28"/>
  <c r="H635" i="28"/>
  <c r="B635" i="28"/>
  <c r="C635" i="28" s="1"/>
  <c r="B633" i="28"/>
  <c r="B632" i="28"/>
  <c r="K631" i="28"/>
  <c r="K632" i="28" s="1"/>
  <c r="L632" i="28" s="1"/>
  <c r="J631" i="28"/>
  <c r="I631" i="28"/>
  <c r="H631" i="28"/>
  <c r="B631" i="28"/>
  <c r="C631" i="28" s="1"/>
  <c r="B629" i="28"/>
  <c r="B628" i="28"/>
  <c r="K627" i="28"/>
  <c r="K628" i="28" s="1"/>
  <c r="L628" i="28" s="1"/>
  <c r="J627" i="28"/>
  <c r="I627" i="28"/>
  <c r="H627" i="28"/>
  <c r="B627" i="28"/>
  <c r="C627" i="28" s="1"/>
  <c r="B625" i="28"/>
  <c r="C624" i="28"/>
  <c r="K623" i="28"/>
  <c r="K624" i="28" s="1"/>
  <c r="L624" i="28" s="1"/>
  <c r="N624" i="28" s="1"/>
  <c r="J623" i="28"/>
  <c r="I623" i="28"/>
  <c r="H623" i="28"/>
  <c r="B623" i="28"/>
  <c r="C623" i="28" s="1"/>
  <c r="B621" i="28"/>
  <c r="K619" i="28"/>
  <c r="J619" i="28"/>
  <c r="J620" i="28" s="1"/>
  <c r="I619" i="28"/>
  <c r="H619" i="28"/>
  <c r="B619" i="28"/>
  <c r="C619" i="28" s="1"/>
  <c r="B617" i="28"/>
  <c r="K616" i="28"/>
  <c r="J616" i="28"/>
  <c r="I616" i="28"/>
  <c r="H616" i="28"/>
  <c r="B616" i="28"/>
  <c r="C616" i="28" s="1"/>
  <c r="B614" i="28"/>
  <c r="K613" i="28"/>
  <c r="J613" i="28"/>
  <c r="I613" i="28"/>
  <c r="H613" i="28"/>
  <c r="B613" i="28"/>
  <c r="C613" i="28" s="1"/>
  <c r="B611" i="28"/>
  <c r="K610" i="28"/>
  <c r="L610" i="28" s="1"/>
  <c r="B610" i="28"/>
  <c r="K609" i="28"/>
  <c r="J609" i="28"/>
  <c r="I609" i="28"/>
  <c r="H609" i="28"/>
  <c r="B609" i="28"/>
  <c r="C609" i="28" s="1"/>
  <c r="B607" i="28"/>
  <c r="K606" i="28"/>
  <c r="L606" i="28" s="1"/>
  <c r="B606" i="28"/>
  <c r="K605" i="28"/>
  <c r="L605" i="28" s="1"/>
  <c r="J605" i="28"/>
  <c r="H605" i="28"/>
  <c r="B605" i="28"/>
  <c r="C605" i="28" s="1"/>
  <c r="B603" i="28"/>
  <c r="K602" i="28"/>
  <c r="J602" i="28"/>
  <c r="I602" i="28"/>
  <c r="H602" i="28"/>
  <c r="B602" i="28"/>
  <c r="C602" i="28" s="1"/>
  <c r="B601" i="28"/>
  <c r="B594" i="28"/>
  <c r="L593" i="28"/>
  <c r="N593" i="28" s="1"/>
  <c r="B593" i="28"/>
  <c r="K592" i="28"/>
  <c r="L592" i="28" s="1"/>
  <c r="J592" i="28"/>
  <c r="H592" i="28"/>
  <c r="B592" i="28"/>
  <c r="C592" i="28" s="1"/>
  <c r="B591" i="28"/>
  <c r="L590" i="28"/>
  <c r="N590" i="28" s="1"/>
  <c r="B590" i="28"/>
  <c r="K589" i="28"/>
  <c r="L589" i="28" s="1"/>
  <c r="J589" i="28"/>
  <c r="H589" i="28"/>
  <c r="B589" i="28"/>
  <c r="C589" i="28" s="1"/>
  <c r="B588" i="28"/>
  <c r="L586" i="28"/>
  <c r="N586" i="28" s="1"/>
  <c r="B586" i="28"/>
  <c r="K585" i="28"/>
  <c r="L585" i="28" s="1"/>
  <c r="J585" i="28"/>
  <c r="H585" i="28"/>
  <c r="B585" i="28"/>
  <c r="C585" i="28" s="1"/>
  <c r="K582" i="28"/>
  <c r="L582" i="28" s="1"/>
  <c r="J582" i="28"/>
  <c r="H582" i="28"/>
  <c r="B582" i="28"/>
  <c r="C582" i="28" s="1"/>
  <c r="B581" i="28"/>
  <c r="K579" i="28"/>
  <c r="L579" i="28" s="1"/>
  <c r="J579" i="28"/>
  <c r="H579" i="28"/>
  <c r="B579" i="28"/>
  <c r="C579" i="28" s="1"/>
  <c r="B578" i="28"/>
  <c r="L576" i="28"/>
  <c r="N576" i="28" s="1"/>
  <c r="B576" i="28"/>
  <c r="K575" i="28"/>
  <c r="L575" i="28" s="1"/>
  <c r="J575" i="28"/>
  <c r="H575" i="28"/>
  <c r="B575" i="28"/>
  <c r="C575" i="28" s="1"/>
  <c r="B574" i="28"/>
  <c r="K572" i="28"/>
  <c r="L572" i="28" s="1"/>
  <c r="J572" i="28"/>
  <c r="H572" i="28"/>
  <c r="B572" i="28"/>
  <c r="C572" i="28" s="1"/>
  <c r="B571" i="28"/>
  <c r="K569" i="28"/>
  <c r="L569" i="28" s="1"/>
  <c r="J569" i="28"/>
  <c r="H569" i="28"/>
  <c r="B569" i="28"/>
  <c r="C569" i="28" s="1"/>
  <c r="B567" i="28"/>
  <c r="K566" i="28"/>
  <c r="L566" i="28" s="1"/>
  <c r="J566" i="28"/>
  <c r="H566" i="28"/>
  <c r="B566" i="28"/>
  <c r="C566" i="28" s="1"/>
  <c r="B564" i="28"/>
  <c r="K563" i="28"/>
  <c r="L563" i="28" s="1"/>
  <c r="J563" i="28"/>
  <c r="H563" i="28"/>
  <c r="B563" i="28"/>
  <c r="C563" i="28" s="1"/>
  <c r="B561" i="28"/>
  <c r="L560" i="28"/>
  <c r="M560" i="28" s="1"/>
  <c r="B560" i="28"/>
  <c r="K559" i="28"/>
  <c r="L559" i="28" s="1"/>
  <c r="J559" i="28"/>
  <c r="H559" i="28"/>
  <c r="B559" i="28"/>
  <c r="C559" i="28" s="1"/>
  <c r="B557" i="28"/>
  <c r="K556" i="28"/>
  <c r="L556" i="28" s="1"/>
  <c r="J556" i="28"/>
  <c r="H556" i="28"/>
  <c r="B556" i="28"/>
  <c r="C556" i="28" s="1"/>
  <c r="B554" i="28"/>
  <c r="K553" i="28"/>
  <c r="L553" i="28" s="1"/>
  <c r="J553" i="28"/>
  <c r="H553" i="28"/>
  <c r="B553" i="28"/>
  <c r="C553" i="28" s="1"/>
  <c r="B551" i="28"/>
  <c r="K550" i="28"/>
  <c r="L550" i="28" s="1"/>
  <c r="J550" i="28"/>
  <c r="H550" i="28"/>
  <c r="B550" i="28"/>
  <c r="C550" i="28" s="1"/>
  <c r="B548" i="28"/>
  <c r="K547" i="28"/>
  <c r="L547" i="28" s="1"/>
  <c r="J547" i="28"/>
  <c r="H547" i="28"/>
  <c r="B547" i="28"/>
  <c r="C547" i="28" s="1"/>
  <c r="B545" i="28"/>
  <c r="L544" i="28"/>
  <c r="N544" i="28" s="1"/>
  <c r="B544" i="28"/>
  <c r="K543" i="28"/>
  <c r="L543" i="28" s="1"/>
  <c r="J543" i="28"/>
  <c r="H543" i="28"/>
  <c r="B543" i="28"/>
  <c r="C543" i="28" s="1"/>
  <c r="K540" i="28"/>
  <c r="L540" i="28" s="1"/>
  <c r="J540" i="28"/>
  <c r="H540" i="28"/>
  <c r="B540" i="28"/>
  <c r="C540" i="28" s="1"/>
  <c r="B538" i="28"/>
  <c r="L537" i="28"/>
  <c r="N537" i="28" s="1"/>
  <c r="B537" i="28"/>
  <c r="K536" i="28"/>
  <c r="L536" i="28" s="1"/>
  <c r="J536" i="28"/>
  <c r="H536" i="28"/>
  <c r="B536" i="28"/>
  <c r="C536" i="28" s="1"/>
  <c r="B534" i="28"/>
  <c r="L533" i="28"/>
  <c r="M533" i="28" s="1"/>
  <c r="B533" i="28"/>
  <c r="K532" i="28"/>
  <c r="L532" i="28" s="1"/>
  <c r="J532" i="28"/>
  <c r="H532" i="28"/>
  <c r="B532" i="28"/>
  <c r="C532" i="28" s="1"/>
  <c r="B530" i="28"/>
  <c r="K529" i="28"/>
  <c r="L529" i="28" s="1"/>
  <c r="J529" i="28"/>
  <c r="H529" i="28"/>
  <c r="B529" i="28"/>
  <c r="C529" i="28" s="1"/>
  <c r="B527" i="28"/>
  <c r="K526" i="28"/>
  <c r="L526" i="28" s="1"/>
  <c r="J526" i="28"/>
  <c r="H526" i="28"/>
  <c r="B526" i="28"/>
  <c r="C526" i="28" s="1"/>
  <c r="B524" i="28"/>
  <c r="K523" i="28"/>
  <c r="L523" i="28" s="1"/>
  <c r="J523" i="28"/>
  <c r="H523" i="28"/>
  <c r="B523" i="28"/>
  <c r="C523" i="28" s="1"/>
  <c r="B522" i="28"/>
  <c r="K521" i="28"/>
  <c r="L521" i="28" s="1"/>
  <c r="J521" i="28"/>
  <c r="H521" i="28"/>
  <c r="B521" i="28"/>
  <c r="C521" i="28" s="1"/>
  <c r="B519" i="28"/>
  <c r="K518" i="28"/>
  <c r="L518" i="28" s="1"/>
  <c r="J518" i="28"/>
  <c r="H518" i="28"/>
  <c r="B518" i="28"/>
  <c r="C518" i="28" s="1"/>
  <c r="B517" i="28"/>
  <c r="K516" i="28"/>
  <c r="L516" i="28" s="1"/>
  <c r="J516" i="28"/>
  <c r="H516" i="28"/>
  <c r="B516" i="28"/>
  <c r="C516" i="28" s="1"/>
  <c r="B514" i="28"/>
  <c r="K513" i="28"/>
  <c r="L513" i="28" s="1"/>
  <c r="J513" i="28"/>
  <c r="H513" i="28"/>
  <c r="B513" i="28"/>
  <c r="C513" i="28" s="1"/>
  <c r="B511" i="28"/>
  <c r="K510" i="28"/>
  <c r="L510" i="28" s="1"/>
  <c r="J510" i="28"/>
  <c r="H510" i="28"/>
  <c r="B510" i="28"/>
  <c r="C510" i="28" s="1"/>
  <c r="B508" i="28"/>
  <c r="K507" i="28"/>
  <c r="L507" i="28" s="1"/>
  <c r="J507" i="28"/>
  <c r="H507" i="28"/>
  <c r="B507" i="28"/>
  <c r="C507" i="28" s="1"/>
  <c r="B506" i="28"/>
  <c r="L505" i="28"/>
  <c r="N505" i="28" s="1"/>
  <c r="B505" i="28"/>
  <c r="K504" i="28"/>
  <c r="L504" i="28" s="1"/>
  <c r="J504" i="28"/>
  <c r="H504" i="28"/>
  <c r="B504" i="28"/>
  <c r="C504" i="28" s="1"/>
  <c r="B502" i="28"/>
  <c r="K501" i="28"/>
  <c r="L501" i="28" s="1"/>
  <c r="J501" i="28"/>
  <c r="H501" i="28"/>
  <c r="B501" i="28"/>
  <c r="C501" i="28" s="1"/>
  <c r="B499" i="28"/>
  <c r="K498" i="28"/>
  <c r="L498" i="28" s="1"/>
  <c r="J498" i="28"/>
  <c r="H498" i="28"/>
  <c r="B498" i="28"/>
  <c r="C498" i="28" s="1"/>
  <c r="B497" i="28"/>
  <c r="K496" i="28"/>
  <c r="L496" i="28" s="1"/>
  <c r="J496" i="28"/>
  <c r="H496" i="28"/>
  <c r="B496" i="28"/>
  <c r="C496" i="28" s="1"/>
  <c r="B494" i="28"/>
  <c r="L493" i="28"/>
  <c r="N493" i="28" s="1"/>
  <c r="B493" i="28"/>
  <c r="K492" i="28"/>
  <c r="L492" i="28" s="1"/>
  <c r="J492" i="28"/>
  <c r="H492" i="28"/>
  <c r="B492" i="28"/>
  <c r="C492" i="28" s="1"/>
  <c r="B491" i="28"/>
  <c r="B484" i="28"/>
  <c r="B482" i="28"/>
  <c r="K481" i="28"/>
  <c r="L481" i="28" s="1"/>
  <c r="J481" i="28"/>
  <c r="H481" i="28"/>
  <c r="B481" i="28"/>
  <c r="C481" i="28" s="1"/>
  <c r="B480" i="28"/>
  <c r="K478" i="28"/>
  <c r="J478" i="28"/>
  <c r="I478" i="28"/>
  <c r="H478" i="28"/>
  <c r="B478" i="28"/>
  <c r="C478" i="28" s="1"/>
  <c r="B476" i="28"/>
  <c r="K475" i="28"/>
  <c r="J475" i="28"/>
  <c r="I475" i="28"/>
  <c r="H475" i="28"/>
  <c r="B475" i="28"/>
  <c r="C475" i="28" s="1"/>
  <c r="B473" i="28"/>
  <c r="K472" i="28"/>
  <c r="J472" i="28"/>
  <c r="I472" i="28"/>
  <c r="H472" i="28"/>
  <c r="B472" i="28"/>
  <c r="C472" i="28" s="1"/>
  <c r="B470" i="28"/>
  <c r="K469" i="28"/>
  <c r="J469" i="28"/>
  <c r="I469" i="28"/>
  <c r="H469" i="28"/>
  <c r="B469" i="28"/>
  <c r="C469" i="28" s="1"/>
  <c r="B468" i="28"/>
  <c r="B461" i="28"/>
  <c r="B459" i="28"/>
  <c r="K458" i="28"/>
  <c r="J458" i="28"/>
  <c r="I458" i="28"/>
  <c r="H458" i="28"/>
  <c r="B458" i="28"/>
  <c r="C458" i="28" s="1"/>
  <c r="B456" i="28"/>
  <c r="K455" i="28"/>
  <c r="J455" i="28"/>
  <c r="I455" i="28"/>
  <c r="H455" i="28"/>
  <c r="B455" i="28"/>
  <c r="C455" i="28" s="1"/>
  <c r="B453" i="28"/>
  <c r="K452" i="28"/>
  <c r="J452" i="28"/>
  <c r="I452" i="28"/>
  <c r="H452" i="28"/>
  <c r="B452" i="28"/>
  <c r="C452" i="28" s="1"/>
  <c r="B450" i="28"/>
  <c r="K449" i="28"/>
  <c r="J449" i="28"/>
  <c r="I449" i="28"/>
  <c r="H449" i="28"/>
  <c r="B449" i="28"/>
  <c r="C449" i="28" s="1"/>
  <c r="B448" i="28"/>
  <c r="B441" i="28"/>
  <c r="B439" i="28"/>
  <c r="K438" i="28"/>
  <c r="J438" i="28"/>
  <c r="I438" i="28"/>
  <c r="H438" i="28"/>
  <c r="B438" i="28"/>
  <c r="C438" i="28" s="1"/>
  <c r="B437" i="28"/>
  <c r="K435" i="28"/>
  <c r="J435" i="28"/>
  <c r="I435" i="28"/>
  <c r="H435" i="28"/>
  <c r="B435" i="28"/>
  <c r="C435" i="28" s="1"/>
  <c r="B433" i="28"/>
  <c r="K432" i="28"/>
  <c r="J432" i="28"/>
  <c r="I432" i="28"/>
  <c r="H432" i="28"/>
  <c r="B432" i="28"/>
  <c r="C432" i="28" s="1"/>
  <c r="B431" i="28"/>
  <c r="L429" i="28"/>
  <c r="N429" i="28" s="1"/>
  <c r="B429" i="28"/>
  <c r="K428" i="28"/>
  <c r="L428" i="28" s="1"/>
  <c r="J428" i="28"/>
  <c r="H428" i="28"/>
  <c r="B428" i="28"/>
  <c r="C428" i="28" s="1"/>
  <c r="B427" i="28"/>
  <c r="K425" i="28"/>
  <c r="L425" i="28" s="1"/>
  <c r="J425" i="28"/>
  <c r="H425" i="28"/>
  <c r="B425" i="28"/>
  <c r="C425" i="28" s="1"/>
  <c r="B424" i="28"/>
  <c r="K423" i="28"/>
  <c r="L423" i="28" s="1"/>
  <c r="J423" i="28"/>
  <c r="H423" i="28"/>
  <c r="B423" i="28"/>
  <c r="C423" i="28" s="1"/>
  <c r="B422" i="28"/>
  <c r="K420" i="28"/>
  <c r="L420" i="28" s="1"/>
  <c r="J420" i="28"/>
  <c r="H420" i="28"/>
  <c r="B420" i="28"/>
  <c r="C420" i="28" s="1"/>
  <c r="B419" i="28"/>
  <c r="K417" i="28"/>
  <c r="L417" i="28" s="1"/>
  <c r="J417" i="28"/>
  <c r="H417" i="28"/>
  <c r="B417" i="28"/>
  <c r="C417" i="28" s="1"/>
  <c r="B416" i="28"/>
  <c r="L414" i="28"/>
  <c r="N414" i="28" s="1"/>
  <c r="B414" i="28"/>
  <c r="K413" i="28"/>
  <c r="L413" i="28" s="1"/>
  <c r="J413" i="28"/>
  <c r="H413" i="28"/>
  <c r="B413" i="28"/>
  <c r="C413" i="28" s="1"/>
  <c r="B411" i="28"/>
  <c r="K410" i="28"/>
  <c r="L410" i="28" s="1"/>
  <c r="J410" i="28"/>
  <c r="H410" i="28"/>
  <c r="B410" i="28"/>
  <c r="C410" i="28" s="1"/>
  <c r="B409" i="28"/>
  <c r="L407" i="28"/>
  <c r="N407" i="28" s="1"/>
  <c r="B407" i="28"/>
  <c r="K406" i="28"/>
  <c r="L406" i="28" s="1"/>
  <c r="J406" i="28"/>
  <c r="H406" i="28"/>
  <c r="B406" i="28"/>
  <c r="C406" i="28" s="1"/>
  <c r="B404" i="28"/>
  <c r="K403" i="28"/>
  <c r="J403" i="28"/>
  <c r="H403" i="28"/>
  <c r="B403" i="28"/>
  <c r="C403" i="28" s="1"/>
  <c r="B401" i="28"/>
  <c r="R400" i="28"/>
  <c r="K400" i="28"/>
  <c r="J400" i="28"/>
  <c r="I400" i="28"/>
  <c r="H400" i="28"/>
  <c r="B400" i="28"/>
  <c r="C400" i="28" s="1"/>
  <c r="B399" i="28"/>
  <c r="K397" i="28"/>
  <c r="J397" i="28"/>
  <c r="I397" i="28"/>
  <c r="H397" i="28"/>
  <c r="B397" i="28"/>
  <c r="C397" i="28" s="1"/>
  <c r="B395" i="28"/>
  <c r="K394" i="28"/>
  <c r="J394" i="28"/>
  <c r="I394" i="28"/>
  <c r="H394" i="28"/>
  <c r="B394" i="28"/>
  <c r="C394" i="28" s="1"/>
  <c r="B392" i="28"/>
  <c r="L391" i="28"/>
  <c r="N391" i="28" s="1"/>
  <c r="B391" i="28"/>
  <c r="K390" i="28"/>
  <c r="L390" i="28" s="1"/>
  <c r="J390" i="28"/>
  <c r="H390" i="28"/>
  <c r="B390" i="28"/>
  <c r="C390" i="28" s="1"/>
  <c r="B388" i="28"/>
  <c r="K387" i="28"/>
  <c r="L387" i="28" s="1"/>
  <c r="J387" i="28"/>
  <c r="H387" i="28"/>
  <c r="B387" i="28"/>
  <c r="C387" i="28" s="1"/>
  <c r="B385" i="28"/>
  <c r="L384" i="28"/>
  <c r="N384" i="28" s="1"/>
  <c r="B384" i="28"/>
  <c r="K383" i="28"/>
  <c r="L383" i="28" s="1"/>
  <c r="J383" i="28"/>
  <c r="H383" i="28"/>
  <c r="B383" i="28"/>
  <c r="C383" i="28" s="1"/>
  <c r="B381" i="28"/>
  <c r="K380" i="28"/>
  <c r="L380" i="28" s="1"/>
  <c r="J380" i="28"/>
  <c r="H380" i="28"/>
  <c r="B380" i="28"/>
  <c r="C380" i="28" s="1"/>
  <c r="B378" i="28"/>
  <c r="K377" i="28"/>
  <c r="L377" i="28" s="1"/>
  <c r="J377" i="28"/>
  <c r="H377" i="28"/>
  <c r="B377" i="28"/>
  <c r="C377" i="28" s="1"/>
  <c r="B376" i="28"/>
  <c r="L374" i="28"/>
  <c r="N374" i="28" s="1"/>
  <c r="B374" i="28"/>
  <c r="K373" i="28"/>
  <c r="L373" i="28" s="1"/>
  <c r="J373" i="28"/>
  <c r="H373" i="28"/>
  <c r="B373" i="28"/>
  <c r="C373" i="28" s="1"/>
  <c r="B372" i="28"/>
  <c r="K371" i="28"/>
  <c r="L371" i="28" s="1"/>
  <c r="J371" i="28"/>
  <c r="H371" i="28"/>
  <c r="B371" i="28"/>
  <c r="C371" i="28" s="1"/>
  <c r="B370" i="28"/>
  <c r="K369" i="28"/>
  <c r="L369" i="28" s="1"/>
  <c r="J369" i="28"/>
  <c r="H369" i="28"/>
  <c r="B369" i="28"/>
  <c r="C369" i="28" s="1"/>
  <c r="B368" i="28"/>
  <c r="K367" i="28"/>
  <c r="L367" i="28" s="1"/>
  <c r="J367" i="28"/>
  <c r="H367" i="28"/>
  <c r="B367" i="28"/>
  <c r="C367" i="28" s="1"/>
  <c r="B366" i="28"/>
  <c r="L364" i="28"/>
  <c r="M364" i="28" s="1"/>
  <c r="B364" i="28"/>
  <c r="K363" i="28"/>
  <c r="L363" i="28" s="1"/>
  <c r="J363" i="28"/>
  <c r="H363" i="28"/>
  <c r="B363" i="28"/>
  <c r="C363" i="28" s="1"/>
  <c r="B362" i="28"/>
  <c r="K360" i="28"/>
  <c r="L360" i="28" s="1"/>
  <c r="J360" i="28"/>
  <c r="H360" i="28"/>
  <c r="B360" i="28"/>
  <c r="C360" i="28" s="1"/>
  <c r="B359" i="28"/>
  <c r="K358" i="28"/>
  <c r="L358" i="28" s="1"/>
  <c r="J358" i="28"/>
  <c r="H358" i="28"/>
  <c r="B358" i="28"/>
  <c r="C358" i="28" s="1"/>
  <c r="B356" i="28"/>
  <c r="K355" i="28"/>
  <c r="L355" i="28" s="1"/>
  <c r="J355" i="28"/>
  <c r="H355" i="28"/>
  <c r="B355" i="28"/>
  <c r="C355" i="28" s="1"/>
  <c r="B354" i="28"/>
  <c r="K353" i="28"/>
  <c r="L353" i="28" s="1"/>
  <c r="J353" i="28"/>
  <c r="H353" i="28"/>
  <c r="B353" i="28"/>
  <c r="C353" i="28" s="1"/>
  <c r="B352" i="28"/>
  <c r="K350" i="28"/>
  <c r="L350" i="28" s="1"/>
  <c r="J350" i="28"/>
  <c r="H350" i="28"/>
  <c r="B350" i="28"/>
  <c r="C350" i="28" s="1"/>
  <c r="B349" i="28"/>
  <c r="L347" i="28"/>
  <c r="M347" i="28" s="1"/>
  <c r="B347" i="28"/>
  <c r="K346" i="28"/>
  <c r="L346" i="28" s="1"/>
  <c r="J346" i="28"/>
  <c r="H346" i="28"/>
  <c r="B346" i="28"/>
  <c r="C346" i="28" s="1"/>
  <c r="B344" i="28"/>
  <c r="K343" i="28"/>
  <c r="L343" i="28" s="1"/>
  <c r="J343" i="28"/>
  <c r="H343" i="28"/>
  <c r="B343" i="28"/>
  <c r="C343" i="28" s="1"/>
  <c r="B342" i="28"/>
  <c r="L340" i="28"/>
  <c r="N340" i="28" s="1"/>
  <c r="B340" i="28"/>
  <c r="K339" i="28"/>
  <c r="L339" i="28" s="1"/>
  <c r="J339" i="28"/>
  <c r="H339" i="28"/>
  <c r="B339" i="28"/>
  <c r="C339" i="28" s="1"/>
  <c r="B338" i="28"/>
  <c r="L336" i="28"/>
  <c r="N336" i="28" s="1"/>
  <c r="B336" i="28"/>
  <c r="T335" i="28"/>
  <c r="K335" i="28"/>
  <c r="L335" i="28" s="1"/>
  <c r="J335" i="28"/>
  <c r="H335" i="28"/>
  <c r="B335" i="28"/>
  <c r="C335" i="28" s="1"/>
  <c r="B334" i="28"/>
  <c r="L332" i="28"/>
  <c r="N332" i="28" s="1"/>
  <c r="B332" i="28"/>
  <c r="K331" i="28"/>
  <c r="L331" i="28" s="1"/>
  <c r="J331" i="28"/>
  <c r="H331" i="28"/>
  <c r="B331" i="28"/>
  <c r="C331" i="28" s="1"/>
  <c r="B329" i="28"/>
  <c r="L328" i="28"/>
  <c r="M328" i="28" s="1"/>
  <c r="B328" i="28"/>
  <c r="K327" i="28"/>
  <c r="L327" i="28" s="1"/>
  <c r="J327" i="28"/>
  <c r="H327" i="28"/>
  <c r="B327" i="28"/>
  <c r="C327" i="28" s="1"/>
  <c r="B326" i="28"/>
  <c r="K325" i="28"/>
  <c r="L325" i="28" s="1"/>
  <c r="J325" i="28"/>
  <c r="H325" i="28"/>
  <c r="B325" i="28"/>
  <c r="C325" i="28" s="1"/>
  <c r="B324" i="28"/>
  <c r="K323" i="28"/>
  <c r="L323" i="28" s="1"/>
  <c r="J323" i="28"/>
  <c r="H323" i="28"/>
  <c r="B323" i="28"/>
  <c r="C323" i="28" s="1"/>
  <c r="B322" i="28"/>
  <c r="K320" i="28"/>
  <c r="J320" i="28"/>
  <c r="I320" i="28"/>
  <c r="H320" i="28"/>
  <c r="B320" i="28"/>
  <c r="C320" i="28" s="1"/>
  <c r="B319" i="28"/>
  <c r="K317" i="28"/>
  <c r="L317" i="28" s="1"/>
  <c r="J317" i="28"/>
  <c r="H317" i="28"/>
  <c r="B317" i="28"/>
  <c r="C317" i="28" s="1"/>
  <c r="B316" i="28"/>
  <c r="L314" i="28"/>
  <c r="B314" i="28"/>
  <c r="K313" i="28"/>
  <c r="L313" i="28" s="1"/>
  <c r="J313" i="28"/>
  <c r="H313" i="28"/>
  <c r="B313" i="28"/>
  <c r="C313" i="28" s="1"/>
  <c r="B311" i="28"/>
  <c r="L310" i="28"/>
  <c r="N310" i="28" s="1"/>
  <c r="B310" i="28"/>
  <c r="K309" i="28"/>
  <c r="L309" i="28" s="1"/>
  <c r="J309" i="28"/>
  <c r="H309" i="28"/>
  <c r="B309" i="28"/>
  <c r="C309" i="28" s="1"/>
  <c r="B307" i="28"/>
  <c r="L306" i="28"/>
  <c r="B306" i="28"/>
  <c r="K305" i="28"/>
  <c r="L305" i="28" s="1"/>
  <c r="J305" i="28"/>
  <c r="H305" i="28"/>
  <c r="B305" i="28"/>
  <c r="C305" i="28" s="1"/>
  <c r="B303" i="28"/>
  <c r="K302" i="28"/>
  <c r="L302" i="28" s="1"/>
  <c r="M302" i="28" s="1"/>
  <c r="J302" i="28"/>
  <c r="B302" i="28"/>
  <c r="K301" i="28"/>
  <c r="L301" i="28" s="1"/>
  <c r="J301" i="28"/>
  <c r="H301" i="28"/>
  <c r="B301" i="28"/>
  <c r="C301" i="28" s="1"/>
  <c r="B300" i="28"/>
  <c r="B293" i="28"/>
  <c r="B291" i="28"/>
  <c r="K290" i="28"/>
  <c r="L290" i="28" s="1"/>
  <c r="J290" i="28"/>
  <c r="H290" i="28"/>
  <c r="B290" i="28"/>
  <c r="C290" i="28" s="1"/>
  <c r="B288" i="28"/>
  <c r="K287" i="28"/>
  <c r="L287" i="28" s="1"/>
  <c r="J287" i="28"/>
  <c r="H287" i="28"/>
  <c r="B287" i="28"/>
  <c r="C287" i="28" s="1"/>
  <c r="B285" i="28"/>
  <c r="K284" i="28"/>
  <c r="L284" i="28" s="1"/>
  <c r="J284" i="28"/>
  <c r="H284" i="28"/>
  <c r="B284" i="28"/>
  <c r="C284" i="28" s="1"/>
  <c r="B282" i="28"/>
  <c r="K281" i="28"/>
  <c r="L281" i="28" s="1"/>
  <c r="J281" i="28"/>
  <c r="H281" i="28"/>
  <c r="B281" i="28"/>
  <c r="C281" i="28" s="1"/>
  <c r="B279" i="28"/>
  <c r="K278" i="28"/>
  <c r="L278" i="28" s="1"/>
  <c r="J278" i="28"/>
  <c r="H278" i="28"/>
  <c r="B278" i="28"/>
  <c r="C278" i="28" s="1"/>
  <c r="B276" i="28"/>
  <c r="K275" i="28"/>
  <c r="L275" i="28" s="1"/>
  <c r="J275" i="28"/>
  <c r="H275" i="28"/>
  <c r="B275" i="28"/>
  <c r="C275" i="28" s="1"/>
  <c r="B273" i="28"/>
  <c r="K272" i="28"/>
  <c r="L272" i="28" s="1"/>
  <c r="J272" i="28"/>
  <c r="H272" i="28"/>
  <c r="B272" i="28"/>
  <c r="C272" i="28" s="1"/>
  <c r="B270" i="28"/>
  <c r="K269" i="28"/>
  <c r="L269" i="28" s="1"/>
  <c r="J269" i="28"/>
  <c r="H269" i="28"/>
  <c r="B269" i="28"/>
  <c r="C269" i="28" s="1"/>
  <c r="B268" i="28"/>
  <c r="K267" i="28"/>
  <c r="L267" i="28" s="1"/>
  <c r="J267" i="28"/>
  <c r="H267" i="28"/>
  <c r="B267" i="28"/>
  <c r="C267" i="28" s="1"/>
  <c r="B265" i="28"/>
  <c r="K264" i="28"/>
  <c r="L264" i="28" s="1"/>
  <c r="J264" i="28"/>
  <c r="H264" i="28"/>
  <c r="B264" i="28"/>
  <c r="C264" i="28" s="1"/>
  <c r="B263" i="28"/>
  <c r="K262" i="28"/>
  <c r="L262" i="28" s="1"/>
  <c r="J262" i="28"/>
  <c r="H262" i="28"/>
  <c r="B262" i="28"/>
  <c r="C262" i="28" s="1"/>
  <c r="B260" i="28"/>
  <c r="K258" i="28"/>
  <c r="J258" i="28"/>
  <c r="H258" i="28"/>
  <c r="B258" i="28"/>
  <c r="C258" i="28" s="1"/>
  <c r="B257" i="28"/>
  <c r="K256" i="28"/>
  <c r="L256" i="28" s="1"/>
  <c r="J256" i="28"/>
  <c r="H256" i="28"/>
  <c r="B256" i="28"/>
  <c r="C256" i="28" s="1"/>
  <c r="B254" i="28"/>
  <c r="K253" i="28"/>
  <c r="L253" i="28" s="1"/>
  <c r="J253" i="28"/>
  <c r="H253" i="28"/>
  <c r="B253" i="28"/>
  <c r="C253" i="28" s="1"/>
  <c r="AD252" i="28"/>
  <c r="B252" i="28"/>
  <c r="B245" i="28"/>
  <c r="B243" i="28"/>
  <c r="K242" i="28"/>
  <c r="L242" i="28" s="1"/>
  <c r="J242" i="28"/>
  <c r="H242" i="28"/>
  <c r="B242" i="28"/>
  <c r="C242" i="28" s="1"/>
  <c r="B240" i="28"/>
  <c r="K239" i="28"/>
  <c r="L239" i="28" s="1"/>
  <c r="J239" i="28"/>
  <c r="H239" i="28"/>
  <c r="B239" i="28"/>
  <c r="C239" i="28" s="1"/>
  <c r="B237" i="28"/>
  <c r="K236" i="28"/>
  <c r="L236" i="28" s="1"/>
  <c r="J236" i="28"/>
  <c r="H236" i="28"/>
  <c r="B236" i="28"/>
  <c r="C236" i="28" s="1"/>
  <c r="B234" i="28"/>
  <c r="K233" i="28"/>
  <c r="L233" i="28" s="1"/>
  <c r="J233" i="28"/>
  <c r="H233" i="28"/>
  <c r="B233" i="28"/>
  <c r="C233" i="28" s="1"/>
  <c r="B231" i="28"/>
  <c r="K230" i="28"/>
  <c r="L230" i="28" s="1"/>
  <c r="J230" i="28"/>
  <c r="H230" i="28"/>
  <c r="B230" i="28"/>
  <c r="C230" i="28" s="1"/>
  <c r="L227" i="28"/>
  <c r="M227" i="28" s="1"/>
  <c r="B227" i="28"/>
  <c r="K226" i="28"/>
  <c r="L226" i="28" s="1"/>
  <c r="J226" i="28"/>
  <c r="H226" i="28"/>
  <c r="B226" i="28"/>
  <c r="C226" i="28" s="1"/>
  <c r="B224" i="28"/>
  <c r="K223" i="28"/>
  <c r="L223" i="28" s="1"/>
  <c r="J223" i="28"/>
  <c r="H223" i="28"/>
  <c r="B223" i="28"/>
  <c r="C223" i="28" s="1"/>
  <c r="B221" i="28"/>
  <c r="K220" i="28"/>
  <c r="L220" i="28" s="1"/>
  <c r="J220" i="28"/>
  <c r="H220" i="28"/>
  <c r="B220" i="28"/>
  <c r="C220" i="28" s="1"/>
  <c r="B218" i="28"/>
  <c r="K217" i="28"/>
  <c r="L217" i="28" s="1"/>
  <c r="J217" i="28"/>
  <c r="H217" i="28"/>
  <c r="B217" i="28"/>
  <c r="C217" i="28" s="1"/>
  <c r="B216" i="28"/>
  <c r="K215" i="28"/>
  <c r="L215" i="28" s="1"/>
  <c r="J215" i="28"/>
  <c r="H215" i="28"/>
  <c r="B215" i="28"/>
  <c r="C215" i="28" s="1"/>
  <c r="B213" i="28"/>
  <c r="K212" i="28"/>
  <c r="L212" i="28" s="1"/>
  <c r="J212" i="28"/>
  <c r="H212" i="28"/>
  <c r="B212" i="28"/>
  <c r="C212" i="28" s="1"/>
  <c r="K211" i="28"/>
  <c r="L211" i="28" s="1"/>
  <c r="J211" i="28"/>
  <c r="H211" i="28"/>
  <c r="B211" i="28"/>
  <c r="C211" i="28" s="1"/>
  <c r="B209" i="28"/>
  <c r="K208" i="28"/>
  <c r="L208" i="28" s="1"/>
  <c r="J208" i="28"/>
  <c r="H208" i="28"/>
  <c r="B208" i="28"/>
  <c r="C208" i="28" s="1"/>
  <c r="B206" i="28"/>
  <c r="L205" i="28"/>
  <c r="M205" i="28" s="1"/>
  <c r="B205" i="28"/>
  <c r="K204" i="28"/>
  <c r="L204" i="28" s="1"/>
  <c r="J204" i="28"/>
  <c r="H204" i="28"/>
  <c r="B204" i="28"/>
  <c r="C204" i="28" s="1"/>
  <c r="B202" i="28"/>
  <c r="K201" i="28"/>
  <c r="L201" i="28" s="1"/>
  <c r="J201" i="28"/>
  <c r="H201" i="28"/>
  <c r="B201" i="28"/>
  <c r="C201" i="28" s="1"/>
  <c r="B199" i="28"/>
  <c r="K198" i="28"/>
  <c r="L198" i="28" s="1"/>
  <c r="J198" i="28"/>
  <c r="H198" i="28"/>
  <c r="B198" i="28"/>
  <c r="C198" i="28" s="1"/>
  <c r="B197" i="28"/>
  <c r="L196" i="28"/>
  <c r="N196" i="28" s="1"/>
  <c r="B196" i="28"/>
  <c r="T195" i="28"/>
  <c r="K195" i="28"/>
  <c r="L195" i="28" s="1"/>
  <c r="J195" i="28"/>
  <c r="H195" i="28"/>
  <c r="B195" i="28"/>
  <c r="C195" i="28" s="1"/>
  <c r="B194" i="28"/>
  <c r="K193" i="28"/>
  <c r="L193" i="28" s="1"/>
  <c r="J193" i="28"/>
  <c r="H193" i="28"/>
  <c r="B193" i="28"/>
  <c r="C193" i="28" s="1"/>
  <c r="B192" i="28"/>
  <c r="K191" i="28"/>
  <c r="L191" i="28" s="1"/>
  <c r="J191" i="28"/>
  <c r="H191" i="28"/>
  <c r="B191" i="28"/>
  <c r="C191" i="28" s="1"/>
  <c r="B189" i="28"/>
  <c r="K188" i="28"/>
  <c r="L188" i="28" s="1"/>
  <c r="J188" i="28"/>
  <c r="H188" i="28"/>
  <c r="B188" i="28"/>
  <c r="C188" i="28" s="1"/>
  <c r="B186" i="28"/>
  <c r="K185" i="28"/>
  <c r="L185" i="28" s="1"/>
  <c r="J185" i="28"/>
  <c r="H185" i="28"/>
  <c r="B185" i="28"/>
  <c r="C185" i="28" s="1"/>
  <c r="B184" i="28"/>
  <c r="K183" i="28"/>
  <c r="L183" i="28" s="1"/>
  <c r="J183" i="28"/>
  <c r="H183" i="28"/>
  <c r="B183" i="28"/>
  <c r="C183" i="28" s="1"/>
  <c r="B182" i="28"/>
  <c r="K181" i="28"/>
  <c r="L181" i="28" s="1"/>
  <c r="J181" i="28"/>
  <c r="H181" i="28"/>
  <c r="B181" i="28"/>
  <c r="C181" i="28" s="1"/>
  <c r="B179" i="28"/>
  <c r="K178" i="28"/>
  <c r="L178" i="28" s="1"/>
  <c r="J178" i="28"/>
  <c r="H178" i="28"/>
  <c r="B178" i="28"/>
  <c r="C178" i="28" s="1"/>
  <c r="B176" i="28"/>
  <c r="K175" i="28"/>
  <c r="J175" i="28"/>
  <c r="I175" i="28"/>
  <c r="H175" i="28"/>
  <c r="B175" i="28"/>
  <c r="C175" i="28" s="1"/>
  <c r="B173" i="28"/>
  <c r="K172" i="28"/>
  <c r="L172" i="28" s="1"/>
  <c r="J172" i="28"/>
  <c r="H172" i="28"/>
  <c r="B172" i="28"/>
  <c r="C172" i="28" s="1"/>
  <c r="B170" i="28"/>
  <c r="K169" i="28"/>
  <c r="L169" i="28" s="1"/>
  <c r="J169" i="28"/>
  <c r="H169" i="28"/>
  <c r="B169" i="28"/>
  <c r="C169" i="28" s="1"/>
  <c r="B167" i="28"/>
  <c r="K166" i="28"/>
  <c r="L166" i="28" s="1"/>
  <c r="J166" i="28"/>
  <c r="H166" i="28"/>
  <c r="B166" i="28"/>
  <c r="C166" i="28" s="1"/>
  <c r="B165" i="28"/>
  <c r="L164" i="28"/>
  <c r="N164" i="28" s="1"/>
  <c r="B164" i="28"/>
  <c r="K163" i="28"/>
  <c r="L163" i="28" s="1"/>
  <c r="J163" i="28"/>
  <c r="H163" i="28"/>
  <c r="B163" i="28"/>
  <c r="C163" i="28" s="1"/>
  <c r="B162" i="28"/>
  <c r="K161" i="28"/>
  <c r="L161" i="28" s="1"/>
  <c r="J161" i="28"/>
  <c r="H161" i="28"/>
  <c r="B161" i="28"/>
  <c r="C161" i="28" s="1"/>
  <c r="B160" i="28"/>
  <c r="B159" i="28"/>
  <c r="B158" i="28"/>
  <c r="K157" i="28"/>
  <c r="K158" i="28" s="1"/>
  <c r="L158" i="28" s="1"/>
  <c r="N158" i="28" s="1"/>
  <c r="J157" i="28"/>
  <c r="H157" i="28"/>
  <c r="B157" i="28"/>
  <c r="C157" i="28" s="1"/>
  <c r="B156" i="28"/>
  <c r="K155" i="28"/>
  <c r="L155" i="28" s="1"/>
  <c r="J155" i="28"/>
  <c r="H155" i="28"/>
  <c r="B155" i="28"/>
  <c r="C155" i="28" s="1"/>
  <c r="B154" i="28"/>
  <c r="B153" i="28"/>
  <c r="K152" i="28"/>
  <c r="J152" i="28"/>
  <c r="I152" i="28"/>
  <c r="H152" i="28"/>
  <c r="B152" i="28"/>
  <c r="C152" i="28" s="1"/>
  <c r="B151" i="28"/>
  <c r="B144" i="28"/>
  <c r="B143" i="28"/>
  <c r="K142" i="28"/>
  <c r="J142" i="28"/>
  <c r="I142" i="28"/>
  <c r="H142" i="28"/>
  <c r="B142" i="28"/>
  <c r="C142" i="28" s="1"/>
  <c r="B141" i="28"/>
  <c r="K140" i="28"/>
  <c r="J140" i="28"/>
  <c r="I140" i="28"/>
  <c r="H140" i="28"/>
  <c r="B140" i="28"/>
  <c r="C140" i="28" s="1"/>
  <c r="B139" i="28"/>
  <c r="B138" i="28"/>
  <c r="K137" i="28"/>
  <c r="J137" i="28"/>
  <c r="I137" i="28"/>
  <c r="H137" i="28"/>
  <c r="B137" i="28"/>
  <c r="C137" i="28" s="1"/>
  <c r="B136" i="28"/>
  <c r="B135" i="28"/>
  <c r="K134" i="28"/>
  <c r="J134" i="28"/>
  <c r="I134" i="28"/>
  <c r="H134" i="28"/>
  <c r="B134" i="28"/>
  <c r="C134" i="28" s="1"/>
  <c r="B133" i="28"/>
  <c r="B132" i="28"/>
  <c r="K131" i="28"/>
  <c r="J131" i="28"/>
  <c r="I131" i="28"/>
  <c r="H131" i="28"/>
  <c r="B131" i="28"/>
  <c r="C131" i="28" s="1"/>
  <c r="B130" i="28"/>
  <c r="B129" i="28"/>
  <c r="K128" i="28"/>
  <c r="J128" i="28"/>
  <c r="I128" i="28"/>
  <c r="H128" i="28"/>
  <c r="B128" i="28"/>
  <c r="C128" i="28" s="1"/>
  <c r="B127" i="28"/>
  <c r="B126" i="28"/>
  <c r="K125" i="28"/>
  <c r="J125" i="28"/>
  <c r="I125" i="28"/>
  <c r="H125" i="28"/>
  <c r="B125" i="28"/>
  <c r="C125" i="28" s="1"/>
  <c r="B124" i="28"/>
  <c r="K123" i="28"/>
  <c r="L123" i="28" s="1"/>
  <c r="J123" i="28"/>
  <c r="H123" i="28"/>
  <c r="B123" i="28"/>
  <c r="C123" i="28" s="1"/>
  <c r="B122" i="28"/>
  <c r="K121" i="28"/>
  <c r="L121" i="28" s="1"/>
  <c r="J121" i="28"/>
  <c r="H121" i="28"/>
  <c r="B121" i="28"/>
  <c r="C121" i="28" s="1"/>
  <c r="B120" i="28"/>
  <c r="B119" i="28"/>
  <c r="K118" i="28"/>
  <c r="J118" i="28"/>
  <c r="I118" i="28"/>
  <c r="H118" i="28"/>
  <c r="B118" i="28"/>
  <c r="C118" i="28" s="1"/>
  <c r="B117" i="28"/>
  <c r="K116" i="28"/>
  <c r="L116" i="28" s="1"/>
  <c r="J116" i="28"/>
  <c r="H116" i="28"/>
  <c r="B116" i="28"/>
  <c r="C116" i="28" s="1"/>
  <c r="B115" i="28"/>
  <c r="B114" i="28"/>
  <c r="K113" i="28"/>
  <c r="J113" i="28"/>
  <c r="I113" i="28"/>
  <c r="H113" i="28"/>
  <c r="B113" i="28"/>
  <c r="C113" i="28" s="1"/>
  <c r="B112" i="28"/>
  <c r="K111" i="28"/>
  <c r="L111" i="28" s="1"/>
  <c r="J111" i="28"/>
  <c r="H111" i="28"/>
  <c r="B111" i="28"/>
  <c r="C111" i="28" s="1"/>
  <c r="B110" i="28"/>
  <c r="B109" i="28"/>
  <c r="K108" i="28"/>
  <c r="J108" i="28"/>
  <c r="I108" i="28"/>
  <c r="H108" i="28"/>
  <c r="B108" i="28"/>
  <c r="C108" i="28" s="1"/>
  <c r="B107" i="28"/>
  <c r="K106" i="28"/>
  <c r="J106" i="28"/>
  <c r="I106" i="28"/>
  <c r="H106" i="28"/>
  <c r="B106" i="28"/>
  <c r="C106" i="28" s="1"/>
  <c r="B105" i="28"/>
  <c r="B104" i="28"/>
  <c r="K103" i="28"/>
  <c r="J103" i="28"/>
  <c r="I103" i="28"/>
  <c r="H103" i="28"/>
  <c r="B103" i="28"/>
  <c r="C103" i="28" s="1"/>
  <c r="B102" i="28"/>
  <c r="B101" i="28"/>
  <c r="K100" i="28"/>
  <c r="J100" i="28"/>
  <c r="I100" i="28"/>
  <c r="H100" i="28"/>
  <c r="B100" i="28"/>
  <c r="C100" i="28" s="1"/>
  <c r="B99" i="28"/>
  <c r="B98" i="28"/>
  <c r="K97" i="28"/>
  <c r="J97" i="28"/>
  <c r="I97" i="28"/>
  <c r="H97" i="28"/>
  <c r="B97" i="28"/>
  <c r="C97" i="28" s="1"/>
  <c r="B96" i="28"/>
  <c r="B95" i="28"/>
  <c r="K94" i="28"/>
  <c r="J94" i="28"/>
  <c r="I94" i="28"/>
  <c r="H94" i="28"/>
  <c r="B94" i="28"/>
  <c r="C94" i="28" s="1"/>
  <c r="B93" i="28"/>
  <c r="B92" i="28"/>
  <c r="K91" i="28"/>
  <c r="J91" i="28"/>
  <c r="I91" i="28"/>
  <c r="H91" i="28"/>
  <c r="B91" i="28"/>
  <c r="C91" i="28" s="1"/>
  <c r="B90" i="28"/>
  <c r="B89" i="28"/>
  <c r="K88" i="28"/>
  <c r="J88" i="28"/>
  <c r="I88" i="28"/>
  <c r="H88" i="28"/>
  <c r="B88" i="28"/>
  <c r="C88" i="28" s="1"/>
  <c r="B87" i="28"/>
  <c r="B86" i="28"/>
  <c r="K85" i="28"/>
  <c r="J85" i="28"/>
  <c r="I85" i="28"/>
  <c r="H85" i="28"/>
  <c r="B85" i="28"/>
  <c r="C85" i="28" s="1"/>
  <c r="B84" i="28"/>
  <c r="B83" i="28"/>
  <c r="K82" i="28"/>
  <c r="J82" i="28"/>
  <c r="I82" i="28"/>
  <c r="H82" i="28"/>
  <c r="B82" i="28"/>
  <c r="C82" i="28" s="1"/>
  <c r="B81" i="28"/>
  <c r="B80" i="28"/>
  <c r="K79" i="28"/>
  <c r="J79" i="28"/>
  <c r="I79" i="28"/>
  <c r="H79" i="28"/>
  <c r="B79" i="28"/>
  <c r="C79" i="28" s="1"/>
  <c r="B78" i="28"/>
  <c r="B77" i="28"/>
  <c r="K76" i="28"/>
  <c r="J76" i="28"/>
  <c r="I76" i="28"/>
  <c r="H76" i="28"/>
  <c r="B76" i="28"/>
  <c r="C76" i="28" s="1"/>
  <c r="B75" i="28"/>
  <c r="B74" i="28"/>
  <c r="K73" i="28"/>
  <c r="J73" i="28"/>
  <c r="I73" i="28"/>
  <c r="H73" i="28"/>
  <c r="B73" i="28"/>
  <c r="C73" i="28" s="1"/>
  <c r="B72" i="28"/>
  <c r="B71" i="28"/>
  <c r="K70" i="28"/>
  <c r="J70" i="28"/>
  <c r="I70" i="28"/>
  <c r="H70" i="28"/>
  <c r="B70" i="28"/>
  <c r="C70" i="28" s="1"/>
  <c r="B69" i="28"/>
  <c r="B68" i="28"/>
  <c r="K67" i="28"/>
  <c r="J67" i="28"/>
  <c r="I67" i="28"/>
  <c r="H67" i="28"/>
  <c r="B67" i="28"/>
  <c r="C67" i="28" s="1"/>
  <c r="B66" i="28"/>
  <c r="B65" i="28"/>
  <c r="K64" i="28"/>
  <c r="J64" i="28"/>
  <c r="I64" i="28"/>
  <c r="H64" i="28"/>
  <c r="B64" i="28"/>
  <c r="C64" i="28" s="1"/>
  <c r="B63" i="28"/>
  <c r="B62" i="28"/>
  <c r="K61" i="28"/>
  <c r="J61" i="28"/>
  <c r="I61" i="28"/>
  <c r="H61" i="28"/>
  <c r="B61" i="28"/>
  <c r="C61" i="28" s="1"/>
  <c r="B60" i="28"/>
  <c r="B59" i="28"/>
  <c r="K58" i="28"/>
  <c r="J58" i="28"/>
  <c r="I58" i="28"/>
  <c r="H58" i="28"/>
  <c r="B58" i="28"/>
  <c r="C58" i="28" s="1"/>
  <c r="B57" i="28"/>
  <c r="B56" i="28"/>
  <c r="K55" i="28"/>
  <c r="J55" i="28"/>
  <c r="I55" i="28"/>
  <c r="H55" i="28"/>
  <c r="B55" i="28"/>
  <c r="C55" i="28" s="1"/>
  <c r="B54" i="28"/>
  <c r="B53" i="28"/>
  <c r="K52" i="28"/>
  <c r="J52" i="28"/>
  <c r="I52" i="28"/>
  <c r="H52" i="28"/>
  <c r="B52" i="28"/>
  <c r="C52" i="28" s="1"/>
  <c r="B51" i="28"/>
  <c r="B50" i="28"/>
  <c r="K49" i="28"/>
  <c r="J49" i="28"/>
  <c r="I49" i="28"/>
  <c r="H49" i="28"/>
  <c r="B49" i="28"/>
  <c r="C49" i="28" s="1"/>
  <c r="B48" i="28"/>
  <c r="B47" i="28"/>
  <c r="K46" i="28"/>
  <c r="J46" i="28"/>
  <c r="I46" i="28"/>
  <c r="H46" i="28"/>
  <c r="B46" i="28"/>
  <c r="C46" i="28" s="1"/>
  <c r="B45" i="28"/>
  <c r="B44" i="28"/>
  <c r="K43" i="28"/>
  <c r="J43" i="28"/>
  <c r="I43" i="28"/>
  <c r="H43" i="28"/>
  <c r="B43" i="28"/>
  <c r="C43" i="28" s="1"/>
  <c r="B42" i="28"/>
  <c r="B41" i="28"/>
  <c r="K40" i="28"/>
  <c r="J40" i="28"/>
  <c r="I40" i="28"/>
  <c r="H40" i="28"/>
  <c r="B40" i="28"/>
  <c r="C40" i="28" s="1"/>
  <c r="B39" i="28"/>
  <c r="B38" i="28"/>
  <c r="K37" i="28"/>
  <c r="J37" i="28"/>
  <c r="I37" i="28"/>
  <c r="H37" i="28"/>
  <c r="B37" i="28"/>
  <c r="C37" i="28" s="1"/>
  <c r="B36" i="28"/>
  <c r="B35" i="28"/>
  <c r="K34" i="28"/>
  <c r="J34" i="28"/>
  <c r="I34" i="28"/>
  <c r="H34" i="28"/>
  <c r="B34" i="28"/>
  <c r="C34" i="28" s="1"/>
  <c r="B33" i="28"/>
  <c r="B32" i="28"/>
  <c r="K31" i="28"/>
  <c r="J31" i="28"/>
  <c r="I31" i="28"/>
  <c r="H31" i="28"/>
  <c r="B31" i="28"/>
  <c r="C31" i="28" s="1"/>
  <c r="B30" i="28"/>
  <c r="B29" i="28"/>
  <c r="K28" i="28"/>
  <c r="J28" i="28"/>
  <c r="I28" i="28"/>
  <c r="H28" i="28"/>
  <c r="B28" i="28"/>
  <c r="C28" i="28" s="1"/>
  <c r="B27" i="28"/>
  <c r="B26" i="28"/>
  <c r="K25" i="28"/>
  <c r="J25" i="28"/>
  <c r="I25" i="28"/>
  <c r="H25" i="28"/>
  <c r="B25" i="28"/>
  <c r="C25" i="28" s="1"/>
  <c r="B24" i="28"/>
  <c r="B23" i="28"/>
  <c r="K22" i="28"/>
  <c r="J22" i="28"/>
  <c r="I22" i="28"/>
  <c r="H22" i="28"/>
  <c r="B22" i="28"/>
  <c r="C22" i="28" s="1"/>
  <c r="B21" i="28"/>
  <c r="B20" i="28"/>
  <c r="K19" i="28"/>
  <c r="J19" i="28"/>
  <c r="I19" i="28"/>
  <c r="H19" i="28"/>
  <c r="B19" i="28"/>
  <c r="C19" i="28" s="1"/>
  <c r="B18" i="28"/>
  <c r="B17" i="28"/>
  <c r="K16" i="28"/>
  <c r="L16" i="28" s="1"/>
  <c r="J16" i="28"/>
  <c r="H16" i="28"/>
  <c r="B16" i="28"/>
  <c r="C16" i="28" s="1"/>
  <c r="B14" i="28"/>
  <c r="K13" i="28"/>
  <c r="J13" i="28"/>
  <c r="I13" i="28"/>
  <c r="H13" i="28"/>
  <c r="B13" i="28"/>
  <c r="C13" i="28" s="1"/>
  <c r="B12" i="28"/>
  <c r="B11" i="28"/>
  <c r="K10" i="28"/>
  <c r="J10" i="28"/>
  <c r="I10" i="28"/>
  <c r="H10" i="28"/>
  <c r="B10" i="28"/>
  <c r="C10" i="28" s="1"/>
  <c r="C9" i="28"/>
  <c r="C8" i="28"/>
  <c r="K7" i="28"/>
  <c r="J7" i="28"/>
  <c r="I7" i="28"/>
  <c r="H7" i="28"/>
  <c r="B7" i="28"/>
  <c r="C7" i="28" s="1"/>
  <c r="L10" i="28" l="1"/>
  <c r="N10" i="28" s="1"/>
  <c r="L7" i="28"/>
  <c r="S20" i="28"/>
  <c r="F21" i="26" s="1"/>
  <c r="D19" i="29" s="1"/>
  <c r="S21" i="28"/>
  <c r="F22" i="26" s="1"/>
  <c r="D20" i="29" s="1"/>
  <c r="R7" i="28"/>
  <c r="E6" i="26" s="1"/>
  <c r="E6" i="32" s="1"/>
  <c r="R9" i="28"/>
  <c r="E8" i="26" s="1"/>
  <c r="E8" i="32" s="1"/>
  <c r="R10" i="28"/>
  <c r="E9" i="26" s="1"/>
  <c r="E9" i="32" s="1"/>
  <c r="R11" i="28"/>
  <c r="E10" i="26" s="1"/>
  <c r="E10" i="32" s="1"/>
  <c r="L258" i="28"/>
  <c r="K259" i="28"/>
  <c r="L259" i="28" s="1"/>
  <c r="R13" i="28"/>
  <c r="E12" i="26" s="1"/>
  <c r="E12" i="32" s="1"/>
  <c r="R14" i="28"/>
  <c r="E13" i="26" s="1"/>
  <c r="E13" i="32" s="1"/>
  <c r="R8" i="28"/>
  <c r="E7" i="26" s="1"/>
  <c r="E7" i="32" s="1"/>
  <c r="R12" i="28"/>
  <c r="E11" i="26" s="1"/>
  <c r="E11" i="32" s="1"/>
  <c r="N671" i="28"/>
  <c r="S15" i="28"/>
  <c r="F16" i="26" s="1"/>
  <c r="F16" i="32" s="1"/>
  <c r="H16" i="32" s="1"/>
  <c r="S13" i="28"/>
  <c r="F12" i="26" s="1"/>
  <c r="D11" i="29" s="1"/>
  <c r="S18" i="28"/>
  <c r="F19" i="26" s="1"/>
  <c r="E23" i="32"/>
  <c r="L804" i="28"/>
  <c r="S19" i="28"/>
  <c r="F18" i="26"/>
  <c r="S16" i="28"/>
  <c r="N764" i="28"/>
  <c r="L795" i="28"/>
  <c r="L746" i="28"/>
  <c r="N825" i="28"/>
  <c r="L836" i="28"/>
  <c r="N812" i="28"/>
  <c r="U20" i="28" s="1"/>
  <c r="L817" i="28"/>
  <c r="M201" i="28"/>
  <c r="M16" i="28"/>
  <c r="L91" i="28"/>
  <c r="M91" i="28" s="1"/>
  <c r="N518" i="28"/>
  <c r="M537" i="28"/>
  <c r="L613" i="28"/>
  <c r="N613" i="28" s="1"/>
  <c r="L653" i="28"/>
  <c r="M653" i="28" s="1"/>
  <c r="M331" i="28"/>
  <c r="L134" i="28"/>
  <c r="M134" i="28" s="1"/>
  <c r="M215" i="28"/>
  <c r="M188" i="28"/>
  <c r="M605" i="28"/>
  <c r="L55" i="28"/>
  <c r="M55" i="28" s="1"/>
  <c r="L13" i="28"/>
  <c r="M13" i="28" s="1"/>
  <c r="L756" i="28"/>
  <c r="L34" i="28"/>
  <c r="N34" i="28" s="1"/>
  <c r="N501" i="28"/>
  <c r="L627" i="28"/>
  <c r="M627" i="28" s="1"/>
  <c r="L469" i="28"/>
  <c r="L475" i="28"/>
  <c r="N475" i="28" s="1"/>
  <c r="L25" i="28"/>
  <c r="M25" i="28" s="1"/>
  <c r="L73" i="28"/>
  <c r="M73" i="28" s="1"/>
  <c r="L88" i="28"/>
  <c r="N88" i="28" s="1"/>
  <c r="L108" i="28"/>
  <c r="M108" i="28" s="1"/>
  <c r="L113" i="28"/>
  <c r="M113" i="28" s="1"/>
  <c r="L118" i="28"/>
  <c r="N118" i="28" s="1"/>
  <c r="L394" i="28"/>
  <c r="N394" i="28" s="1"/>
  <c r="M373" i="28"/>
  <c r="M387" i="28"/>
  <c r="N526" i="28"/>
  <c r="M407" i="28"/>
  <c r="M163" i="28"/>
  <c r="N360" i="28"/>
  <c r="N559" i="28"/>
  <c r="L656" i="28"/>
  <c r="M656" i="28" s="1"/>
  <c r="L61" i="28"/>
  <c r="M61" i="28" s="1"/>
  <c r="M309" i="28"/>
  <c r="M323" i="28"/>
  <c r="N532" i="28"/>
  <c r="N589" i="28"/>
  <c r="N306" i="28"/>
  <c r="M306" i="28"/>
  <c r="M708" i="28"/>
  <c r="L125" i="28"/>
  <c r="M125" i="28" s="1"/>
  <c r="M166" i="28"/>
  <c r="N233" i="28"/>
  <c r="M317" i="28"/>
  <c r="N533" i="28"/>
  <c r="M787" i="28"/>
  <c r="M815" i="28"/>
  <c r="M258" i="28"/>
  <c r="M305" i="28"/>
  <c r="M371" i="28"/>
  <c r="M547" i="28"/>
  <c r="M367" i="28"/>
  <c r="M111" i="28"/>
  <c r="M181" i="28"/>
  <c r="N516" i="28"/>
  <c r="N640" i="28"/>
  <c r="L659" i="28"/>
  <c r="M659" i="28" s="1"/>
  <c r="M729" i="28"/>
  <c r="M776" i="28"/>
  <c r="L46" i="28"/>
  <c r="N46" i="28" s="1"/>
  <c r="L52" i="28"/>
  <c r="N52" i="28" s="1"/>
  <c r="L67" i="28"/>
  <c r="N67" i="28" s="1"/>
  <c r="N188" i="28"/>
  <c r="N423" i="28"/>
  <c r="L435" i="28"/>
  <c r="N435" i="28" s="1"/>
  <c r="N498" i="28"/>
  <c r="M529" i="28"/>
  <c r="M556" i="28"/>
  <c r="M563" i="28"/>
  <c r="L609" i="28"/>
  <c r="M609" i="28" s="1"/>
  <c r="L635" i="28"/>
  <c r="M635" i="28" s="1"/>
  <c r="M220" i="28"/>
  <c r="M410" i="28"/>
  <c r="M363" i="28"/>
  <c r="M406" i="28"/>
  <c r="L142" i="28"/>
  <c r="M142" i="28" s="1"/>
  <c r="N161" i="28"/>
  <c r="M183" i="28"/>
  <c r="M198" i="28"/>
  <c r="M358" i="28"/>
  <c r="L49" i="28"/>
  <c r="M49" i="28" s="1"/>
  <c r="N217" i="28"/>
  <c r="N264" i="28"/>
  <c r="N383" i="28"/>
  <c r="L631" i="28"/>
  <c r="N631" i="28" s="1"/>
  <c r="L97" i="28"/>
  <c r="M97" i="28" s="1"/>
  <c r="M116" i="28"/>
  <c r="M121" i="28"/>
  <c r="L175" i="28"/>
  <c r="N175" i="28" s="1"/>
  <c r="M313" i="28"/>
  <c r="L403" i="28"/>
  <c r="M403" i="28" s="1"/>
  <c r="L452" i="28"/>
  <c r="N452" i="28" s="1"/>
  <c r="M590" i="28"/>
  <c r="L602" i="28"/>
  <c r="L639" i="28"/>
  <c r="M639" i="28" s="1"/>
  <c r="M738" i="28"/>
  <c r="L82" i="28"/>
  <c r="M82" i="28" s="1"/>
  <c r="M325" i="28"/>
  <c r="M350" i="28"/>
  <c r="M501" i="28"/>
  <c r="M550" i="28"/>
  <c r="M196" i="28"/>
  <c r="N358" i="28"/>
  <c r="N363" i="28"/>
  <c r="M544" i="28"/>
  <c r="M672" i="28"/>
  <c r="M702" i="28"/>
  <c r="L58" i="28"/>
  <c r="M58" i="28" s="1"/>
  <c r="N284" i="28"/>
  <c r="N339" i="28"/>
  <c r="N387" i="28"/>
  <c r="L478" i="28"/>
  <c r="M478" i="28" s="1"/>
  <c r="N579" i="28"/>
  <c r="L646" i="28"/>
  <c r="M646" i="28" s="1"/>
  <c r="M722" i="28"/>
  <c r="L157" i="28"/>
  <c r="M157" i="28" s="1"/>
  <c r="L472" i="28"/>
  <c r="M472" i="28" s="1"/>
  <c r="M559" i="28"/>
  <c r="N684" i="28"/>
  <c r="L94" i="28"/>
  <c r="M94" i="28" s="1"/>
  <c r="L128" i="28"/>
  <c r="M128" i="28" s="1"/>
  <c r="M178" i="28"/>
  <c r="M233" i="28"/>
  <c r="N323" i="28"/>
  <c r="L400" i="28"/>
  <c r="M400" i="28" s="1"/>
  <c r="M592" i="28"/>
  <c r="L31" i="28"/>
  <c r="N31" i="28" s="1"/>
  <c r="L85" i="28"/>
  <c r="M85" i="28" s="1"/>
  <c r="L137" i="28"/>
  <c r="N137" i="28" s="1"/>
  <c r="M369" i="28"/>
  <c r="M504" i="28"/>
  <c r="M510" i="28"/>
  <c r="N547" i="28"/>
  <c r="M553" i="28"/>
  <c r="M498" i="28"/>
  <c r="M540" i="28"/>
  <c r="L37" i="28"/>
  <c r="M37" i="28" s="1"/>
  <c r="L76" i="28"/>
  <c r="N76" i="28" s="1"/>
  <c r="N169" i="28"/>
  <c r="N355" i="28"/>
  <c r="N420" i="28"/>
  <c r="L432" i="28"/>
  <c r="N432" i="28" s="1"/>
  <c r="L438" i="28"/>
  <c r="M438" i="28" s="1"/>
  <c r="N543" i="28"/>
  <c r="L649" i="28"/>
  <c r="N649" i="28" s="1"/>
  <c r="M737" i="28"/>
  <c r="L22" i="28"/>
  <c r="M22" i="28" s="1"/>
  <c r="M281" i="28"/>
  <c r="M390" i="28"/>
  <c r="M413" i="28"/>
  <c r="M425" i="28"/>
  <c r="M518" i="28"/>
  <c r="N536" i="28"/>
  <c r="N716" i="28"/>
  <c r="M507" i="28"/>
  <c r="N507" i="28"/>
  <c r="N496" i="28"/>
  <c r="M572" i="28"/>
  <c r="N572" i="28"/>
  <c r="N369" i="28"/>
  <c r="N553" i="28"/>
  <c r="M327" i="28"/>
  <c r="N327" i="28"/>
  <c r="M353" i="28"/>
  <c r="N353" i="28"/>
  <c r="M204" i="28"/>
  <c r="N204" i="28"/>
  <c r="M211" i="28"/>
  <c r="N211" i="28"/>
  <c r="N569" i="28"/>
  <c r="M569" i="28"/>
  <c r="N606" i="28"/>
  <c r="M606" i="28"/>
  <c r="N313" i="28"/>
  <c r="N193" i="28"/>
  <c r="N413" i="28"/>
  <c r="L616" i="28"/>
  <c r="M616" i="28" s="1"/>
  <c r="L623" i="28"/>
  <c r="M623" i="28" s="1"/>
  <c r="L28" i="28"/>
  <c r="M28" i="28" s="1"/>
  <c r="L70" i="28"/>
  <c r="M70" i="28" s="1"/>
  <c r="L79" i="28"/>
  <c r="N79" i="28" s="1"/>
  <c r="L103" i="28"/>
  <c r="M103" i="28" s="1"/>
  <c r="L131" i="28"/>
  <c r="M131" i="28" s="1"/>
  <c r="L140" i="28"/>
  <c r="N140" i="28" s="1"/>
  <c r="N205" i="28"/>
  <c r="M336" i="28"/>
  <c r="N347" i="28"/>
  <c r="N371" i="28"/>
  <c r="L397" i="28"/>
  <c r="M397" i="28" s="1"/>
  <c r="M505" i="28"/>
  <c r="N529" i="28"/>
  <c r="N563" i="28"/>
  <c r="M678" i="28"/>
  <c r="M164" i="28"/>
  <c r="N220" i="28"/>
  <c r="N302" i="28"/>
  <c r="M332" i="28"/>
  <c r="M686" i="28"/>
  <c r="L43" i="28"/>
  <c r="N43" i="28" s="1"/>
  <c r="L152" i="28"/>
  <c r="M239" i="28"/>
  <c r="N269" i="28"/>
  <c r="L320" i="28"/>
  <c r="M320" i="28" s="1"/>
  <c r="M343" i="28"/>
  <c r="N377" i="28"/>
  <c r="M521" i="28"/>
  <c r="M624" i="28"/>
  <c r="M680" i="28"/>
  <c r="N123" i="28"/>
  <c r="M383" i="28"/>
  <c r="M420" i="28"/>
  <c r="L458" i="28"/>
  <c r="M458" i="28" s="1"/>
  <c r="M575" i="28"/>
  <c r="L100" i="28"/>
  <c r="M100" i="28" s="1"/>
  <c r="N208" i="28"/>
  <c r="N328" i="28"/>
  <c r="N410" i="28"/>
  <c r="M414" i="28"/>
  <c r="N513" i="28"/>
  <c r="M532" i="28"/>
  <c r="L619" i="28"/>
  <c r="M619" i="28" s="1"/>
  <c r="L643" i="28"/>
  <c r="M643" i="28" s="1"/>
  <c r="M674" i="28"/>
  <c r="M688" i="28"/>
  <c r="M764" i="28"/>
  <c r="M783" i="28"/>
  <c r="M793" i="28"/>
  <c r="L19" i="28"/>
  <c r="N19" i="28" s="1"/>
  <c r="L40" i="28"/>
  <c r="M40" i="28" s="1"/>
  <c r="M212" i="28"/>
  <c r="M275" i="28"/>
  <c r="M287" i="28"/>
  <c r="N301" i="28"/>
  <c r="N373" i="28"/>
  <c r="M191" i="28"/>
  <c r="M355" i="28"/>
  <c r="M360" i="28"/>
  <c r="N364" i="28"/>
  <c r="M493" i="28"/>
  <c r="N504" i="28"/>
  <c r="N523" i="28"/>
  <c r="M576" i="28"/>
  <c r="N605" i="28"/>
  <c r="M682" i="28"/>
  <c r="M733" i="28"/>
  <c r="N172" i="28"/>
  <c r="N178" i="28"/>
  <c r="N183" i="28"/>
  <c r="M223" i="28"/>
  <c r="N331" i="28"/>
  <c r="M384" i="28"/>
  <c r="N406" i="28"/>
  <c r="M481" i="28"/>
  <c r="M566" i="28"/>
  <c r="M582" i="28"/>
  <c r="M676" i="28"/>
  <c r="N795" i="28"/>
  <c r="L64" i="28"/>
  <c r="N64" i="28" s="1"/>
  <c r="N155" i="28"/>
  <c r="L455" i="28"/>
  <c r="M455" i="28" s="1"/>
  <c r="N556" i="28"/>
  <c r="N560" i="28"/>
  <c r="M741" i="28"/>
  <c r="L106" i="28"/>
  <c r="M106" i="28" s="1"/>
  <c r="N201" i="28"/>
  <c r="N540" i="28"/>
  <c r="M589" i="28"/>
  <c r="N380" i="28"/>
  <c r="M380" i="28"/>
  <c r="N290" i="28"/>
  <c r="M290" i="28"/>
  <c r="N428" i="28"/>
  <c r="M428" i="28"/>
  <c r="N226" i="28"/>
  <c r="M226" i="28"/>
  <c r="N699" i="28"/>
  <c r="M699" i="28"/>
  <c r="N256" i="28"/>
  <c r="M256" i="28"/>
  <c r="M185" i="28"/>
  <c r="N185" i="28"/>
  <c r="N267" i="28"/>
  <c r="M267" i="28"/>
  <c r="N16" i="28"/>
  <c r="M195" i="28"/>
  <c r="N195" i="28"/>
  <c r="N417" i="28"/>
  <c r="M417" i="28"/>
  <c r="N278" i="28"/>
  <c r="M278" i="28"/>
  <c r="N335" i="28"/>
  <c r="M335" i="28"/>
  <c r="N111" i="28"/>
  <c r="N116" i="28"/>
  <c r="N121" i="28"/>
  <c r="N230" i="28"/>
  <c r="M230" i="28"/>
  <c r="N242" i="28"/>
  <c r="M242" i="28"/>
  <c r="N346" i="28"/>
  <c r="M346" i="28"/>
  <c r="H663" i="28"/>
  <c r="H842" i="28" s="1"/>
  <c r="D845" i="28" s="1"/>
  <c r="N262" i="28"/>
  <c r="M262" i="28"/>
  <c r="N677" i="28"/>
  <c r="M677" i="28"/>
  <c r="M123" i="28"/>
  <c r="N163" i="28"/>
  <c r="N198" i="28"/>
  <c r="M208" i="28"/>
  <c r="N215" i="28"/>
  <c r="M310" i="28"/>
  <c r="N636" i="28"/>
  <c r="M636" i="28"/>
  <c r="M726" i="28"/>
  <c r="N166" i="28"/>
  <c r="N212" i="28"/>
  <c r="N253" i="28"/>
  <c r="N272" i="28"/>
  <c r="M272" i="28"/>
  <c r="N350" i="28"/>
  <c r="N492" i="28"/>
  <c r="N521" i="28"/>
  <c r="N685" i="28"/>
  <c r="M685" i="28"/>
  <c r="M172" i="28"/>
  <c r="N181" i="28"/>
  <c r="M391" i="28"/>
  <c r="L449" i="28"/>
  <c r="M516" i="28"/>
  <c r="M734" i="28"/>
  <c r="M161" i="28"/>
  <c r="M193" i="28"/>
  <c r="M253" i="28"/>
  <c r="L594" i="28"/>
  <c r="M492" i="28"/>
  <c r="N610" i="28"/>
  <c r="M610" i="28"/>
  <c r="N632" i="28"/>
  <c r="M632" i="28"/>
  <c r="N236" i="28"/>
  <c r="M236" i="28"/>
  <c r="N317" i="28"/>
  <c r="M339" i="28"/>
  <c r="N673" i="28"/>
  <c r="M673" i="28"/>
  <c r="N705" i="28"/>
  <c r="M705" i="28"/>
  <c r="N742" i="28"/>
  <c r="M742" i="28"/>
  <c r="N826" i="28"/>
  <c r="M826" i="28"/>
  <c r="M831" i="28"/>
  <c r="M264" i="28"/>
  <c r="M269" i="28"/>
  <c r="N275" i="28"/>
  <c r="M377" i="28"/>
  <c r="N481" i="28"/>
  <c r="M526" i="28"/>
  <c r="N575" i="28"/>
  <c r="M217" i="28"/>
  <c r="M543" i="28"/>
  <c r="N585" i="28"/>
  <c r="M585" i="28"/>
  <c r="N681" i="28"/>
  <c r="M681" i="28"/>
  <c r="M155" i="28"/>
  <c r="M169" i="28"/>
  <c r="N223" i="28"/>
  <c r="N287" i="28"/>
  <c r="N309" i="28"/>
  <c r="M513" i="28"/>
  <c r="M730" i="28"/>
  <c r="N817" i="28"/>
  <c r="M158" i="28"/>
  <c r="N191" i="28"/>
  <c r="N227" i="28"/>
  <c r="N239" i="28"/>
  <c r="N281" i="28"/>
  <c r="N592" i="28"/>
  <c r="N628" i="28"/>
  <c r="M628" i="28"/>
  <c r="N689" i="28"/>
  <c r="M689" i="28"/>
  <c r="N305" i="28"/>
  <c r="N367" i="28"/>
  <c r="N390" i="28"/>
  <c r="N550" i="28"/>
  <c r="N566" i="28"/>
  <c r="N582" i="28"/>
  <c r="M650" i="28"/>
  <c r="N314" i="28"/>
  <c r="M314" i="28"/>
  <c r="N325" i="28"/>
  <c r="N343" i="28"/>
  <c r="N425" i="28"/>
  <c r="N510" i="28"/>
  <c r="M523" i="28"/>
  <c r="M725" i="28"/>
  <c r="M711" i="28"/>
  <c r="M719" i="28"/>
  <c r="M723" i="28"/>
  <c r="M754" i="28"/>
  <c r="M767" i="28"/>
  <c r="M779" i="28"/>
  <c r="M784" i="28"/>
  <c r="M788" i="28"/>
  <c r="M794" i="28"/>
  <c r="M812" i="28"/>
  <c r="M816" i="28"/>
  <c r="M301" i="28"/>
  <c r="L690" i="28"/>
  <c r="M727" i="28"/>
  <c r="M731" i="28"/>
  <c r="M735" i="28"/>
  <c r="M739" i="28"/>
  <c r="N754" i="28"/>
  <c r="U17" i="28" s="1"/>
  <c r="N767" i="28"/>
  <c r="M832" i="28"/>
  <c r="M429" i="28"/>
  <c r="M496" i="28"/>
  <c r="M586" i="28"/>
  <c r="M712" i="28"/>
  <c r="M720" i="28"/>
  <c r="M724" i="28"/>
  <c r="M743" i="28"/>
  <c r="M755" i="28"/>
  <c r="M770" i="28"/>
  <c r="M780" i="28"/>
  <c r="M785" i="28"/>
  <c r="M791" i="28"/>
  <c r="M813" i="28"/>
  <c r="M827" i="28"/>
  <c r="M829" i="28"/>
  <c r="M728" i="28"/>
  <c r="M732" i="28"/>
  <c r="M736" i="28"/>
  <c r="M740" i="28"/>
  <c r="M833" i="28"/>
  <c r="M284" i="28"/>
  <c r="M340" i="28"/>
  <c r="M374" i="28"/>
  <c r="M423" i="28"/>
  <c r="M536" i="28"/>
  <c r="M579" i="28"/>
  <c r="M593" i="28"/>
  <c r="M671" i="28"/>
  <c r="M675" i="28"/>
  <c r="M679" i="28"/>
  <c r="M683" i="28"/>
  <c r="M687" i="28"/>
  <c r="M698" i="28"/>
  <c r="N698" i="28"/>
  <c r="M715" i="28"/>
  <c r="M721" i="28"/>
  <c r="M744" i="28"/>
  <c r="M773" i="28"/>
  <c r="M786" i="28"/>
  <c r="M792" i="28"/>
  <c r="M803" i="28"/>
  <c r="T19" i="28" s="1"/>
  <c r="M814" i="28"/>
  <c r="N803" i="28"/>
  <c r="U19" i="28" s="1"/>
  <c r="M825" i="28"/>
  <c r="M828" i="28"/>
  <c r="M830" i="28"/>
  <c r="M834" i="28"/>
  <c r="N91" i="28" l="1"/>
  <c r="F21" i="32"/>
  <c r="G21" i="32" s="1"/>
  <c r="F22" i="32"/>
  <c r="G22" i="32" s="1"/>
  <c r="S8" i="28"/>
  <c r="F7" i="26" s="1"/>
  <c r="D6" i="29" s="1"/>
  <c r="L293" i="28"/>
  <c r="T21" i="28"/>
  <c r="N108" i="28"/>
  <c r="D14" i="29"/>
  <c r="E14" i="32"/>
  <c r="E24" i="32" s="1"/>
  <c r="E25" i="32" s="1"/>
  <c r="T15" i="28"/>
  <c r="M259" i="28"/>
  <c r="T9" i="28" s="1"/>
  <c r="N259" i="28"/>
  <c r="N469" i="28"/>
  <c r="S12" i="28"/>
  <c r="F11" i="26" s="1"/>
  <c r="T13" i="28"/>
  <c r="F12" i="32"/>
  <c r="H12" i="32" s="1"/>
  <c r="T16" i="28"/>
  <c r="S10" i="28"/>
  <c r="F9" i="26" s="1"/>
  <c r="N602" i="28"/>
  <c r="S14" i="28"/>
  <c r="F13" i="26" s="1"/>
  <c r="U16" i="28"/>
  <c r="N449" i="28"/>
  <c r="S11" i="28"/>
  <c r="F10" i="26" s="1"/>
  <c r="T17" i="28"/>
  <c r="N258" i="28"/>
  <c r="S9" i="28"/>
  <c r="F8" i="26" s="1"/>
  <c r="U13" i="28"/>
  <c r="U15" i="28"/>
  <c r="T20" i="28"/>
  <c r="U21" i="28"/>
  <c r="G16" i="32"/>
  <c r="D17" i="29"/>
  <c r="F19" i="32"/>
  <c r="G19" i="32" s="1"/>
  <c r="D16" i="29"/>
  <c r="F18" i="32"/>
  <c r="H18" i="32" s="1"/>
  <c r="F20" i="26"/>
  <c r="T18" i="28"/>
  <c r="U18" i="28"/>
  <c r="F17" i="26"/>
  <c r="M613" i="28"/>
  <c r="N113" i="28"/>
  <c r="N55" i="28"/>
  <c r="M435" i="28"/>
  <c r="M10" i="28"/>
  <c r="N13" i="28"/>
  <c r="M817" i="28"/>
  <c r="N142" i="28"/>
  <c r="N609" i="28"/>
  <c r="N616" i="28"/>
  <c r="N134" i="28"/>
  <c r="M469" i="28"/>
  <c r="M432" i="28"/>
  <c r="N125" i="28"/>
  <c r="M34" i="28"/>
  <c r="N73" i="28"/>
  <c r="M394" i="28"/>
  <c r="M475" i="28"/>
  <c r="N653" i="28"/>
  <c r="M67" i="28"/>
  <c r="M602" i="28"/>
  <c r="M46" i="28"/>
  <c r="N94" i="28"/>
  <c r="N627" i="28"/>
  <c r="M88" i="28"/>
  <c r="M52" i="28"/>
  <c r="N25" i="28"/>
  <c r="N635" i="28"/>
  <c r="N61" i="28"/>
  <c r="N82" i="28"/>
  <c r="N37" i="28"/>
  <c r="M31" i="28"/>
  <c r="N659" i="28"/>
  <c r="M175" i="28"/>
  <c r="M118" i="28"/>
  <c r="M452" i="28"/>
  <c r="N623" i="28"/>
  <c r="N656" i="28"/>
  <c r="M631" i="28"/>
  <c r="M43" i="28"/>
  <c r="M19" i="28"/>
  <c r="N97" i="28"/>
  <c r="N49" i="28"/>
  <c r="L245" i="28"/>
  <c r="N28" i="28"/>
  <c r="N478" i="28"/>
  <c r="M649" i="28"/>
  <c r="N403" i="28"/>
  <c r="N128" i="28"/>
  <c r="N397" i="28"/>
  <c r="N455" i="28"/>
  <c r="M79" i="28"/>
  <c r="N58" i="28"/>
  <c r="N646" i="28"/>
  <c r="N152" i="28"/>
  <c r="N643" i="28"/>
  <c r="N22" i="28"/>
  <c r="M140" i="28"/>
  <c r="N438" i="28"/>
  <c r="M152" i="28"/>
  <c r="M76" i="28"/>
  <c r="L144" i="28"/>
  <c r="N400" i="28"/>
  <c r="L484" i="28"/>
  <c r="N103" i="28"/>
  <c r="M64" i="28"/>
  <c r="N639" i="28"/>
  <c r="M137" i="28"/>
  <c r="N472" i="28"/>
  <c r="N85" i="28"/>
  <c r="N40" i="28"/>
  <c r="N157" i="28"/>
  <c r="N836" i="28"/>
  <c r="M795" i="28"/>
  <c r="L662" i="28"/>
  <c r="N100" i="28"/>
  <c r="N106" i="28"/>
  <c r="N320" i="28"/>
  <c r="N131" i="28"/>
  <c r="S7" i="28"/>
  <c r="N70" i="28"/>
  <c r="M7" i="28"/>
  <c r="N619" i="28"/>
  <c r="N7" i="28"/>
  <c r="N458" i="28"/>
  <c r="L441" i="28"/>
  <c r="M690" i="28"/>
  <c r="N594" i="28"/>
  <c r="L841" i="28"/>
  <c r="N690" i="28"/>
  <c r="N746" i="28"/>
  <c r="M836" i="28"/>
  <c r="M746" i="28"/>
  <c r="N756" i="28"/>
  <c r="M449" i="28"/>
  <c r="L461" i="28"/>
  <c r="M804" i="28"/>
  <c r="M594" i="28"/>
  <c r="N804" i="28"/>
  <c r="M756" i="28"/>
  <c r="T8" i="28" l="1"/>
  <c r="T10" i="28"/>
  <c r="U9" i="28"/>
  <c r="G12" i="32"/>
  <c r="M293" i="28"/>
  <c r="H21" i="32"/>
  <c r="H22" i="32"/>
  <c r="F7" i="32"/>
  <c r="T12" i="28"/>
  <c r="N293" i="28"/>
  <c r="U10" i="28"/>
  <c r="T14" i="28"/>
  <c r="F10" i="32"/>
  <c r="D9" i="29"/>
  <c r="U11" i="28"/>
  <c r="T11" i="28"/>
  <c r="D10" i="29"/>
  <c r="F11" i="32"/>
  <c r="D7" i="29"/>
  <c r="F8" i="32"/>
  <c r="U12" i="28"/>
  <c r="U8" i="28"/>
  <c r="U14" i="28"/>
  <c r="D12" i="29"/>
  <c r="F13" i="32"/>
  <c r="D8" i="29"/>
  <c r="F9" i="32"/>
  <c r="H19" i="32"/>
  <c r="E26" i="32"/>
  <c r="E35" i="32" s="1"/>
  <c r="E38" i="32" s="1"/>
  <c r="F40" i="32" s="1"/>
  <c r="D18" i="29"/>
  <c r="F20" i="32"/>
  <c r="H20" i="32" s="1"/>
  <c r="D15" i="29"/>
  <c r="F17" i="32"/>
  <c r="H17" i="32" s="1"/>
  <c r="G18" i="32"/>
  <c r="F6" i="26"/>
  <c r="M441" i="28"/>
  <c r="M662" i="28"/>
  <c r="M484" i="28"/>
  <c r="N441" i="28"/>
  <c r="T7" i="28"/>
  <c r="M144" i="28"/>
  <c r="N461" i="28"/>
  <c r="N484" i="28"/>
  <c r="L663" i="28"/>
  <c r="L842" i="28" s="1"/>
  <c r="N662" i="28"/>
  <c r="N245" i="28"/>
  <c r="M245" i="28"/>
  <c r="U7" i="28"/>
  <c r="N144" i="28"/>
  <c r="N841" i="28"/>
  <c r="M461" i="28"/>
  <c r="M841" i="28"/>
  <c r="G7" i="32" l="1"/>
  <c r="H7" i="32"/>
  <c r="G8" i="32"/>
  <c r="H8" i="32"/>
  <c r="H9" i="32"/>
  <c r="G9" i="32"/>
  <c r="H11" i="32"/>
  <c r="G11" i="32"/>
  <c r="H13" i="32"/>
  <c r="G13" i="32"/>
  <c r="H10" i="32"/>
  <c r="G10" i="32"/>
  <c r="G17" i="32"/>
  <c r="F23" i="32"/>
  <c r="G20" i="32"/>
  <c r="D5" i="29"/>
  <c r="F6" i="32"/>
  <c r="H23" i="32"/>
  <c r="L843" i="28"/>
  <c r="D846" i="28"/>
  <c r="D847" i="28" s="1"/>
  <c r="N663" i="28"/>
  <c r="N842" i="28" s="1"/>
  <c r="H846" i="28" s="1"/>
  <c r="M663" i="28"/>
  <c r="M842" i="28" s="1"/>
  <c r="H845" i="28" s="1"/>
  <c r="G23" i="32" l="1"/>
  <c r="H6" i="32"/>
  <c r="H14" i="32" s="1"/>
  <c r="H24" i="32" s="1"/>
  <c r="G6" i="32"/>
  <c r="G14" i="32" s="1"/>
  <c r="F14" i="32"/>
  <c r="F24" i="32" s="1"/>
  <c r="F25" i="32" s="1"/>
  <c r="F26" i="32" s="1"/>
  <c r="H847" i="28"/>
  <c r="H36" i="26"/>
  <c r="G36" i="26"/>
  <c r="G24" i="32" l="1"/>
  <c r="H25" i="32"/>
  <c r="H26" i="32" s="1"/>
  <c r="G25" i="32"/>
  <c r="G26" i="32" l="1"/>
  <c r="G46" i="24"/>
  <c r="O34" i="24"/>
  <c r="O35" i="24" s="1"/>
  <c r="M34" i="24"/>
  <c r="M35" i="24" s="1"/>
  <c r="K32" i="24"/>
  <c r="I31" i="24"/>
  <c r="K30" i="24"/>
  <c r="I29" i="24"/>
  <c r="I30" i="24" s="1"/>
  <c r="O28" i="24"/>
  <c r="O29" i="24" s="1"/>
  <c r="O31" i="24" s="1"/>
  <c r="M28" i="24"/>
  <c r="M29" i="24" s="1"/>
  <c r="M31" i="24" s="1"/>
  <c r="K28" i="24"/>
  <c r="R17" i="24"/>
  <c r="Q17" i="24"/>
  <c r="P17" i="24"/>
  <c r="S17" i="24" s="1"/>
  <c r="R16" i="24"/>
  <c r="Q16" i="24"/>
  <c r="P16" i="24"/>
  <c r="S16" i="24" s="1"/>
  <c r="R15" i="24"/>
  <c r="Q15" i="24"/>
  <c r="P15" i="24"/>
  <c r="S15" i="24" s="1"/>
  <c r="R14" i="24"/>
  <c r="Q14" i="24"/>
  <c r="P14" i="24"/>
  <c r="S14" i="24" s="1"/>
  <c r="R13" i="24"/>
  <c r="Q13" i="24"/>
  <c r="P13" i="24"/>
  <c r="S13" i="24" s="1"/>
  <c r="R12" i="24"/>
  <c r="Q12" i="24"/>
  <c r="P12" i="24"/>
  <c r="S12" i="24" s="1"/>
  <c r="R11" i="24"/>
  <c r="Q11" i="24"/>
  <c r="P11" i="24"/>
  <c r="S11" i="24" s="1"/>
  <c r="R10" i="24"/>
  <c r="Q10" i="24"/>
  <c r="P10" i="24"/>
  <c r="S10" i="24" s="1"/>
  <c r="R9" i="24"/>
  <c r="Q9" i="24"/>
  <c r="P9" i="24"/>
  <c r="S9" i="24" s="1"/>
  <c r="R8" i="24"/>
  <c r="Q8" i="24"/>
  <c r="P8" i="24"/>
  <c r="S8" i="24" s="1"/>
  <c r="R7" i="24"/>
  <c r="Q7" i="24"/>
  <c r="P7" i="24"/>
  <c r="S7" i="24" s="1"/>
  <c r="R6" i="24"/>
  <c r="Q6" i="24"/>
  <c r="P6" i="24"/>
  <c r="S6" i="24" s="1"/>
  <c r="R5" i="24"/>
  <c r="Q5" i="24"/>
  <c r="P5" i="24"/>
  <c r="S5" i="24" s="1"/>
  <c r="R4" i="24"/>
  <c r="Q4" i="24"/>
  <c r="P4" i="24"/>
  <c r="S4" i="24" s="1"/>
  <c r="T4" i="24" s="1"/>
  <c r="T13" i="24" l="1"/>
  <c r="T16" i="24"/>
  <c r="T15" i="24"/>
  <c r="T12" i="24"/>
  <c r="T17" i="24"/>
  <c r="T6" i="24"/>
  <c r="T7" i="24"/>
  <c r="T9" i="24"/>
  <c r="T14" i="24"/>
  <c r="I32" i="24"/>
  <c r="I33" i="24" s="1"/>
  <c r="I34" i="24" s="1"/>
  <c r="I36" i="24" s="1"/>
  <c r="T5" i="24"/>
  <c r="T10" i="24"/>
  <c r="T11" i="24"/>
  <c r="M36" i="24"/>
  <c r="M37" i="24"/>
  <c r="T8" i="24"/>
  <c r="O37" i="24"/>
  <c r="O36" i="24"/>
  <c r="M32" i="24"/>
  <c r="O32" i="24"/>
  <c r="K31" i="24"/>
  <c r="K33" i="24" s="1"/>
  <c r="K34" i="24" s="1"/>
  <c r="K35" i="24" s="1"/>
  <c r="I35" i="24" l="1"/>
  <c r="T18" i="24"/>
  <c r="F29" i="26" s="1"/>
  <c r="H29" i="26" s="1"/>
  <c r="K36" i="24"/>
  <c r="K37" i="24"/>
  <c r="M38" i="24"/>
  <c r="O38" i="24"/>
  <c r="D27" i="29" l="1"/>
  <c r="G29" i="26"/>
  <c r="F31" i="26"/>
  <c r="F29" i="32"/>
  <c r="G29" i="32" s="1"/>
  <c r="F30" i="26"/>
  <c r="G30" i="26" s="1"/>
  <c r="G31" i="26"/>
  <c r="H31" i="26"/>
  <c r="F31" i="32"/>
  <c r="D29" i="29"/>
  <c r="H30" i="26"/>
  <c r="F30" i="32"/>
  <c r="D28" i="29"/>
  <c r="H22" i="26"/>
  <c r="G22" i="26"/>
  <c r="G21" i="26"/>
  <c r="H21" i="26"/>
  <c r="H29" i="32" l="1"/>
  <c r="H31" i="32"/>
  <c r="G31" i="32"/>
  <c r="H30" i="32"/>
  <c r="G30" i="32"/>
  <c r="H19" i="26"/>
  <c r="G19" i="26"/>
  <c r="H20" i="26"/>
  <c r="G20" i="26"/>
  <c r="H18" i="26" l="1"/>
  <c r="G18" i="26" l="1"/>
  <c r="H16" i="26"/>
  <c r="H17" i="26"/>
  <c r="D21" i="29" l="1"/>
  <c r="H8" i="26"/>
  <c r="H12" i="26"/>
  <c r="G17" i="26"/>
  <c r="G16" i="26"/>
  <c r="E14" i="26"/>
  <c r="E24" i="26" s="1"/>
  <c r="E25" i="26" s="1"/>
  <c r="E26" i="26" s="1"/>
  <c r="F23" i="26"/>
  <c r="G12" i="26"/>
  <c r="G7" i="26"/>
  <c r="G11" i="26"/>
  <c r="G8" i="26"/>
  <c r="G9" i="26"/>
  <c r="G13" i="26"/>
  <c r="H10" i="26"/>
  <c r="H6" i="26"/>
  <c r="H23" i="26"/>
  <c r="G23" i="26" l="1"/>
  <c r="H7" i="26"/>
  <c r="H11" i="26"/>
  <c r="F14" i="26"/>
  <c r="F24" i="26" s="1"/>
  <c r="F25" i="26" s="1"/>
  <c r="F26" i="26" s="1"/>
  <c r="F35" i="26" s="1"/>
  <c r="G6" i="26"/>
  <c r="H13" i="26"/>
  <c r="G10" i="26"/>
  <c r="H9" i="26"/>
  <c r="D13" i="29"/>
  <c r="D22" i="29" s="1"/>
  <c r="E35" i="26"/>
  <c r="E38" i="26" s="1"/>
  <c r="F40" i="26" s="1"/>
  <c r="D33" i="29" l="1"/>
  <c r="F35" i="32"/>
  <c r="F32" i="26"/>
  <c r="F28" i="26"/>
  <c r="F28" i="32" s="1"/>
  <c r="F27" i="26"/>
  <c r="H14" i="26"/>
  <c r="H24" i="26" s="1"/>
  <c r="G14" i="26"/>
  <c r="G24" i="26" s="1"/>
  <c r="D23" i="29"/>
  <c r="D24" i="29" s="1"/>
  <c r="H35" i="26"/>
  <c r="G35" i="26"/>
  <c r="G25" i="26"/>
  <c r="H25" i="26"/>
  <c r="H35" i="32" l="1"/>
  <c r="G35" i="32"/>
  <c r="G28" i="32"/>
  <c r="H28" i="32"/>
  <c r="D30" i="29"/>
  <c r="F32" i="32"/>
  <c r="D25" i="29"/>
  <c r="F27" i="32"/>
  <c r="H28" i="26"/>
  <c r="D26" i="29"/>
  <c r="H32" i="26"/>
  <c r="G28" i="26"/>
  <c r="G32" i="26"/>
  <c r="G26" i="26"/>
  <c r="F33" i="26"/>
  <c r="F34" i="26" s="1"/>
  <c r="G27" i="26"/>
  <c r="H27" i="26"/>
  <c r="H26" i="26"/>
  <c r="D32" i="29" l="1"/>
  <c r="F34" i="32"/>
  <c r="G32" i="32"/>
  <c r="H32" i="32"/>
  <c r="H27" i="32"/>
  <c r="F33" i="32"/>
  <c r="G27" i="32"/>
  <c r="H33" i="26"/>
  <c r="D31" i="29"/>
  <c r="G33" i="26"/>
  <c r="H34" i="26"/>
  <c r="G34" i="26"/>
  <c r="F37" i="26"/>
  <c r="F38" i="26" s="1"/>
  <c r="F41" i="26" s="1"/>
  <c r="F42" i="26" s="1"/>
  <c r="G33" i="32" l="1"/>
  <c r="H37" i="26"/>
  <c r="H38" i="26" s="1"/>
  <c r="H41" i="26" s="1"/>
  <c r="H33" i="32"/>
  <c r="F37" i="32"/>
  <c r="F38" i="32" s="1"/>
  <c r="F41" i="32" s="1"/>
  <c r="F42" i="32" s="1"/>
  <c r="G37" i="26"/>
  <c r="G38" i="26" s="1"/>
  <c r="H40" i="26" s="1"/>
  <c r="D35" i="29"/>
  <c r="D36" i="29" s="1"/>
  <c r="H42" i="26" l="1"/>
  <c r="G34" i="32"/>
  <c r="G37" i="32" s="1"/>
  <c r="G38" i="32" s="1"/>
  <c r="H40" i="32" s="1"/>
  <c r="H34" i="32"/>
  <c r="H37" i="32" s="1"/>
  <c r="H38" i="32" s="1"/>
  <c r="H41" i="32" s="1"/>
  <c r="H42" i="32" l="1"/>
</calcChain>
</file>

<file path=xl/sharedStrings.xml><?xml version="1.0" encoding="utf-8"?>
<sst xmlns="http://schemas.openxmlformats.org/spreadsheetml/2006/main" count="3012" uniqueCount="907">
  <si>
    <t>Nos</t>
  </si>
  <si>
    <t>sqm</t>
  </si>
  <si>
    <t>Cum</t>
  </si>
  <si>
    <t>Rmt</t>
  </si>
  <si>
    <t>Sqm</t>
  </si>
  <si>
    <t>DESCRIPTION</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</si>
  <si>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</si>
  <si>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</si>
  <si>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</si>
  <si>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</si>
  <si>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</si>
  <si>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</si>
  <si>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</si>
  <si>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</si>
  <si>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</si>
  <si>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</si>
  <si>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</si>
  <si>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</si>
  <si>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</si>
  <si>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</si>
  <si>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</si>
  <si>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</si>
  <si>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</si>
  <si>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</si>
  <si>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</si>
  <si>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</si>
  <si>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</si>
  <si>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</si>
  <si>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</si>
  <si>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</si>
  <si>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</si>
  <si>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</si>
  <si>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</si>
  <si>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</si>
  <si>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</si>
  <si>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</si>
  <si>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</si>
  <si>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</si>
  <si>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</si>
  <si>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</si>
  <si>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</si>
  <si>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</si>
  <si>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</si>
  <si>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</si>
  <si>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</si>
  <si>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</si>
  <si>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</si>
  <si>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</si>
  <si>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</si>
  <si>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</si>
  <si>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</si>
  <si>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</si>
  <si>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</si>
  <si>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</si>
  <si>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Consumables and Media for 100 Cycles at Gandhi Hospital</t>
  </si>
  <si>
    <t>Lot</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</si>
  <si>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</si>
  <si>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</si>
  <si>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</si>
  <si>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</si>
  <si>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</si>
  <si>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</si>
  <si>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</si>
  <si>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</si>
  <si>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</si>
  <si>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</si>
  <si>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</si>
  <si>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</si>
  <si>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</si>
  <si>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</si>
  <si>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</si>
  <si>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</si>
  <si>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</si>
  <si>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</si>
  <si>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</si>
  <si>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</si>
  <si>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</si>
  <si>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</si>
  <si>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</si>
  <si>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</si>
  <si>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</si>
  <si>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</si>
  <si>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</si>
  <si>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</si>
  <si>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</si>
  <si>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</si>
  <si>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</si>
  <si>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</si>
  <si>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</si>
  <si>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</si>
  <si>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</si>
  <si>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Supply,  installation,  Testing  and  Commissioning  of  Static  Pass  Boxes  of Size  450X450mm  with  1.2mm  thick  SS  304  Mat  finish  ,  with  interlock doors, UV light On when doors closed condition. As per clean room standard and requirement. at Gandhi Hospital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</si>
  <si>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</si>
  <si>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</si>
  <si>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</si>
  <si>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</si>
  <si>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</si>
  <si>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</si>
  <si>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</si>
  <si>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</si>
  <si>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</si>
  <si>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</si>
  <si>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</si>
  <si>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</si>
  <si>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</si>
  <si>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</si>
  <si>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</si>
  <si>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</si>
  <si>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</si>
  <si>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</si>
  <si>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</si>
  <si>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</si>
  <si>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</si>
  <si>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</si>
  <si>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</si>
  <si>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</si>
  <si>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</si>
  <si>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</si>
  <si>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</si>
  <si>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</si>
  <si>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</si>
  <si>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</si>
  <si>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</si>
  <si>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installation,  testing  and  commissioning  of  20nos  LAN  points  with cat 6 cable and with suitable network rack and 5nos of telephone points with krone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</si>
  <si>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</si>
  <si>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</si>
  <si>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</si>
  <si>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</si>
  <si>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</si>
  <si>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</si>
  <si>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</si>
  <si>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</si>
  <si>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</si>
  <si>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</si>
  <si>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</si>
  <si>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</si>
  <si>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</si>
  <si>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</si>
  <si>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</si>
  <si>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</si>
  <si>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</si>
  <si>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</si>
  <si>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</si>
  <si>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</si>
  <si>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</si>
  <si>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</si>
  <si>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</si>
  <si>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</si>
  <si>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</si>
  <si>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</si>
  <si>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</si>
  <si>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</si>
  <si>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each</t>
  </si>
  <si>
    <t>SITC  of  N20  Outlets  with  matching  probes,  as  per  HTM-2022/02-01  of 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</si>
  <si>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</si>
  <si>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</si>
  <si>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</si>
  <si>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</si>
  <si>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</si>
  <si>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SITC of  Touch type LCD Area Alarm and Zonal Valve box- as  per  HTM 2022/02-01/  NFPA99C  as  per  enclosed  technical  specifications  imported for Master Main Alarm including all Gases at Gandhi Hospital</t>
  </si>
  <si>
    <t>SITC  of    Medical  Line  Valve,    As  per  CE  Certified/UL  Listed,  As  per Technical Specifications- Indian 15mm 0D at Gandhi Hospital</t>
  </si>
  <si>
    <t>SITC  of    Medical  Line  Valve,    As  per  CE  Certified/UL  Listed,  As  per Technical Specifications- Indian 22mm 0D at Gandhi Hospital</t>
  </si>
  <si>
    <t>SITC  of    Medical  Line  Valve,    As  per  CE  Certified/UL  Listed,  As  per Technical Specifications- Indian 28mm 0D at Gandhi Hospital</t>
  </si>
  <si>
    <t>SITC of  Bed Head Panel - as  per  HTM  2022/02-01/  NFPA99C  as  per enclosed technical specifications  at Gandhi Hospital</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</si>
  <si>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</si>
  <si>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</si>
  <si>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</si>
  <si>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</si>
  <si>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</si>
  <si>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</si>
  <si>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</si>
  <si>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</si>
  <si>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</si>
  <si>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t>CIVIL WORKS</t>
  </si>
  <si>
    <t>PLUMBING WORKS</t>
  </si>
  <si>
    <t>EQUIPMENT</t>
  </si>
  <si>
    <t>ELECTRICAL WORKS</t>
  </si>
  <si>
    <t>Supply and Installation of control cum transmission wiring of size 4C x 2.5 Sqmm  copper  wire  to  be  laid  in  heavy  grade  PVC  conduit  including  all fixing and accessories as At Gandhi Hospital</t>
  </si>
  <si>
    <t>SITC  of  Magnehelic  gauges  across  pre  and  fine  filter  at  AHUs  including mounting arrangement, SS nozzles, food grade PVC tubing, etc.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</si>
  <si>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</si>
  <si>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</si>
  <si>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</si>
  <si>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</si>
  <si>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</si>
  <si>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AE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</si>
  <si>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</si>
  <si>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</si>
  <si>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</si>
  <si>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</si>
  <si>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</si>
  <si>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</si>
  <si>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</si>
  <si>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</si>
  <si>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</si>
  <si>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</si>
  <si>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</si>
  <si>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Equipment</t>
  </si>
  <si>
    <t>Providing and fixing the 60mm Thick Box framing as the back support for the name plate installed of 18mm BWP 710 Gurjan and 1mm thick high glossy laminate finish</t>
  </si>
  <si>
    <t>Proving and fixing Profile lights at wpc Louvers</t>
  </si>
  <si>
    <t>Proving and fixing Track lights at side wall décor frame with 4 fixtures and 2 tracks</t>
  </si>
  <si>
    <t>External Profile light at Name Plate</t>
  </si>
  <si>
    <t>UOM</t>
  </si>
  <si>
    <t>Nos.</t>
  </si>
  <si>
    <t>Rate</t>
  </si>
  <si>
    <t>S.No</t>
  </si>
  <si>
    <t>Civil Supplementary Works</t>
  </si>
  <si>
    <t>Plumbing Supplemental Works</t>
  </si>
  <si>
    <t>ELV Works</t>
  </si>
  <si>
    <t>Fire Fighting Works</t>
  </si>
  <si>
    <t>Air Conditioning Works</t>
  </si>
  <si>
    <t>Electrical Supplemental Works</t>
  </si>
  <si>
    <t>Fire Fighting Supplimental Works</t>
  </si>
  <si>
    <t>MGPS WORKs</t>
  </si>
  <si>
    <t>MGPS Supplemental Works</t>
  </si>
  <si>
    <t>PART-A</t>
  </si>
  <si>
    <t>PART-B</t>
  </si>
  <si>
    <t>Equipment Supplemental Works</t>
  </si>
  <si>
    <t>TOTAL (PART-A)</t>
  </si>
  <si>
    <t>TOTAL (PART-B)</t>
  </si>
  <si>
    <t>TOTAL EXCESS</t>
  </si>
  <si>
    <t>E</t>
  </si>
  <si>
    <t>C</t>
  </si>
  <si>
    <t>P</t>
  </si>
  <si>
    <t>ELV</t>
  </si>
  <si>
    <t>FF</t>
  </si>
  <si>
    <t>AC</t>
  </si>
  <si>
    <t>G</t>
  </si>
  <si>
    <t>ES</t>
  </si>
  <si>
    <t>CS</t>
  </si>
  <si>
    <t>PS</t>
  </si>
  <si>
    <t>FFS</t>
  </si>
  <si>
    <t>ACS</t>
  </si>
  <si>
    <t>GS</t>
  </si>
  <si>
    <t>sanctioned amount</t>
  </si>
  <si>
    <t>workdone amount</t>
  </si>
  <si>
    <t>excess</t>
  </si>
  <si>
    <t>less</t>
  </si>
  <si>
    <t>EQP</t>
  </si>
  <si>
    <t>EQPS</t>
  </si>
  <si>
    <t xml:space="preserve"> </t>
  </si>
  <si>
    <t>Additonal 2Year warranty 10%</t>
  </si>
  <si>
    <t>Contractor Profit 14</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</si>
  <si>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</si>
  <si>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</si>
  <si>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</si>
  <si>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</si>
  <si>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</si>
  <si>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</si>
  <si>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</si>
  <si>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</si>
  <si>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</si>
  <si>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</si>
  <si>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</si>
  <si>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</si>
  <si>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</si>
  <si>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</si>
  <si>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</si>
  <si>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</si>
  <si>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</si>
  <si>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</si>
  <si>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</si>
  <si>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</si>
  <si>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</si>
  <si>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</si>
  <si>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</si>
  <si>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</si>
  <si>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</si>
  <si>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</si>
  <si>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</si>
  <si>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</si>
  <si>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</si>
  <si>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</si>
  <si>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</si>
  <si>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</si>
  <si>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</si>
  <si>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</si>
  <si>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</si>
  <si>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</si>
  <si>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</si>
  <si>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</si>
  <si>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</si>
  <si>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</si>
  <si>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</si>
  <si>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</si>
  <si>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</si>
  <si>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</si>
  <si>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</si>
  <si>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</si>
  <si>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</si>
  <si>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</si>
  <si>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</si>
  <si>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</si>
  <si>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</si>
  <si>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</si>
  <si>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</si>
  <si>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</si>
  <si>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</si>
  <si>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</si>
  <si>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</si>
  <si>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</si>
  <si>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</si>
  <si>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</si>
  <si>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</si>
  <si>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</si>
  <si>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</si>
  <si>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</si>
  <si>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</si>
  <si>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</si>
  <si>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</si>
  <si>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</si>
  <si>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</si>
  <si>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</si>
  <si>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</si>
  <si>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</si>
  <si>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</si>
  <si>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</si>
  <si>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</si>
  <si>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</si>
  <si>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</si>
  <si>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</si>
  <si>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Labour charges for fixing of ceiling fan and regulator including transportation and giving connections with twin core wire etc., complete. 
Makes  :  Finolex  /  RR  Kabel  /  Havells  /  Polycab  /  GM  / Million  /  V-Guard  /  Gold  Medal  /  HPL  / RPG.</t>
  </si>
  <si>
    <t>Supply,Transportation  of 15" (375mm) ISI, 900 RPM Heavy duty exhaust fan with metallic blades   wiremesh with all accessories etc complete   Makes : Crompton  / Almonard / Havells Turbo Force SP.</t>
  </si>
  <si>
    <t>Supply and fixing of cable  adopteres box with cover for DBs including, massanory work etc., complete.,</t>
  </si>
  <si>
    <t>SSR Item No</t>
  </si>
  <si>
    <t>Qty</t>
  </si>
  <si>
    <t>Unit</t>
  </si>
  <si>
    <t xml:space="preserve">a) Labour charges  </t>
  </si>
  <si>
    <t>Skilled Electrician.</t>
  </si>
  <si>
    <t>day</t>
  </si>
  <si>
    <t xml:space="preserve">Helper (Electrical). </t>
  </si>
  <si>
    <t>Labour for 1 No</t>
  </si>
  <si>
    <t>b) Material</t>
  </si>
  <si>
    <t xml:space="preserve">Supply of 23 / 0060 twin core twisted / flat heavy Copper wire. </t>
  </si>
  <si>
    <t>Mtr</t>
  </si>
  <si>
    <t>Mtrs</t>
  </si>
  <si>
    <t>a</t>
  </si>
  <si>
    <t>Total Cost of Material + Labour Charges</t>
  </si>
  <si>
    <t>Add Contractors Profit</t>
  </si>
  <si>
    <t>Rate per Each</t>
  </si>
  <si>
    <t>Each</t>
  </si>
  <si>
    <t xml:space="preserve">b) Material </t>
  </si>
  <si>
    <t>1.5.5</t>
  </si>
  <si>
    <t>Cost of Material for fixing fan</t>
  </si>
  <si>
    <t>ELEC-9.1.23</t>
  </si>
  <si>
    <t>a) Labour charges :</t>
  </si>
  <si>
    <t>1.3.1</t>
  </si>
  <si>
    <t>d</t>
  </si>
  <si>
    <t xml:space="preserve">Supply of 6 Module box </t>
  </si>
  <si>
    <t>1.3.2</t>
  </si>
  <si>
    <t>Supply of 6 Modular Cover Frame.</t>
  </si>
  <si>
    <t>1.9.1</t>
  </si>
  <si>
    <t>6 / 10A 1 Way 1 Module Modular Switch</t>
  </si>
  <si>
    <t>10A 3/2 Pin 2 Module Modular Socket with shutter</t>
  </si>
  <si>
    <t>Cost of Material for 1 No</t>
  </si>
  <si>
    <t>5.1.11</t>
  </si>
  <si>
    <t>b</t>
  </si>
  <si>
    <t>Supply of 15" (375mm) ISI, 900 RPM Heavy duty exhaust fan</t>
  </si>
  <si>
    <t>Transportation</t>
  </si>
  <si>
    <t xml:space="preserve">Lineman Electric / Telephone </t>
  </si>
  <si>
    <t xml:space="preserve">Mason Cl- I / Brick layer Cl- I </t>
  </si>
  <si>
    <t xml:space="preserve">Supply of 23 / 0060 twin core twisted / flat heavy Copper wire.  </t>
  </si>
  <si>
    <t>9.4.11</t>
  </si>
  <si>
    <t>Cement.</t>
  </si>
  <si>
    <t>Sundries such as Sand, Bolt, Nuts etc.</t>
  </si>
  <si>
    <t>Supply and fixing of 12 Way SPN DB with IP 43 Protection as per IS:13032   with 1 No 63A FP MCB as Incommer, and 8 Nos of 6-32A SP MCB 10KA, C/D Curve ISI Mark  as out goings, concealing in wall  etc complete.  
DB Makes :Legrand
MCB Makes : Legrand-DX3</t>
  </si>
  <si>
    <t>LABOUR</t>
  </si>
  <si>
    <t>MATERIAL</t>
  </si>
  <si>
    <t>2.16.1</t>
  </si>
  <si>
    <t>f</t>
  </si>
  <si>
    <t>Supply of 12 Way SPN DB</t>
  </si>
  <si>
    <t>ELEC-2.14.1</t>
  </si>
  <si>
    <t>h</t>
  </si>
  <si>
    <t>Supply of 40-63A FP MCB</t>
  </si>
  <si>
    <t xml:space="preserve">Supply of 20A 10KA SP MCB, C/D Curve ISI Mark. </t>
  </si>
  <si>
    <t>ELEC-9.4.11</t>
  </si>
  <si>
    <t xml:space="preserve">Cement. </t>
  </si>
  <si>
    <t>TOTAL COST OF MATERIAL + LABOUR FOR FLUSH MOUNTING</t>
  </si>
  <si>
    <t>FLUSH</t>
  </si>
  <si>
    <t>9.1.21</t>
  </si>
  <si>
    <t>19/20mm steel tube down rod with bolts &amp; nuts for  fan with maching colour.</t>
  </si>
  <si>
    <t>Less cost of fan down rod supplied with new fan of about 9" in length equal to  0.23 Metre at above rate</t>
  </si>
  <si>
    <t>Approved rate in SOTC Gandhi Hospital</t>
  </si>
  <si>
    <t xml:space="preserve">b) Labour charges </t>
  </si>
  <si>
    <t>Labour for 100 Mtrs</t>
  </si>
  <si>
    <t>Labour for 1 Mtr</t>
  </si>
  <si>
    <t>a) Material</t>
  </si>
  <si>
    <t>ELEC-1.5.6</t>
  </si>
  <si>
    <t>t</t>
  </si>
  <si>
    <t>Cost of Material for 1 Mtrs</t>
  </si>
  <si>
    <t>Rate per Meter</t>
  </si>
  <si>
    <t>g</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</si>
  <si>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</si>
  <si>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</si>
  <si>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Labour Rate Per 100 Rm</t>
  </si>
  <si>
    <t>Labour Rate for  1 Mtr</t>
  </si>
  <si>
    <t>kg</t>
  </si>
  <si>
    <t>9.1.2</t>
  </si>
  <si>
    <t>Rawl Plugs</t>
  </si>
  <si>
    <t>1.4.4</t>
  </si>
  <si>
    <t>35mm Screws</t>
  </si>
  <si>
    <t>1.1.11</t>
  </si>
  <si>
    <t>Chromium Plated saddles with base</t>
  </si>
  <si>
    <t>1.2.6</t>
  </si>
  <si>
    <t>Supply of 25mm PVC Junction Boxes Normal.</t>
  </si>
  <si>
    <t>1.2.8</t>
  </si>
  <si>
    <t xml:space="preserve">Supply of 25mm dia 1.5mm thick PVC Bends. </t>
  </si>
  <si>
    <t>1.2.2</t>
  </si>
  <si>
    <t xml:space="preserve">Supply of ISI 25mm outer dia medium grade FRLS with IS:9537 part 3 regid PVC pipe. </t>
  </si>
  <si>
    <t>Material Rate for 100 Mtrs</t>
  </si>
  <si>
    <t>Material Rate for  1 Mtr</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</si>
  <si>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</si>
  <si>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fixing of Anchor fastner with fan hook / Providing MS Fan hook with grouting and cement plastering.</t>
  </si>
  <si>
    <t>c</t>
  </si>
  <si>
    <t>2.0 / 1.8 TR 3 Star capable of delivering 21600 BTU/hr and above with operating
on refrigerant R-32 / R-410
Makes : Daikin / Toshibha / Carrier / Blue
Star / Hitachi or equivalent</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</si>
  <si>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</si>
  <si>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(BLD-CSTN-13-16)</t>
  </si>
  <si>
    <t>Quantity analysis</t>
  </si>
  <si>
    <t>Size :</t>
  </si>
  <si>
    <t>0.80m x 2.10 m</t>
  </si>
  <si>
    <t>Outer frame  -  Vertical</t>
  </si>
  <si>
    <t xml:space="preserve">2 x 2.1 </t>
  </si>
  <si>
    <t>= 4.2 x 0.10 x 0.065  =</t>
  </si>
  <si>
    <t>cum</t>
  </si>
  <si>
    <t>Outer frame  -  Horizontal</t>
  </si>
  <si>
    <t xml:space="preserve"> 1x0.80</t>
  </si>
  <si>
    <t>= 0.80x 0.10 x 0.065   =</t>
  </si>
  <si>
    <t>30 mm thick WPC shutter</t>
  </si>
  <si>
    <t>Cost analysis</t>
  </si>
  <si>
    <t>Rm</t>
  </si>
  <si>
    <t>Cost of 30 mm thick WPC shutter TBSC-L.I-18</t>
  </si>
  <si>
    <t>No.</t>
  </si>
  <si>
    <t>Cost of MS powder coated Butt hinges 150mm long TBSC-P.II-12</t>
  </si>
  <si>
    <t>Labour charges for fixing flush door shutter to the frame, fixing the fixtures to the shutter   TBSC-T.I-25</t>
  </si>
  <si>
    <t xml:space="preserve">Add for nails &amp; screws etc. </t>
  </si>
  <si>
    <t>Rate for 1 sqm</t>
  </si>
  <si>
    <t xml:space="preserve"> Or Say</t>
  </si>
  <si>
    <t>Overheads &amp; Contractors Profit @ 13.615%</t>
  </si>
  <si>
    <t>Mazdoor(unskilled)</t>
  </si>
  <si>
    <t>Rate per 1 cum</t>
  </si>
  <si>
    <t>Total Rs.</t>
  </si>
  <si>
    <t>Or Say</t>
  </si>
  <si>
    <t>(BLD-CSTN-14-8/297)</t>
  </si>
  <si>
    <t>(BLD-CSTN-14-8/298)</t>
  </si>
  <si>
    <t>Blacksmith 2nd class</t>
  </si>
  <si>
    <t>Mazdoor(Male)</t>
  </si>
  <si>
    <t>Rate per 10 sqm</t>
  </si>
  <si>
    <t>Rate per 1 sqm</t>
  </si>
  <si>
    <t>Say</t>
  </si>
  <si>
    <t>hours</t>
  </si>
  <si>
    <t>Add MA on crew charges</t>
  </si>
  <si>
    <t>hour</t>
  </si>
  <si>
    <t>Crew charges</t>
  </si>
  <si>
    <t>Kgs</t>
  </si>
  <si>
    <t>Rate per 1 Sqm</t>
  </si>
  <si>
    <t>A.MATERIALS :</t>
  </si>
  <si>
    <t>kl</t>
  </si>
  <si>
    <t>20mm HBG graded metal</t>
  </si>
  <si>
    <t>B.LABOUR :</t>
  </si>
  <si>
    <t>1st class Mason</t>
  </si>
  <si>
    <t>2nd class Mason</t>
  </si>
  <si>
    <t>Mazdoor (both men&amp;women)</t>
  </si>
  <si>
    <t>C.MACHINERY :</t>
  </si>
  <si>
    <t>Needle vibrator 40mm ( petrol )</t>
  </si>
  <si>
    <t>Water(including for curing)</t>
  </si>
  <si>
    <t xml:space="preserve">Hire charges of centering and scaffolding </t>
  </si>
  <si>
    <t>Labour charges</t>
  </si>
  <si>
    <t>(BLD-CSTN-3-15)</t>
  </si>
  <si>
    <t>COLUMNS, LINTELS, WATER TANKS, RCC WALL IN BUILDINGS:</t>
  </si>
  <si>
    <t>SF</t>
  </si>
  <si>
    <t>TF</t>
  </si>
  <si>
    <t>4F</t>
  </si>
  <si>
    <t>5F</t>
  </si>
  <si>
    <t>6F</t>
  </si>
  <si>
    <t>Lifting by Manual means</t>
  </si>
  <si>
    <t>Rate for other Floors</t>
  </si>
  <si>
    <t xml:space="preserve">Rate as above </t>
  </si>
  <si>
    <t>FF (G.F)</t>
  </si>
  <si>
    <t>LINTELS :</t>
  </si>
  <si>
    <t>Lift charges ( Page 131 of Std. Data )</t>
  </si>
  <si>
    <t>Rate per 1 RM</t>
  </si>
  <si>
    <t>4 F</t>
  </si>
  <si>
    <t>5 F</t>
  </si>
  <si>
    <t>6 F</t>
  </si>
  <si>
    <t>Mason 1st class</t>
  </si>
  <si>
    <t xml:space="preserve">Add water charges 1% </t>
  </si>
  <si>
    <t>Rate per 10 Sqm</t>
  </si>
  <si>
    <t>RM</t>
  </si>
  <si>
    <t>Rate as worked out above</t>
  </si>
  <si>
    <t>B .LABOUR</t>
  </si>
  <si>
    <t>Mason 2nd class</t>
  </si>
  <si>
    <t>Unit = 10 sqm.</t>
  </si>
  <si>
    <t>A. MATERIALS:</t>
  </si>
  <si>
    <t>Cement for slurry</t>
  </si>
  <si>
    <t>Sand for CM(1:8)</t>
  </si>
  <si>
    <t>Mazdoor(un skilled)</t>
  </si>
  <si>
    <t>Rate for 10 sqm</t>
  </si>
  <si>
    <t>Concrete Mixer 10 / 7 cft (0.2 / 0.8 cum)capacity</t>
  </si>
  <si>
    <t>Cement for CM(1:8) for base coat</t>
  </si>
  <si>
    <t>(BLD-CSTN-9-7)</t>
  </si>
  <si>
    <t>White cement for jointing</t>
  </si>
  <si>
    <t>High polished granite slabs black 16 to 18mm thick</t>
  </si>
  <si>
    <t>Machine cutting charges</t>
  </si>
  <si>
    <t>Half rounding the edges</t>
  </si>
  <si>
    <t>Unit = 10 sqm</t>
  </si>
  <si>
    <t>Sand for CM(1:5) base coat</t>
  </si>
  <si>
    <t>Cement for CM(1:5) base coat</t>
  </si>
  <si>
    <t>B.LABOUR</t>
  </si>
  <si>
    <t>White cement for jointing &amp; pointing</t>
  </si>
  <si>
    <t>(BLD-CSTN-9-20)</t>
  </si>
  <si>
    <t>Cost of vitrified tiles 8-10mm thick</t>
  </si>
  <si>
    <t>say</t>
  </si>
  <si>
    <t>Painter 1st class</t>
  </si>
  <si>
    <t>Painter 2nd class</t>
  </si>
  <si>
    <t>Sundries including brushes, ladders etc., @ 1%</t>
  </si>
  <si>
    <t>(BLD-CSTN-12-5)</t>
  </si>
  <si>
    <t xml:space="preserve">Cost of cement primer interior grade I  TBSC-G.I-01 </t>
  </si>
  <si>
    <t>Acrylic emulsion  paint       TBSC-G.III-01</t>
  </si>
  <si>
    <t>Cost Analysis</t>
  </si>
  <si>
    <t>Rate for 1 Sqm</t>
  </si>
  <si>
    <t>Total</t>
  </si>
  <si>
    <t>Rate for 1.68 sqm</t>
  </si>
  <si>
    <t>Quantity  Anailysis</t>
  </si>
  <si>
    <t>Cost of 25mm x 6mm MS flat alround</t>
  </si>
  <si>
    <t>Cost of 10mm M.S square bars @0.785 kg /RM</t>
  </si>
  <si>
    <t>Cost of 10mm MS squre bars                 (RMR)</t>
  </si>
  <si>
    <t>Cost of  25X 6mm MS Flat                  (RMR)</t>
  </si>
  <si>
    <t>Cost of MS Z hold fasts</t>
  </si>
  <si>
    <t>Labour charges for fabrication of steel   TBSC-T.I-16</t>
  </si>
  <si>
    <t>Labour charges for fixing                            TBSC-T.I-17</t>
  </si>
  <si>
    <t>Rate as per SSR -2022-23 -    TBSC-L.III-28</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</si>
  <si>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</si>
  <si>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</si>
  <si>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</si>
  <si>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</si>
  <si>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</si>
  <si>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</si>
  <si>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</si>
  <si>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</si>
  <si>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</si>
  <si>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</si>
  <si>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</si>
  <si>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</si>
  <si>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</si>
  <si>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</si>
  <si>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</si>
  <si>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Gandhi Hospital</t>
  </si>
  <si>
    <t>Name Plates (Room Names) as approved by the Engineer In-charge.</t>
  </si>
  <si>
    <t>Supply and fixing of High Quality IVF Procedural photos placed between two transparent acrylic boards fixed with studs at four corners to the PVC frame placed on DBs.</t>
  </si>
  <si>
    <t>The item executed as per agreement quantity</t>
  </si>
  <si>
    <t>A.E</t>
  </si>
  <si>
    <t>Supply, installation, testing and commissioning of 16 G GI powder coated suitable  single  person  entry  air  shower  as  per  Technical Specifications  at Gandhi Hospital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</si>
  <si>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</si>
  <si>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</si>
  <si>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</si>
  <si>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SITC of C02 Manifold for 2 Cylinders, with high pressure  Regulator, NRV, tailpipes etc. as per technical specifications  At Gandhi Hospital</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</si>
  <si>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</si>
  <si>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Supply and fixing of Dress Hangers of size 450mm length with 8 Nos hooks, each capped with plastic protective cap (in change rooms).</t>
  </si>
  <si>
    <t>Cost of best WPC frame  Vertical As per SSR2022-23 -TBSC-L.I-17</t>
  </si>
  <si>
    <t>Cost of best WPC frame  Horizontal As per SSR2022-23 TBSC-L.I-17</t>
  </si>
  <si>
    <t>1938 nos bricks</t>
  </si>
  <si>
    <t>Partition walls</t>
  </si>
  <si>
    <t>Plastering 20 mm</t>
  </si>
  <si>
    <t>Plastering 12 mm</t>
  </si>
  <si>
    <t>Ratio</t>
  </si>
  <si>
    <t>cement</t>
  </si>
  <si>
    <t>sand</t>
  </si>
  <si>
    <t>T sand qty</t>
  </si>
  <si>
    <t>GST @ 18%</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</si>
  <si>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</si>
  <si>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</si>
  <si>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Arial"/>
        <family val="2"/>
      </rPr>
      <t xml:space="preserve">8.5 TR capacity </t>
    </r>
    <r>
      <rPr>
        <sz val="12"/>
        <rFont val="Arial"/>
        <family val="2"/>
      </rPr>
      <t>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</si>
  <si>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</si>
  <si>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</si>
  <si>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
    </r>
    <r>
      <rPr>
        <sz val="12"/>
        <rFont val="Arial"/>
        <family val="2"/>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</si>
  <si>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
    </r>
    <r>
      <rPr>
        <sz val="12"/>
        <rFont val="Arial"/>
        <family val="2"/>
      </rPr>
      <t>Thick at Gandhi Hospital</t>
    </r>
  </si>
  <si>
    <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</si>
  <si>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</si>
  <si>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Gandhi Hospital</t>
    </r>
  </si>
  <si>
    <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</si>
  <si>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Arial"/>
        <family val="2"/>
      </rPr>
      <t xml:space="preserve">1.5 TR </t>
    </r>
    <r>
      <rPr>
        <sz val="12"/>
        <rFont val="Arial"/>
        <family val="2"/>
      </rPr>
      <t>At Gandhi Hospital</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</si>
  <si>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Arial"/>
        <family val="2"/>
      </rPr>
      <t xml:space="preserve">3.0 TR – 4 way </t>
    </r>
    <r>
      <rPr>
        <sz val="12"/>
        <rFont val="Arial"/>
        <family val="2"/>
      </rPr>
      <t>At Gandhi Hospital</t>
    </r>
  </si>
  <si>
    <r>
      <rPr>
        <b/>
        <sz val="12"/>
        <rFont val="Arial"/>
        <family val="2"/>
      </rPr>
      <t>Providing and fixing of wooden box celling</t>
    </r>
    <r>
      <rPr>
        <sz val="12"/>
        <rFont val="Arial"/>
        <family val="2"/>
      </rPr>
      <t xml:space="preserve"> at the top of Reception table with Imm thick laminate with wooden framing of BWP 710 Gurjan Ply support from the top slab end to end with neccesary cutouts for lighting and hardware</t>
    </r>
  </si>
  <si>
    <r>
      <rPr>
        <b/>
        <sz val="12"/>
        <rFont val="Arial"/>
        <family val="2"/>
      </rPr>
      <t>Back Pannelling with laminate Finish of 1 mm thick</t>
    </r>
    <r>
      <rPr>
        <sz val="12"/>
        <rFont val="Arial"/>
        <family val="2"/>
      </rPr>
      <t xml:space="preserve"> Providing &amp; Fixing full height solid 12mm BWF 710 GURIAN PLY Board panneling till slab with wooden framing in line and level including the neccesary hardware and cutouts</t>
    </r>
  </si>
  <si>
    <r>
      <rPr>
        <b/>
        <sz val="12"/>
        <rFont val="Arial"/>
        <family val="2"/>
      </rPr>
      <t>Providing and fixing PVC frames</t>
    </r>
    <r>
      <rPr>
        <sz val="12"/>
        <rFont val="Arial"/>
        <family val="2"/>
      </rPr>
      <t xml:space="preserve"> on the walls for covering the area over DB Boxes with 12 mm PVC sheets in a box section of 60mm thick including neccesary accessories.</t>
    </r>
  </si>
  <si>
    <r>
      <t xml:space="preserve"> Providing and Fixing of </t>
    </r>
    <r>
      <rPr>
        <b/>
        <sz val="12"/>
        <rFont val="Arial"/>
        <family val="2"/>
      </rPr>
      <t>(25X25) mm WPC corner L-Patties</t>
    </r>
    <r>
      <rPr>
        <sz val="12"/>
        <rFont val="Arial"/>
        <family val="2"/>
      </rPr>
      <t xml:space="preserve"> at the topper edge of the wall tile cladding</t>
    </r>
  </si>
  <si>
    <r>
      <t xml:space="preserve">Providing and Fixing of </t>
    </r>
    <r>
      <rPr>
        <b/>
        <sz val="12"/>
        <rFont val="Arial"/>
        <family val="2"/>
      </rPr>
      <t>SS-ROSE GOLD corner &amp; L-Patties</t>
    </r>
    <r>
      <rPr>
        <sz val="12"/>
        <rFont val="Arial"/>
        <family val="2"/>
      </rPr>
      <t xml:space="preserve"> at the SIDE edge of the wall tile cladding</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</si>
  <si>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t>
    </r>
  </si>
  <si>
    <r>
      <t xml:space="preserve">POINT WIRING and LIGHT FIXTURES &amp; FITTINGS                             </t>
    </r>
    <r>
      <rPr>
        <sz val="12"/>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</si>
  <si>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</si>
  <si>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</si>
  <si>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</si>
  <si>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</si>
  <si>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</si>
  <si>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</si>
  <si>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</si>
  <si>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</si>
  <si>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</si>
  <si>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</si>
  <si>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Air Conditioning Supplimental Works</t>
  </si>
  <si>
    <t>The qty is utilised as per site condition and hence savings</t>
  </si>
  <si>
    <t>Sub total of S.No 22 to 25</t>
  </si>
  <si>
    <t>V.P  07 MB No 10</t>
  </si>
  <si>
    <r>
      <rPr>
        <b/>
        <sz val="12"/>
        <rFont val="Arial"/>
        <family val="2"/>
      </rPr>
      <t>S.
No</t>
    </r>
  </si>
  <si>
    <t>Iob</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</si>
  <si>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</si>
  <si>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</si>
  <si>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V.P No 03 MB No 01</t>
  </si>
  <si>
    <t>V.P No 04 MB No 01</t>
  </si>
  <si>
    <t>V.P 05 MB NO 01</t>
  </si>
  <si>
    <t>V.P 08 MB NO 01</t>
  </si>
  <si>
    <t>V.P 11 MB NO 01</t>
  </si>
  <si>
    <t>V.P No 15 MB No 01</t>
  </si>
  <si>
    <t>V.P 16 MB NO 01</t>
  </si>
  <si>
    <t>V.P 18 MB NO 01</t>
  </si>
  <si>
    <t>V.P 20 MB NO 01</t>
  </si>
  <si>
    <t>V.P 21 MB NO 01</t>
  </si>
  <si>
    <t>V.P 02 MB NO 01</t>
  </si>
  <si>
    <t>V.P 01 MB NO 03</t>
  </si>
  <si>
    <t>V.P 09 MB NO 03</t>
  </si>
  <si>
    <t>V.P 11 MB NO 03</t>
  </si>
  <si>
    <t>V.P 18 MB NO 03</t>
  </si>
  <si>
    <t>V.P 19 MB NO 03</t>
  </si>
  <si>
    <t>V.P 21 MB NO 03</t>
  </si>
  <si>
    <t>V.P 22 MB NO 03</t>
  </si>
  <si>
    <t>V.P 23 MB NO 03</t>
  </si>
  <si>
    <t>V.P 25 MB NO 03</t>
  </si>
  <si>
    <t>V.P 26 MB NO 03</t>
  </si>
  <si>
    <t>V.P 01 MB NO 07</t>
  </si>
  <si>
    <t>V.P 02 MB NO 07</t>
  </si>
  <si>
    <t>V.P 03 MB NO 07</t>
  </si>
  <si>
    <t>V.P 25 MB NO 03, V.P 03 MB NO 07</t>
  </si>
  <si>
    <t>V.P 04 MB NO 07</t>
  </si>
  <si>
    <t>V.P 05 MB NO 07</t>
  </si>
  <si>
    <t>V.P 03 MB NO 03, V.P 05 MB NO 07</t>
  </si>
  <si>
    <t>V.P 14 MB NO 03, V.P 06 MB NO 07</t>
  </si>
  <si>
    <t>V.P 12 MB NO 03, V.P 06 MB NO 07</t>
  </si>
  <si>
    <t>V.P 08 MB NO 03, V.P 06 MB NO 07</t>
  </si>
  <si>
    <t>V.P 18 MB NO 03, V.P 07 MB NO 07</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</si>
  <si>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Gandhi Hospital</t>
  </si>
  <si>
    <t>V.P 12 MB NO 03, V.P 07 MB NO 07</t>
  </si>
  <si>
    <t>V.P 07 MB NO 07</t>
  </si>
  <si>
    <t>V.P 08 MB NO 07</t>
  </si>
  <si>
    <t>V.P 09 MB NO 07</t>
  </si>
  <si>
    <t>V.P 10 MB NO 07</t>
  </si>
  <si>
    <t>V.P 01 MB NO 05</t>
  </si>
  <si>
    <t>V.P 02 MB NO 05</t>
  </si>
  <si>
    <t>V.P 03 MB NO 05</t>
  </si>
  <si>
    <t>V.P 04 MB NO 05</t>
  </si>
  <si>
    <t>V.P 05 MB NO 05</t>
  </si>
  <si>
    <t>V.P 06 MB NO 05</t>
  </si>
  <si>
    <t>V.P 07 MB NO 05</t>
  </si>
  <si>
    <t>V.P 08 MB NO 05</t>
  </si>
  <si>
    <t>V.P 01 MB NO 01, V.P 01 MB NO 09</t>
  </si>
  <si>
    <t>V.P 06 MB NO 01, V.P 01 MB NO 09</t>
  </si>
  <si>
    <t>V.P 02 MB NO 09</t>
  </si>
  <si>
    <t>V.P 03 MB NO 09</t>
  </si>
  <si>
    <t>V.P 09 MB NO 09</t>
  </si>
  <si>
    <t>V.P 14 MB NO 09</t>
  </si>
  <si>
    <t>V.P 16 MB NO 09</t>
  </si>
  <si>
    <t>V.P 17 MB NO 09</t>
  </si>
  <si>
    <t>V.P 19 MB NO 09</t>
  </si>
  <si>
    <t>V.P 20 MB NO 09</t>
  </si>
  <si>
    <t>V.P 06 MB NO 05, V.P 20 MB NO 09</t>
  </si>
  <si>
    <t>V.P 21 MB NO 09</t>
  </si>
  <si>
    <t>V.P 22 MB NO 09</t>
  </si>
  <si>
    <t>V.P 23 MB NO 09</t>
  </si>
  <si>
    <t>V.P 24 MB NO 09</t>
  </si>
  <si>
    <t>V.P 25 MB NO 09</t>
  </si>
  <si>
    <t>V.P 26 MB NO 09</t>
  </si>
  <si>
    <t>V.P 27 MB NO 09</t>
  </si>
  <si>
    <t>V.P 28 MB NO 09</t>
  </si>
  <si>
    <t>V.P 29 MB NO 09</t>
  </si>
  <si>
    <t>V.P 30 MB NO 09</t>
  </si>
  <si>
    <t>V.P 31 MB NO 09</t>
  </si>
  <si>
    <t>V.P 32 MB NO 09</t>
  </si>
  <si>
    <t>V.P 33 MB NO 09</t>
  </si>
  <si>
    <t>V.P 34 MB NO 09</t>
  </si>
  <si>
    <t>V.P 35 MB NO 09</t>
  </si>
  <si>
    <t>VP No 10 MB No 01</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</si>
  <si>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</si>
  <si>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work is exectued as per site conditions.</t>
  </si>
  <si>
    <t xml:space="preserve">This work is executed as per Site Conditions. </t>
  </si>
  <si>
    <t>This work is proposed as safety measure for AHU's keeping in view of temparature of outdoor and weather conditions. Technically  5° to  6° C temprature will be reduced which will decrease the power bill also.</t>
  </si>
  <si>
    <t>As difference in false ceilling one meter down rods are used as per site conditions</t>
  </si>
  <si>
    <t>As per the site condition &amp; floor plans approved, the Qty. exceeded and now proposed as AE</t>
  </si>
  <si>
    <t>The qty is utilised as per site condition and approved layouts hence savings.</t>
  </si>
  <si>
    <t>The qty is utilised as per site condition and hence savings.part of the qty is executed by other agency before handing over of site.</t>
  </si>
  <si>
    <t>The qty is not utilised as per site condition hence savings</t>
  </si>
  <si>
    <t>The qty is utilised as per site condition and approved floor plans. hence savings.</t>
  </si>
  <si>
    <t>The qty is utilised as per approved layout and hence savings</t>
  </si>
  <si>
    <t>The qty is utilised as per approved layout and hence savings.</t>
  </si>
  <si>
    <t>The qty is utilised as per site requirement and hence savings</t>
  </si>
  <si>
    <t>The entire ducting was executed with 22G Thickness. Hence savings.</t>
  </si>
  <si>
    <t>The qty is utilised as per site condition and hence savings.</t>
  </si>
  <si>
    <t>The item executed as per agreement quantity.</t>
  </si>
  <si>
    <t>Supply   and   Installing   change   room   Cubicles,   at   Gandhi   Hospital. GENERALSPECIFICATIONS: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</si>
  <si>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</si>
  <si>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</si>
  <si>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</si>
  <si>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</si>
  <si>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</si>
  <si>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</si>
  <si>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Gandhi Hospital</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</si>
  <si>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</si>
  <si>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</si>
  <si>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Gandhi Hospital</t>
  </si>
  <si>
    <t>Qty increased as the no. of DB's increased and the main circuits from Main VTPN to DB increased</t>
  </si>
  <si>
    <t>Qty increased to accomadate all the circuits of switch board, sockets, power sockets and air condition points in the DB</t>
  </si>
  <si>
    <t>Qty increased as the no of fans  executed are 14. hence 2 nos AE increased.</t>
  </si>
  <si>
    <t>Qty increased as per site condition for laying of main cables over the false ceiling</t>
  </si>
  <si>
    <t>Qty increased so as to connect earthing from panel to VTPN and from VTPN to DB's</t>
  </si>
  <si>
    <t>Qty increased to provide cables to AHU 67 mts and Heater 58mts</t>
  </si>
  <si>
    <t>Qty increased as one AHU unit has been placed for Backup to IVF center</t>
  </si>
  <si>
    <t>Qty increased as per site condition</t>
  </si>
  <si>
    <t>Qty increased to provide 1 no VRF AC in UPS Room</t>
  </si>
  <si>
    <t xml:space="preserve">Qty increased as per site condition </t>
  </si>
  <si>
    <t>As Per Agreement</t>
  </si>
  <si>
    <t>As Per RE</t>
  </si>
  <si>
    <t>Difference</t>
  </si>
  <si>
    <t>ANNEXURE-01</t>
  </si>
  <si>
    <t>TSMSIDC, MEDCHAL MALKAJGIRI</t>
  </si>
  <si>
    <t>TSMSISDC, HYDERAVAD DIVISION</t>
  </si>
  <si>
    <t>TSMSISDC, HYDERABAD CIRCLE</t>
  </si>
  <si>
    <t xml:space="preserve">          EXECUTIVE ENGINEER</t>
  </si>
  <si>
    <t xml:space="preserve">       DY.EXECUTIVE ENGINEER</t>
  </si>
  <si>
    <t>Agreement works (Part-A)</t>
  </si>
  <si>
    <t>Supplimental works (Part-B)</t>
  </si>
  <si>
    <r>
      <t>REVISED ESTIMATE OF IVF-5</t>
    </r>
    <r>
      <rPr>
        <b/>
        <vertAlign val="superscript"/>
        <sz val="16"/>
        <color rgb="FF000000"/>
        <rFont val="Arial"/>
        <family val="2"/>
      </rPr>
      <t>TH</t>
    </r>
    <r>
      <rPr>
        <b/>
        <sz val="16"/>
        <color rgb="FF000000"/>
        <rFont val="Arial"/>
        <family val="2"/>
      </rPr>
      <t xml:space="preserve"> FLOOR, MCH BUILDING, GANDHI HOSPITAL</t>
    </r>
  </si>
  <si>
    <t xml:space="preserve">           EXECUTIVE ENGINEER</t>
  </si>
  <si>
    <t xml:space="preserve">   SUPERINTENDING ENGINEER   </t>
  </si>
  <si>
    <t xml:space="preserve">      DY.EXECUTIVE ENGINEER      </t>
  </si>
  <si>
    <t>TECHNICAL ASSISTANT</t>
  </si>
  <si>
    <t xml:space="preserve">         TSMSIDC</t>
  </si>
  <si>
    <t>GENERAL ABSTRACT</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</si>
  <si>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Gandhi Hospital</t>
  </si>
  <si>
    <t>cs</t>
  </si>
  <si>
    <t>Grand Total</t>
  </si>
  <si>
    <t xml:space="preserve">   SUPERINTENDING ENGINEER</t>
  </si>
  <si>
    <t>The details is given in the comparative Statement</t>
  </si>
  <si>
    <t>This work is executed as per the TSMSIDC Higher officials in lieu of reception table.</t>
  </si>
  <si>
    <t>This work is executed as per the instructions of Enduser &amp; TSMSIDC Higher Officials.</t>
  </si>
  <si>
    <r>
      <t xml:space="preserve">SITC  of  CPVC  drain  piping  with  supports,  clamps  and  9  mm  thk.  Nitrile rubber  tube  insulation  of  the  following  sizes.  Insulation  shall  have  factory laminated glass cloth. </t>
    </r>
    <r>
      <rPr>
        <b/>
        <sz val="12"/>
        <rFont val="Arial"/>
        <family val="2"/>
      </rPr>
      <t xml:space="preserve">32mm Dia </t>
    </r>
    <r>
      <rPr>
        <sz val="12"/>
        <rFont val="Arial"/>
        <family val="2"/>
      </rPr>
      <t>at Gandhi Hospital</t>
    </r>
  </si>
  <si>
    <r>
      <t xml:space="preserve">SITC  of  CPVC  drain  piping  with  supports,  clamps  and  9  mm  thk.  Nitrile rubber  tube  insulation  of  the  following  sizes.  Insulation  shall  have  factory laminated glass cloth. </t>
    </r>
    <r>
      <rPr>
        <b/>
        <sz val="12"/>
        <rFont val="Arial"/>
        <family val="2"/>
      </rPr>
      <t xml:space="preserve">25mm Dia </t>
    </r>
    <r>
      <rPr>
        <sz val="12"/>
        <rFont val="Arial"/>
        <family val="2"/>
      </rPr>
      <t>at Gandhi Hospital</t>
    </r>
  </si>
  <si>
    <t>SITC of C02 Outlets with matching probes, as per HTM-2022102- 01ofUK/NFPA99C of USA as per enclosed technical specifications - Imported At Gandhi Hospital</t>
  </si>
  <si>
    <t>As the UPS with isolation transformer requires min 32 nos of batteries to increase uptime of 60 minutes from 30 minutes considering the load. hence the  Qty. exceeded and proposed as AE</t>
  </si>
  <si>
    <t>SITC of Oxygen Flow meter with Humidifier, CE Certified with four digit number  as  per  enclosed  technical  specifications  -  Imported  At  Gandhi Hospital</t>
  </si>
  <si>
    <t>SITC  of  Nitrous  Oxide  Manifold  Emergency  for  1  Cylinder,  with  high pressure  Regulator,  NRV,  tailpipes  etc.  as  per  technical  specifications  At Gandhi Hospital</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</si>
  <si>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C-45</t>
    </r>
    <r>
      <rPr>
        <vertAlign val="superscript"/>
        <sz val="12"/>
        <rFont val="Arial"/>
        <family val="2"/>
      </rPr>
      <t>o</t>
    </r>
    <r>
      <rPr>
        <sz val="12"/>
        <rFont val="Arial"/>
        <family val="2"/>
      </rPr>
      <t>C.</t>
    </r>
  </si>
  <si>
    <t>GRAND TOTAL (Part A+Part B)</t>
  </si>
  <si>
    <t>Supply and fixing of ISI mark batten holder / slanting holder Makes : Anchor/  Gold  Medal  Olive  /  Million  Zoom  in  lieu  of  ceiling  rose  of  light  point complete with all connections and all labour charges with 5.0W LED Lamp MAKE: OSRAM / Wipro / Crompton / Bajaj / Havells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</si>
  <si>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Gandhi Hospital</t>
  </si>
  <si>
    <r>
      <t xml:space="preserve">for cutting steel bars </t>
    </r>
    <r>
      <rPr>
        <b/>
        <sz val="11"/>
        <rFont val="Arial"/>
        <family val="2"/>
      </rPr>
      <t>(BLD-CSTN-14-10/300)</t>
    </r>
  </si>
  <si>
    <r>
      <t xml:space="preserve">Supplying and fixing of 3" (75mm) Nahany trap with jali - </t>
    </r>
    <r>
      <rPr>
        <sz val="11"/>
        <rFont val="Arial"/>
        <family val="2"/>
      </rPr>
      <t xml:space="preserve">UPVC/SWR pipe fittings </t>
    </r>
    <r>
      <rPr>
        <b/>
        <sz val="11"/>
        <rFont val="Arial"/>
        <family val="2"/>
      </rPr>
      <t xml:space="preserve"> </t>
    </r>
    <r>
      <rPr>
        <sz val="11"/>
        <rFont val="Arial"/>
        <family val="2"/>
      </rPr>
      <t>as per site requirements with standard practice  for all floors including cost and conveyance of all materials to site, labour charges , overheads &amp; contractors profit etc., complete for finished item of work.</t>
    </r>
  </si>
  <si>
    <t>Rate as per SSR           TBSP-H.II-73</t>
  </si>
  <si>
    <t>TBSC-R.I-10</t>
  </si>
  <si>
    <t>Cost of Vertical blinds 100 mm</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</si>
  <si>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</si>
  <si>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For1.80mx1.80m size</t>
  </si>
  <si>
    <t>2 ( 1.80+ 1.80 )</t>
  </si>
  <si>
    <t>2 ( 1.80+ 0.90 )</t>
  </si>
  <si>
    <t>7.20 RM @ 1.80 Kgs/RM</t>
  </si>
  <si>
    <t xml:space="preserve">Vertical bars </t>
  </si>
  <si>
    <t>2 x 1.80</t>
  </si>
  <si>
    <t>Horizontal bars</t>
  </si>
  <si>
    <t>16 x 1.80</t>
  </si>
  <si>
    <t>16 x .9</t>
  </si>
  <si>
    <t>Rate per 3.24 Sqm</t>
  </si>
  <si>
    <t>TBSP-J.I-41</t>
  </si>
  <si>
    <t>Rate per 1 No.</t>
  </si>
  <si>
    <r>
      <rPr>
        <b/>
        <sz val="11"/>
        <color theme="1"/>
        <rFont val="Arial"/>
        <family val="2"/>
      </rPr>
      <t>Providing of Factory made prelaminated FPVC (Foamed Polyvinyl Chloride) Door frame of the size 105x40mm with a wall thickness of 10mm</t>
    </r>
    <r>
      <rPr>
        <sz val="11"/>
        <color theme="1"/>
        <rFont val="Arial"/>
        <family val="2"/>
      </rPr>
      <t xml:space="preserve">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r>
  </si>
  <si>
    <t>Rate as per SSR                                   TBSP-G.I-13</t>
  </si>
  <si>
    <t>Rate as per SSR -2022-23 -    ELEC - 10.2.2 D</t>
  </si>
  <si>
    <t>Rate for 1 No.</t>
  </si>
  <si>
    <t>CIVIL DATAS (2022-23 SSR)</t>
  </si>
  <si>
    <t>Rate as per  SSR   TBSC-U.I-08</t>
  </si>
  <si>
    <t>Add for MA @ 40%</t>
  </si>
  <si>
    <r>
      <t xml:space="preserve">Lift charges of materials </t>
    </r>
    <r>
      <rPr>
        <b/>
        <sz val="10"/>
        <color theme="1"/>
        <rFont val="Arial"/>
        <family val="2"/>
        <charset val="1"/>
      </rPr>
      <t>(Manual)</t>
    </r>
  </si>
  <si>
    <t>Rate as per SSR  TBSC-R.I-07</t>
  </si>
  <si>
    <t>Rate per Sqm</t>
  </si>
  <si>
    <t xml:space="preserve">0.8x 2.10   </t>
  </si>
  <si>
    <t>Cost of Stainless Steel Tower Bolt-10 mm Bolt (IS:15833) 150 mm Long TBSC-P.I-21</t>
  </si>
  <si>
    <t>Cost of Stainless Steel aldrop 250mm long    TBSC-P.IV-11</t>
  </si>
  <si>
    <t>Cost of Stainless Steel  fancy handle 150mm long TBSC-P.III-17</t>
  </si>
  <si>
    <r>
      <t>Electrical Datas  (</t>
    </r>
    <r>
      <rPr>
        <b/>
        <i/>
        <sz val="14"/>
        <rFont val="Arial"/>
        <family val="2"/>
      </rPr>
      <t>2022-23 SSR</t>
    </r>
    <r>
      <rPr>
        <b/>
        <sz val="14"/>
        <rFont val="Arial"/>
        <family val="2"/>
      </rPr>
      <t>)</t>
    </r>
  </si>
  <si>
    <t>Labour charges for fixing the  exhaust fan in wall with necessary connections and masonary work of making hole, finishing etc., complete. 
Makes  : Finolex / Havells / Polycab / Finecab</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</si>
  <si>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</si>
  <si>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Rate per Meter for Cable</t>
  </si>
  <si>
    <t>Rate per Meter PVC Pipe - 25mm</t>
  </si>
  <si>
    <t xml:space="preserve">Rate per Meter </t>
  </si>
  <si>
    <t xml:space="preserve">Supply and Installation of control cum transmission wiring of size 2C x 1.5 Sqmm  copper  wire  to  be  laid  in  heavy  grade  PVC  conduit  including  all fixing and accessories as At Gandhi Hospital  Makes : Polycab </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</si>
  <si>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</si>
  <si>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67&amp;68</t>
  </si>
  <si>
    <t xml:space="preserve">4C  x 1.5 Sqmm Copper Flexible Cable For Condensing Unit to Electrical Panel 
Makes : Polycab </t>
  </si>
  <si>
    <t>s</t>
  </si>
  <si>
    <t>Supply and fixing of FP Metal Enclosure with IP 20 Protection DB Make with 1 No 63A, 10 KA FP MCB including internal connection and labour charges for Flush Mounting etc.,complete. 
Makes of Enclousure : Legrand MCB Makes : Legrand-DX3</t>
  </si>
  <si>
    <t>COST OF LABOUR FOR FULSH MOUNTING</t>
  </si>
  <si>
    <t>2.17.11</t>
  </si>
  <si>
    <t>Supply of DP/TP/FP Metal Enclosure with IP 20 Protection.</t>
  </si>
  <si>
    <t>ELEC-2.14.1h</t>
  </si>
  <si>
    <t xml:space="preserve">Supply of 40-63A 10KA FP MCB, C/D Curve ISI Mark. </t>
  </si>
  <si>
    <t>COST OF MATERIAL FOR FULSH MOUNTING</t>
  </si>
  <si>
    <t>TOTAL COST OF MATERIAL + LABOUR FOR FULSH MOUNTING</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</si>
  <si>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</si>
  <si>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This work is executed as per the instructions of higher officials</t>
  </si>
  <si>
    <t>To maitain low VOC in Fertility center, wooden doors are replaced with ABS doors as per MOM dated: 01-08-2023. (copy Attached)</t>
  </si>
  <si>
    <t>Autoclave needs clean water as per ICMR guidelines, hence this item is takenup.</t>
  </si>
  <si>
    <t>This item is executed as requested by the Enduser.</t>
  </si>
  <si>
    <t>This work is mandatory in contigent to the main work. Hence, executed.</t>
  </si>
  <si>
    <t>To maitain low VOC in Fertility center, wooden doors are replaced with WPC doors as per MOM dated: 01-08-2023. (copy Attached)</t>
  </si>
  <si>
    <t>This work is mandatory for autoclave to let out the steam outside the premises. Hence executed.</t>
  </si>
  <si>
    <t>During site inspection, EE (Electrical) has  instructed to provide 56W lights to attain required illuminance. Hence executed.</t>
  </si>
  <si>
    <t xml:space="preserve">As per Agreement </t>
  </si>
  <si>
    <t>As per Work Done Estimate</t>
  </si>
  <si>
    <t>As per Instructions of EE (Electrical) during site inspection, regular high speed fans were provided. Hence executed</t>
  </si>
  <si>
    <t>As per the instructions issued during site visit Dt. 01.08.2023. ABS doors were proposed hence qty not utilised</t>
  </si>
  <si>
    <t>As per the instructions issued during site visit Dt. 01.08.2023. WPC doors were proposed instead of wooden doors. Hence savings</t>
  </si>
  <si>
    <t>In view of Sterility, wood work was not executed. Hence savings</t>
  </si>
  <si>
    <t>The item executed as per site conditions. Hence Savings.</t>
  </si>
  <si>
    <t>During site inspection, EE (Electrical) has  instructed to provide 56W lights to attain required illuminance. Hence savings</t>
  </si>
  <si>
    <t>As per Instructions of EE (Electrical) during site inspection, regular high speed fans were provided. Hence savings</t>
  </si>
  <si>
    <t xml:space="preserve">This item is executed since it is required for ICMR Clearance. </t>
  </si>
  <si>
    <t>This chair is mandatory for a patient and executed since it is required for ICMR Clearance.</t>
  </si>
  <si>
    <t xml:space="preserve">An autoclave needs a CSSD table. Hence executed </t>
  </si>
  <si>
    <t>This table is necessary to place the computer for ultrasound machine.hence item is executed.</t>
  </si>
  <si>
    <t>It is necessary to place the equipments hence, work is executed as per the instructions of Higher officials.</t>
  </si>
  <si>
    <t xml:space="preserve">This work is executed as per the instructions of higher officials </t>
  </si>
  <si>
    <t>The EE (Electrical) during site inspection instructed to provide regular high speed fans since maintaining BLDC fans in governement instutions is not viable. Hence executed</t>
  </si>
  <si>
    <t>6Amp socket was required as per site conditions. Hence executed</t>
  </si>
  <si>
    <t>It is essential to provide heavy duty exhaust fan in Autoclave room. Hence executed</t>
  </si>
  <si>
    <t>It is mandatory to provide 12 Way SPN DB for UPS. Hence executed</t>
  </si>
  <si>
    <t>Supply and fixing of cable  adapteres box with cover for DBs including, massanory work etc., complete.,</t>
  </si>
  <si>
    <t xml:space="preserve">It is mandatory to provide cable adapters to connect RAW power with UPS power. Hence executed </t>
  </si>
  <si>
    <t xml:space="preserve">It is mandatory required for VRV Sysytem </t>
  </si>
  <si>
    <t>The item is provided in the reception area as per the instructions issued by the End user and TSMSIDC higher officials. Hence executed</t>
  </si>
  <si>
    <t>SITC  of  CPVC  drain  piping  with  supports,  clamps   of  the  following  size. 25mm Dia at Gandhi Hospital</t>
  </si>
  <si>
    <t>This work is executed as contingency work to the above 2.2 TR AC.</t>
  </si>
  <si>
    <t>Its mandatorly required for support duct hence this work is executed as per the instructions of TSMSIDC Higher officials.</t>
  </si>
  <si>
    <t>It is mandatorily required to support the duct &amp; cable tray.  Hence this work is executed as per the instructions of TSMSIDC Higher officials.</t>
  </si>
  <si>
    <t>This work is executed as per the Necessity of medical gases in IVF Center under the instructions of Enduser letter enclosed</t>
  </si>
  <si>
    <t>The qty is not utilised as per site condition. Hence savings</t>
  </si>
  <si>
    <t>The qty is utilised as per site condition and Hence savings</t>
  </si>
  <si>
    <t>Qty increased so as to provide AC in UPS room and Andrology lab</t>
  </si>
  <si>
    <t>In place of 1.0 ton, provided with 1.5 ton AC</t>
  </si>
  <si>
    <t>Not executed as not required at site.</t>
  </si>
  <si>
    <t>This is mandatory as per ICMR guidelines, hence work is executed as per the instructions of Enduser.</t>
  </si>
  <si>
    <t>Executed as per instructions of higher officials &amp; enduser.</t>
  </si>
  <si>
    <r>
      <rPr>
        <b/>
        <sz val="12"/>
        <rFont val="Arial"/>
        <family val="2"/>
      </rPr>
      <t xml:space="preserve">2 WPC Louvers Ceiling    </t>
    </r>
    <r>
      <rPr>
        <sz val="12"/>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</si>
  <si>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t>Providing and fixing Aluminium Extruded Section Body Tubular Type Hydraulic Door Closer (IS: 3564) with double speed adjustment with necessary accessories and screws etc. complete.
Make: Haffele</t>
  </si>
  <si>
    <t>It is necessary to monitor fire alaram detectors in case of emergency. This work is executed as per the instructions of TSMSIDC Higher officials</t>
  </si>
  <si>
    <t>This work is executed as per the necessity of medical gases in IVF Center under the instructions of End user</t>
  </si>
  <si>
    <t>This work is executed as per the necessity of medical gases in IVF Center under the instructions of End user.</t>
  </si>
  <si>
    <t>S.A item No 26</t>
  </si>
  <si>
    <t xml:space="preserve"> This item was  not executed as it was requested  by the higher officials to provide granite reception table instead  of this item. Hence savings.</t>
  </si>
  <si>
    <t>As per the site condition &amp; floor plans approved, the Qty. exceeded and hence proposed as AE</t>
  </si>
  <si>
    <t>As per the instructions of  Higher officials Autoclave Room &amp; UPS Room Mandates the scientific door, the Qty. exceeded and now proposed as AE</t>
  </si>
  <si>
    <t>Item quantiy was increased to provide and lay main circuits for Switch boards and sockets in IVF</t>
  </si>
  <si>
    <t>Item quanity was increased so as to provide electrical points in corridor, wards, rooms and OT's of IVF</t>
  </si>
  <si>
    <t>Item quanity was increased so as to  provide common sockets to the siwtch boards in corridor, rooms, wards and OT's of IVF</t>
  </si>
  <si>
    <t>Item quanity was increased so as to provide and laying of 2.5 sqmm 3 runs wire from Distribution boards to Switch boards and sockets in corridor, rooms, wards and OT's of IVF</t>
  </si>
  <si>
    <t>Item quanity was increased so as to provide and laying of 4 sqmm 3 runs wire from Distribution boards to power sockets and air consitioners points in corridor, rooms, wards and OT's of IVF</t>
  </si>
  <si>
    <t>Qty increased  so as to provide adequate lighting in corridor, ward, Minor OT, change room, Entrance area, Reception,Andrology lab and Cryo room</t>
  </si>
  <si>
    <t>Qty increased  so as to provide proper covering from Dampness and moisture to copper pipe of IVF units and AHU units</t>
  </si>
  <si>
    <t>As per the site requirement, Qty. exceeded and hence  proposed as AE</t>
  </si>
  <si>
    <t>Qty. increased as per the site requirement hence proposed as AE</t>
  </si>
  <si>
    <t xml:space="preserve"> It is necessary to place the equipments hence, work is executed as per the instructions of Enduser.</t>
  </si>
  <si>
    <t xml:space="preserve">It is necessary to place the equipments hence, work is executed as per the instructions of Higher officials. this stand is necessary to place the  Hysterscopy &amp; Laproscopy set </t>
  </si>
  <si>
    <t>The  work was taken up as per approved floor plan drawings and in contingent with the main work and hence proposed as supplemental item.</t>
  </si>
  <si>
    <t>The work was taken up as per approved floor plan drawings and in contingent with the main work and hence proposed as supplemental item.</t>
  </si>
  <si>
    <t>This work was executed as per the requirement and instructions from higher officials</t>
  </si>
  <si>
    <t xml:space="preserve">the work was taken up at reception and entrance area as per the instructions issued by the End user and TSMSIDC higher officials. </t>
  </si>
  <si>
    <r>
      <rPr>
        <b/>
        <sz val="12"/>
        <rFont val="Arial"/>
        <family val="2"/>
      </rPr>
      <t xml:space="preserve">Wall Paneling  </t>
    </r>
    <r>
      <rPr>
        <sz val="12"/>
        <rFont val="Arial"/>
        <family val="2"/>
      </rPr>
      <t xml:space="preserve">                                                                                                              14mm thick Indoor WPC louvers providing &amp; Fixing full height said 12mm SHERA Board panneling till slab with wooden framing in line and level including fling joints and joint calls and neccesary hardware</t>
    </r>
  </si>
  <si>
    <t xml:space="preserve"> As it is mandatory in Autoclave room hence executed</t>
  </si>
  <si>
    <t>It is mandatory required for VRV Sysytem</t>
  </si>
  <si>
    <t>It is mandatory required for AHU's connection Sysytem</t>
  </si>
  <si>
    <t>It is mandatory required to connect Powre supply to autoclave</t>
  </si>
  <si>
    <t xml:space="preserve">work was taken up at reception and entrance area as per the instructions issued by the End user and TSMSIDC higher officials. </t>
  </si>
  <si>
    <t>It is mandatorly required for support duct hence this work is executed as per the instructions of TSMSIDC Higher officials.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</si>
  <si>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</si>
  <si>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As per the site condition and instructions of  Higher officials,  daddoing provided at corridor area near the reception. Hence  the qty is exceeded and hence proposed as AE</t>
  </si>
  <si>
    <t>Not Executed as not required at site.</t>
  </si>
  <si>
    <t>Qty increased as the earthing flat is running from ground floor to 5th Floor of MCH Block. Hence quantity increased</t>
  </si>
  <si>
    <t xml:space="preserve">Additional Manifold is provided to supply CO2 at 2-3 bar pressure to IVF OT. </t>
  </si>
  <si>
    <t>RE No</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</si>
  <si>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 xml:space="preserve">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t>
    </r>
    <r>
      <rPr>
        <b/>
        <sz val="10"/>
        <color theme="1"/>
        <rFont val="Arial"/>
        <family val="2"/>
      </rPr>
      <t>(For Lintels)</t>
    </r>
  </si>
  <si>
    <r>
      <rPr>
        <sz val="11"/>
        <rFont val="Arial"/>
        <family val="2"/>
      </rPr>
      <t>Supplying and fixing Rectangular Mirror Frameless of size 457 .2 mm x 609.6 mm</t>
    </r>
    <r>
      <rPr>
        <b/>
        <sz val="11"/>
        <rFont val="Arial"/>
        <family val="2"/>
      </rPr>
      <t xml:space="preserve"> (For Change Rooms)</t>
    </r>
  </si>
  <si>
    <r>
      <t xml:space="preserve">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r>
    <r>
      <rPr>
        <b/>
        <sz val="11"/>
        <color rgb="FF000000"/>
        <rFont val="Arial"/>
        <family val="2"/>
      </rPr>
      <t>(For Window Grills)</t>
    </r>
    <r>
      <rPr>
        <sz val="11"/>
        <color rgb="FF000000"/>
        <rFont val="Arial"/>
        <family val="2"/>
      </rPr>
      <t xml:space="preserve"> </t>
    </r>
  </si>
  <si>
    <r>
      <rPr>
        <sz val="11"/>
        <rFont val="Arial"/>
        <family val="2"/>
      </rPr>
      <t>Supply of Sun Control film to the glazed windows</t>
    </r>
    <r>
      <rPr>
        <b/>
        <sz val="11"/>
        <rFont val="Arial"/>
        <family val="2"/>
      </rPr>
      <t xml:space="preserve"> (For Windows &amp; Door View Windows)</t>
    </r>
  </si>
  <si>
    <r>
      <t>Supplying and fixing 50 mm Nominal Bore GI pipe Medium Grade properties &amp; weight</t>
    </r>
    <r>
      <rPr>
        <sz val="11"/>
        <rFont val="Arial"/>
        <family val="2"/>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rFont val="Arial"/>
        <family val="2"/>
      </rPr>
      <t xml:space="preserve">Tata or Zenith </t>
    </r>
    <r>
      <rPr>
        <sz val="11"/>
        <rFont val="Arial"/>
        <family val="2"/>
      </rPr>
      <t xml:space="preserve">make or equivalent. </t>
    </r>
    <r>
      <rPr>
        <b/>
        <sz val="11"/>
        <rFont val="Arial"/>
        <family val="2"/>
      </rPr>
      <t>(For Autoclave)</t>
    </r>
  </si>
  <si>
    <r>
      <t xml:space="preserve">Supply and fixing of doors </t>
    </r>
    <r>
      <rPr>
        <sz val="11"/>
        <color rgb="FF000000"/>
        <rFont val="Arial"/>
        <family val="2"/>
      </rPr>
      <t>as per approved drawings with</t>
    </r>
    <r>
      <rPr>
        <b/>
        <sz val="11"/>
        <rFont val="Arial"/>
        <family val="2"/>
      </rPr>
      <t xml:space="preserve"> (WPC) single extruded Door Frame section of 100*65 MM</t>
    </r>
    <r>
      <rPr>
        <sz val="11"/>
        <color rgb="FF000000"/>
        <rFont val="Arial"/>
        <family val="2"/>
      </rPr>
      <t xml:space="preserve">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t>
    </r>
    <r>
      <rPr>
        <b/>
        <sz val="11"/>
        <color rgb="FF000000"/>
        <rFont val="Arial"/>
        <family val="2"/>
      </rPr>
      <t>(For Wash Rooms)</t>
    </r>
    <r>
      <rPr>
        <sz val="11"/>
        <color rgb="FF000000"/>
        <rFont val="Arial"/>
        <family val="2"/>
      </rPr>
      <t xml:space="preserve"> </t>
    </r>
  </si>
  <si>
    <r>
      <rPr>
        <sz val="11"/>
        <rFont val="Arial"/>
        <family val="2"/>
      </rPr>
      <t xml:space="preserve">Supply of Venetian blinds Vertical blinds 100 mm wide with all accessories. </t>
    </r>
    <r>
      <rPr>
        <b/>
        <sz val="11"/>
        <rFont val="Arial"/>
        <family val="2"/>
      </rPr>
      <t>(For Semen collection room &amp; Counselling room Windows)</t>
    </r>
  </si>
  <si>
    <r>
      <t xml:space="preserve">Supply and application of one coat water based cement primer of interior grade I for internal walls including cost and conveyance of all materials to site, sales and other taxes, incidental, operational and all labour charges etc., and complete for finished item of work in 5th floor </t>
    </r>
    <r>
      <rPr>
        <b/>
        <sz val="10"/>
        <rFont val="Arial"/>
        <family val="2"/>
      </rPr>
      <t>(for Ceiling)</t>
    </r>
    <r>
      <rPr>
        <sz val="10"/>
        <rFont val="Arial"/>
        <family val="2"/>
        <charset val="1"/>
      </rPr>
      <t>. at Gandhi Hospital</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</si>
  <si>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1"/>
        <rFont val="Arial"/>
        <family val="2"/>
      </rPr>
      <t>Reinforced Cement Concrete</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</si>
  <si>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t>
    </r>
    <r>
      <rPr>
        <b/>
        <sz val="11"/>
        <rFont val="Arial"/>
        <family val="2"/>
      </rPr>
      <t>Old Cement Mortor (Plaster)</t>
    </r>
  </si>
  <si>
    <r>
      <t xml:space="preserve">Dismantling of </t>
    </r>
    <r>
      <rPr>
        <b/>
        <sz val="11"/>
        <rFont val="Arial"/>
        <family val="2"/>
      </rPr>
      <t>unreinforced cement concrete</t>
    </r>
    <r>
      <rPr>
        <sz val="11"/>
        <rFont val="Arial"/>
        <family val="2"/>
      </rPr>
      <t xml:space="preserve"> more than 15 cm thick,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</si>
  <si>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machine cutting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 </t>
    </r>
    <r>
      <rPr>
        <b/>
        <sz val="11"/>
        <rFont val="Arial"/>
        <family val="2"/>
      </rPr>
      <t>(For Reception Table)</t>
    </r>
  </si>
  <si>
    <t>x</t>
  </si>
  <si>
    <t>Bed side Table with ABS Plastic body construction having 1 drawer and an adequated space with openable door with handle of size 450 x 420 x 750 mm.</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</si>
  <si>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(1500x2000 mm door)</t>
  </si>
  <si>
    <t>Providing and fixing of Side wall decor Frame for photo hangings panneling with 18mm BWP 710 Gurjan Ply and 8mm thick beeding half rounded on the both sides of height 80 mm with 1mm thick laminate finish with necessary hardware and Polishing.</t>
  </si>
  <si>
    <t>Supply and fixing of Wall paper as approved by the Engineer In-charge.
1. 1 x 2 x 4350 x 85 mm
2. 1 x 2 x 820 x 85 mm</t>
  </si>
  <si>
    <t>Supply and fixing of Main Entrance LED 3D Arcylic letter board fixed with LEDs inside and electrical connections as approved by the Engineer In-charge. (2890 x 465 mm)</t>
  </si>
  <si>
    <t>As per Price in Quotation</t>
  </si>
  <si>
    <t>Supply and Transportation of  56W Clean room fitting,  2' x 2' (600mm x 600mm) slim panel LED luminaire including fitting charges.</t>
  </si>
  <si>
    <t>As per price in Quotation</t>
  </si>
  <si>
    <t>Cryo Can 11 Ltr without wheels.</t>
  </si>
  <si>
    <t>Supply and fixing of Main IVF logo with LED arcylic board fixed with LEDs inside and electrical connections as approved by the Engineer In-charge. (520 mm dia thickness 50mm)</t>
  </si>
  <si>
    <r>
      <rPr>
        <b/>
        <sz val="12"/>
        <rFont val="Arial"/>
        <family val="2"/>
      </rPr>
      <t>Providing and fixing ISI marked Magnetic 25mm Block Board door shutters</t>
    </r>
    <r>
      <rPr>
        <sz val="12"/>
        <rFont val="Arial"/>
        <family val="2"/>
      </rPr>
      <t>, core of block board construction with frame of 1st class hard wood and fixing 1 MM laminate on both faces of shutters, including ISI marked Stainless Steel butt hinges with necessary screws and tower bolt complete for (850 x 2210 mm door)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</si>
</sst>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_(* #,##0.00_);_(* \(#,##0.00\);_(* &quot;-&quot;??_);_(@_)"/>
    <numFmt numFmtId="165" formatCode="0.0"/>
    <numFmt numFmtId="166" formatCode="_ * #,##0_ ;_ * \-#,##0_ ;_ * &quot;-&quot;??_ ;_ @_ "/>
    <numFmt numFmtId="167" formatCode="0.000"/>
    <numFmt numFmtId="168" formatCode="0.000%"/>
    <numFmt numFmtId="169" formatCode="0.00000"/>
    <numFmt numFmtId="170" formatCode="0.00&quot;  &quot;"/>
    <numFmt numFmtId="171" formatCode="@*-"/>
    <numFmt numFmtId="172" formatCode="@* \-"/>
    <numFmt numFmtId="173" formatCode="0.0%"/>
  </numFmts>
  <fonts count="67">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0"/>
      <color rgb="FF000000"/>
      <name val="Times New Roman"/>
      <family val="1"/>
    </font>
    <font>
      <sz val="10"/>
      <name val="Arial"/>
      <family val="2"/>
    </font>
    <font>
      <sz val="12"/>
      <color rgb="FF000000"/>
      <name val="Times New Roman"/>
      <family val="1"/>
    </font>
    <font>
      <sz val="12"/>
      <color theme="1"/>
      <name val="Times New Roman"/>
      <family val="1"/>
    </font>
    <font>
      <b/>
      <sz val="10"/>
      <color theme="1"/>
      <name val="Arial"/>
      <family val="2"/>
      <charset val="1"/>
    </font>
    <font>
      <b/>
      <sz val="12"/>
      <color theme="1"/>
      <name val="Arial"/>
      <family val="2"/>
      <charset val="1"/>
    </font>
    <font>
      <sz val="12"/>
      <color theme="1"/>
      <name val="Arial"/>
      <family val="2"/>
    </font>
    <font>
      <sz val="10"/>
      <color theme="1"/>
      <name val="Arial"/>
      <family val="2"/>
    </font>
    <font>
      <sz val="11"/>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
      <b/>
      <sz val="10"/>
      <name val="Arial"/>
      <family val="2"/>
    </font>
    <font>
      <b/>
      <u/>
      <sz val="10"/>
      <name val="Arial"/>
      <family val="2"/>
    </font>
    <font>
      <sz val="11"/>
      <color indexed="8"/>
      <name val="Calibri"/>
      <family val="2"/>
    </font>
    <font>
      <sz val="11"/>
      <name val="Times New Roman"/>
      <family val="1"/>
      <charset val="1"/>
    </font>
    <font>
      <sz val="11"/>
      <color rgb="FF000000"/>
      <name val="Calibri"/>
      <family val="2"/>
      <scheme val="minor"/>
    </font>
    <font>
      <sz val="10"/>
      <name val="Helv"/>
      <charset val="204"/>
    </font>
    <font>
      <b/>
      <sz val="10"/>
      <name val="Arial"/>
      <family val="2"/>
      <charset val="1"/>
    </font>
    <font>
      <sz val="10"/>
      <name val="Arial"/>
      <family val="2"/>
      <charset val="1"/>
    </font>
    <font>
      <b/>
      <sz val="12"/>
      <color rgb="FF000000"/>
      <name val="Arial"/>
      <family val="2"/>
    </font>
    <font>
      <sz val="12"/>
      <color rgb="FF000000"/>
      <name val="Arial"/>
      <family val="2"/>
    </font>
    <font>
      <sz val="12"/>
      <name val="Arial"/>
      <family val="2"/>
    </font>
    <font>
      <b/>
      <sz val="16"/>
      <color rgb="FF000000"/>
      <name val="Arial"/>
      <family val="2"/>
    </font>
    <font>
      <b/>
      <sz val="16"/>
      <name val="Arial"/>
      <family val="2"/>
    </font>
    <font>
      <b/>
      <u/>
      <sz val="16"/>
      <name val="Arial"/>
      <family val="2"/>
    </font>
    <font>
      <b/>
      <sz val="12"/>
      <name val="Arial"/>
      <family val="2"/>
    </font>
    <font>
      <b/>
      <u/>
      <sz val="12"/>
      <name val="Arial"/>
      <family val="2"/>
    </font>
    <font>
      <b/>
      <i/>
      <u/>
      <sz val="12"/>
      <name val="Arial"/>
      <family val="2"/>
    </font>
    <font>
      <b/>
      <i/>
      <u/>
      <sz val="14"/>
      <name val="Arial"/>
      <family val="2"/>
    </font>
    <font>
      <b/>
      <sz val="10"/>
      <color theme="1"/>
      <name val="Arial"/>
      <family val="2"/>
    </font>
    <font>
      <b/>
      <sz val="12"/>
      <color theme="1"/>
      <name val="Arial"/>
      <family val="2"/>
    </font>
    <font>
      <vertAlign val="superscript"/>
      <sz val="12"/>
      <name val="Arial"/>
      <family val="2"/>
    </font>
    <font>
      <sz val="10"/>
      <color rgb="FF000000"/>
      <name val="Arial"/>
      <family val="2"/>
    </font>
    <font>
      <sz val="11"/>
      <name val="Arial"/>
      <family val="2"/>
    </font>
    <font>
      <sz val="11"/>
      <color rgb="FFFF0000"/>
      <name val="Arial"/>
      <family val="2"/>
    </font>
    <font>
      <sz val="9.5"/>
      <name val="Arial"/>
      <family val="2"/>
    </font>
    <font>
      <b/>
      <sz val="14"/>
      <color rgb="FF000000"/>
      <name val="Arial"/>
      <family val="2"/>
    </font>
    <font>
      <u/>
      <sz val="11"/>
      <color theme="1"/>
      <name val="Arial"/>
      <family val="2"/>
    </font>
    <font>
      <u val="singleAccounting"/>
      <sz val="11"/>
      <color theme="1"/>
      <name val="Arial"/>
      <family val="2"/>
    </font>
    <font>
      <b/>
      <vertAlign val="superscript"/>
      <sz val="16"/>
      <color rgb="FF000000"/>
      <name val="Arial"/>
      <family val="2"/>
    </font>
    <font>
      <sz val="14"/>
      <name val="Arial"/>
      <family val="2"/>
    </font>
    <font>
      <sz val="14"/>
      <color rgb="FF000000"/>
      <name val="Arial"/>
      <family val="2"/>
    </font>
    <font>
      <b/>
      <sz val="14"/>
      <name val="Arial"/>
      <family val="2"/>
    </font>
    <font>
      <sz val="12.5"/>
      <name val="Arial"/>
      <family val="2"/>
    </font>
    <font>
      <sz val="12.5"/>
      <color rgb="FF000000"/>
      <name val="Arial"/>
      <family val="2"/>
    </font>
    <font>
      <b/>
      <sz val="11"/>
      <color theme="1"/>
      <name val="Arial"/>
      <family val="2"/>
    </font>
    <font>
      <b/>
      <sz val="11"/>
      <name val="Arial"/>
      <family val="2"/>
    </font>
    <font>
      <b/>
      <vertAlign val="superscript"/>
      <sz val="11"/>
      <name val="Arial"/>
      <family val="2"/>
    </font>
    <font>
      <b/>
      <sz val="11"/>
      <color indexed="8"/>
      <name val="Arial"/>
      <family val="2"/>
    </font>
    <font>
      <sz val="11"/>
      <color indexed="8"/>
      <name val="Arial"/>
      <family val="2"/>
    </font>
    <font>
      <b/>
      <sz val="11"/>
      <color indexed="10"/>
      <name val="Arial"/>
      <family val="2"/>
    </font>
    <font>
      <b/>
      <i/>
      <sz val="11"/>
      <color theme="1"/>
      <name val="Arial"/>
      <family val="2"/>
    </font>
    <font>
      <sz val="10"/>
      <color theme="1"/>
      <name val="Arial"/>
      <family val="2"/>
      <charset val="1"/>
    </font>
    <font>
      <b/>
      <i/>
      <sz val="14"/>
      <name val="Arial"/>
      <family val="2"/>
    </font>
    <font>
      <b/>
      <u/>
      <sz val="11"/>
      <name val="Arial"/>
      <family val="2"/>
    </font>
    <font>
      <b/>
      <u/>
      <sz val="10"/>
      <color theme="1"/>
      <name val="Arial"/>
      <family val="2"/>
    </font>
  </fonts>
  <fills count="2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
      <left style="thin">
        <color indexed="64"/>
      </left>
      <right/>
      <top/>
      <bottom style="thin">
        <color indexed="64"/>
      </bottom>
      <diagonal/>
    </border>
    <border>
      <left/>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s>
  <cellStyleXfs count="64">
    <xf numFmtId="0" fontId="0" fillId="0" borderId="0"/>
    <xf numFmtId="43" fontId="7" fillId="0" borderId="0" applyFont="0" applyFill="0" applyBorder="0" applyAlignment="0" applyProtection="0"/>
    <xf numFmtId="0" fontId="8" fillId="0" borderId="0"/>
    <xf numFmtId="0" fontId="8" fillId="0" borderId="0"/>
    <xf numFmtId="0" fontId="5" fillId="0" borderId="0"/>
    <xf numFmtId="43" fontId="5" fillId="0" borderId="0" applyFont="0" applyFill="0" applyBorder="0" applyAlignment="0" applyProtection="0"/>
    <xf numFmtId="0" fontId="8" fillId="0" borderId="0"/>
    <xf numFmtId="43" fontId="5" fillId="0" borderId="0" applyFont="0" applyFill="0" applyBorder="0" applyAlignment="0" applyProtection="0"/>
    <xf numFmtId="0" fontId="15" fillId="0" borderId="0"/>
    <xf numFmtId="0" fontId="5" fillId="0" borderId="0"/>
    <xf numFmtId="0" fontId="4" fillId="0" borderId="0"/>
    <xf numFmtId="43" fontId="4" fillId="0" borderId="0" applyFont="0" applyFill="0" applyBorder="0" applyAlignment="0" applyProtection="0"/>
    <xf numFmtId="0" fontId="4" fillId="0" borderId="0"/>
    <xf numFmtId="0" fontId="3" fillId="0" borderId="0"/>
    <xf numFmtId="0" fontId="8" fillId="0" borderId="0"/>
    <xf numFmtId="0" fontId="24" fillId="0" borderId="0"/>
    <xf numFmtId="0" fontId="8" fillId="0" borderId="0"/>
    <xf numFmtId="0" fontId="15" fillId="0" borderId="0"/>
    <xf numFmtId="0" fontId="8" fillId="0" borderId="0"/>
    <xf numFmtId="0" fontId="15" fillId="0" borderId="0"/>
    <xf numFmtId="0" fontId="8" fillId="0" borderId="0"/>
    <xf numFmtId="0" fontId="7" fillId="0" borderId="0"/>
    <xf numFmtId="0" fontId="3" fillId="0" borderId="0"/>
    <xf numFmtId="0" fontId="3" fillId="0" borderId="0"/>
    <xf numFmtId="0" fontId="15" fillId="0" borderId="0"/>
    <xf numFmtId="0" fontId="15" fillId="0" borderId="0"/>
    <xf numFmtId="0" fontId="8" fillId="0" borderId="0"/>
    <xf numFmtId="0" fontId="15" fillId="0" borderId="0"/>
    <xf numFmtId="0" fontId="25" fillId="0" borderId="0"/>
    <xf numFmtId="0" fontId="15" fillId="0" borderId="0"/>
    <xf numFmtId="0" fontId="15"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24" fillId="0" borderId="0"/>
    <xf numFmtId="0" fontId="15" fillId="0" borderId="0"/>
    <xf numFmtId="0" fontId="8" fillId="0" borderId="0"/>
    <xf numFmtId="0" fontId="8" fillId="0" borderId="0"/>
    <xf numFmtId="0" fontId="8" fillId="0" borderId="0"/>
    <xf numFmtId="0" fontId="8" fillId="0" borderId="0"/>
    <xf numFmtId="0" fontId="15" fillId="0" borderId="0"/>
    <xf numFmtId="0" fontId="3" fillId="0" borderId="0"/>
    <xf numFmtId="0" fontId="3" fillId="0" borderId="0"/>
    <xf numFmtId="0" fontId="15" fillId="0" borderId="0">
      <alignment vertical="center"/>
    </xf>
    <xf numFmtId="0" fontId="15" fillId="0" borderId="0"/>
    <xf numFmtId="0" fontId="15" fillId="0" borderId="0"/>
    <xf numFmtId="0" fontId="8" fillId="0" borderId="0"/>
    <xf numFmtId="0" fontId="26" fillId="0" borderId="0"/>
    <xf numFmtId="9" fontId="8"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0" fontId="27" fillId="0" borderId="0"/>
    <xf numFmtId="9" fontId="25"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cellStyleXfs>
  <cellXfs count="867">
    <xf numFmtId="0" fontId="0" fillId="0" borderId="0" xfId="0"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vertical="top" wrapText="1"/>
    </xf>
    <xf numFmtId="1"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xf>
    <xf numFmtId="0" fontId="10" fillId="0" borderId="1" xfId="2" applyFont="1" applyBorder="1" applyAlignment="1">
      <alignment vertical="center" wrapText="1"/>
    </xf>
    <xf numFmtId="0" fontId="11" fillId="0" borderId="1" xfId="2" applyFont="1" applyBorder="1" applyAlignment="1">
      <alignment horizontal="center" vertical="center" wrapText="1"/>
    </xf>
    <xf numFmtId="0" fontId="12" fillId="0" borderId="1" xfId="2" applyFont="1" applyBorder="1" applyAlignment="1">
      <alignment horizontal="center" vertical="center" wrapText="1"/>
    </xf>
    <xf numFmtId="0" fontId="18" fillId="0" borderId="0" xfId="0" applyFont="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8" fillId="0" borderId="0" xfId="0" applyFont="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166" fontId="18" fillId="0" borderId="1" xfId="0" applyNumberFormat="1" applyFont="1" applyBorder="1" applyAlignment="1">
      <alignment horizontal="left" vertical="center" wrapText="1"/>
    </xf>
    <xf numFmtId="166" fontId="17" fillId="0" borderId="1" xfId="0" applyNumberFormat="1" applyFont="1" applyBorder="1" applyAlignment="1">
      <alignment horizontal="left" vertical="center" wrapText="1"/>
    </xf>
    <xf numFmtId="0" fontId="18" fillId="0" borderId="0" xfId="0" applyFont="1" applyAlignment="1">
      <alignment horizontal="center" vertical="center" wrapText="1"/>
    </xf>
    <xf numFmtId="0" fontId="16" fillId="0" borderId="1" xfId="4" applyFont="1" applyBorder="1" applyAlignment="1">
      <alignment horizontal="left" vertical="center" wrapText="1"/>
    </xf>
    <xf numFmtId="0" fontId="16" fillId="0" borderId="1" xfId="4" applyFont="1" applyBorder="1" applyAlignment="1">
      <alignment horizontal="right" vertical="center" wrapText="1"/>
    </xf>
    <xf numFmtId="0" fontId="18" fillId="0" borderId="1" xfId="0" applyFont="1" applyBorder="1" applyAlignment="1">
      <alignment horizontal="left" vertical="top" wrapText="1"/>
    </xf>
    <xf numFmtId="0" fontId="18" fillId="0" borderId="1" xfId="0" applyFont="1" applyBorder="1" applyAlignment="1">
      <alignment horizontal="right" vertical="center" wrapText="1"/>
    </xf>
    <xf numFmtId="0" fontId="17" fillId="0" borderId="1" xfId="0" applyFont="1" applyBorder="1" applyAlignment="1">
      <alignment horizontal="right" vertical="center" wrapText="1"/>
    </xf>
    <xf numFmtId="166" fontId="18" fillId="0" borderId="1" xfId="0" applyNumberFormat="1" applyFont="1" applyBorder="1" applyAlignment="1">
      <alignment horizontal="left" vertical="top" wrapText="1"/>
    </xf>
    <xf numFmtId="0" fontId="29" fillId="5" borderId="1" xfId="2" applyFont="1" applyFill="1" applyBorder="1" applyAlignment="1">
      <alignment horizontal="center" vertical="center" wrapText="1"/>
    </xf>
    <xf numFmtId="2" fontId="29" fillId="5" borderId="1" xfId="2" applyNumberFormat="1" applyFont="1" applyFill="1" applyBorder="1" applyAlignment="1">
      <alignment horizontal="center" vertical="center" shrinkToFit="1"/>
    </xf>
    <xf numFmtId="1" fontId="29" fillId="5" borderId="1" xfId="2" applyNumberFormat="1" applyFont="1" applyFill="1" applyBorder="1" applyAlignment="1">
      <alignment horizontal="center" vertical="center"/>
    </xf>
    <xf numFmtId="2" fontId="28" fillId="5" borderId="1" xfId="2" applyNumberFormat="1" applyFont="1" applyFill="1" applyBorder="1" applyAlignment="1">
      <alignment horizontal="center" vertical="center" shrinkToFit="1"/>
    </xf>
    <xf numFmtId="0" fontId="28" fillId="5" borderId="1" xfId="2" applyFont="1" applyFill="1" applyBorder="1" applyAlignment="1">
      <alignment horizontal="center" vertical="center" shrinkToFit="1"/>
    </xf>
    <xf numFmtId="0" fontId="29" fillId="5" borderId="1" xfId="2" applyFont="1" applyFill="1" applyBorder="1" applyAlignment="1">
      <alignment horizontal="justify" vertical="top" wrapText="1"/>
    </xf>
    <xf numFmtId="0" fontId="29" fillId="5" borderId="1" xfId="2" applyFont="1" applyFill="1" applyBorder="1" applyAlignment="1">
      <alignment horizontal="center" vertical="center"/>
    </xf>
    <xf numFmtId="0" fontId="28" fillId="5" borderId="1" xfId="2" applyFont="1" applyFill="1" applyBorder="1" applyAlignment="1">
      <alignment horizontal="justify" vertical="top" wrapText="1"/>
    </xf>
    <xf numFmtId="1" fontId="29" fillId="5" borderId="1" xfId="2" applyNumberFormat="1" applyFont="1" applyFill="1" applyBorder="1" applyAlignment="1">
      <alignment horizontal="center" vertical="center" shrinkToFit="1"/>
    </xf>
    <xf numFmtId="2" fontId="29" fillId="5" borderId="1" xfId="2" applyNumberFormat="1" applyFont="1" applyFill="1" applyBorder="1" applyAlignment="1">
      <alignment horizontal="center" vertical="center" wrapText="1"/>
    </xf>
    <xf numFmtId="0" fontId="29" fillId="5" borderId="1" xfId="2" applyFont="1" applyFill="1" applyBorder="1" applyAlignment="1">
      <alignment horizontal="center" vertical="center" shrinkToFit="1"/>
    </xf>
    <xf numFmtId="0" fontId="28" fillId="5" borderId="1" xfId="2" applyFont="1" applyFill="1" applyBorder="1"/>
    <xf numFmtId="170" fontId="29" fillId="5" borderId="1" xfId="2" applyNumberFormat="1" applyFont="1" applyFill="1" applyBorder="1" applyAlignment="1">
      <alignment horizontal="center" vertical="center" shrinkToFit="1"/>
    </xf>
    <xf numFmtId="0" fontId="29" fillId="5" borderId="1" xfId="2" applyFont="1" applyFill="1" applyBorder="1" applyAlignment="1">
      <alignment horizontal="center" vertical="center" wrapText="1" shrinkToFit="1"/>
    </xf>
    <xf numFmtId="2" fontId="29" fillId="5" borderId="1" xfId="2" applyNumberFormat="1" applyFont="1" applyFill="1" applyBorder="1" applyAlignment="1">
      <alignment horizontal="center" vertical="center" wrapText="1" shrinkToFit="1"/>
    </xf>
    <xf numFmtId="1" fontId="29" fillId="5" borderId="1" xfId="2" applyNumberFormat="1" applyFont="1" applyFill="1" applyBorder="1" applyAlignment="1">
      <alignment horizontal="center" vertical="center" wrapText="1" shrinkToFit="1"/>
    </xf>
    <xf numFmtId="169" fontId="29" fillId="5" borderId="1" xfId="2" applyNumberFormat="1" applyFont="1" applyFill="1" applyBorder="1" applyAlignment="1">
      <alignment horizontal="center" vertical="center" shrinkToFit="1"/>
    </xf>
    <xf numFmtId="2" fontId="28" fillId="5" borderId="1" xfId="2" applyNumberFormat="1" applyFont="1" applyFill="1" applyBorder="1" applyAlignment="1">
      <alignment horizontal="right" vertical="center" wrapText="1"/>
    </xf>
    <xf numFmtId="170" fontId="29" fillId="5" borderId="1" xfId="2" applyNumberFormat="1" applyFont="1" applyFill="1" applyBorder="1" applyAlignment="1">
      <alignment horizontal="center" vertical="center" wrapText="1" shrinkToFit="1"/>
    </xf>
    <xf numFmtId="0" fontId="2" fillId="0" borderId="0" xfId="57"/>
    <xf numFmtId="0" fontId="2" fillId="0" borderId="9" xfId="57" applyBorder="1" applyAlignment="1">
      <alignment horizontal="center" vertical="center" wrapText="1"/>
    </xf>
    <xf numFmtId="0" fontId="2" fillId="0" borderId="1" xfId="57" applyBorder="1" applyAlignment="1">
      <alignment horizontal="center" vertical="center"/>
    </xf>
    <xf numFmtId="2" fontId="2" fillId="0" borderId="9" xfId="57" applyNumberFormat="1" applyBorder="1" applyAlignment="1">
      <alignment horizontal="center" vertical="center"/>
    </xf>
    <xf numFmtId="0" fontId="2" fillId="0" borderId="9" xfId="57" applyBorder="1" applyAlignment="1">
      <alignment horizontal="center" vertical="center"/>
    </xf>
    <xf numFmtId="0" fontId="2" fillId="0" borderId="9" xfId="57" applyBorder="1" applyAlignment="1">
      <alignment horizontal="right" vertical="center"/>
    </xf>
    <xf numFmtId="43" fontId="0" fillId="0" borderId="9" xfId="58" applyFont="1" applyFill="1" applyBorder="1" applyAlignment="1">
      <alignment horizontal="right" vertical="center"/>
    </xf>
    <xf numFmtId="0" fontId="2" fillId="0" borderId="10" xfId="57" applyBorder="1" applyAlignment="1">
      <alignment horizontal="center" vertical="center" wrapText="1"/>
    </xf>
    <xf numFmtId="2" fontId="2" fillId="0" borderId="10" xfId="57" applyNumberFormat="1" applyBorder="1" applyAlignment="1">
      <alignment horizontal="center" vertical="center"/>
    </xf>
    <xf numFmtId="0" fontId="2" fillId="0" borderId="10" xfId="57" applyBorder="1" applyAlignment="1">
      <alignment horizontal="center" vertical="center"/>
    </xf>
    <xf numFmtId="0" fontId="2" fillId="0" borderId="10" xfId="57" applyBorder="1" applyAlignment="1">
      <alignment horizontal="right" vertical="center"/>
    </xf>
    <xf numFmtId="43" fontId="0" fillId="0" borderId="10" xfId="58" applyFont="1" applyFill="1" applyBorder="1" applyAlignment="1">
      <alignment horizontal="right" vertical="center"/>
    </xf>
    <xf numFmtId="2" fontId="11" fillId="0" borderId="1" xfId="2" applyNumberFormat="1" applyFont="1" applyBorder="1" applyAlignment="1">
      <alignment horizontal="center" vertical="center" wrapText="1"/>
    </xf>
    <xf numFmtId="2" fontId="12" fillId="0" borderId="1" xfId="2" applyNumberFormat="1" applyFont="1" applyBorder="1" applyAlignment="1">
      <alignment horizontal="center" vertical="center" wrapText="1"/>
    </xf>
    <xf numFmtId="166" fontId="0" fillId="0" borderId="0" xfId="58" applyNumberFormat="1" applyFont="1" applyFill="1" applyBorder="1" applyAlignment="1">
      <alignment horizontal="right" vertical="center"/>
    </xf>
    <xf numFmtId="2" fontId="2" fillId="0" borderId="0" xfId="57" applyNumberFormat="1" applyAlignment="1">
      <alignment horizontal="center" vertical="center"/>
    </xf>
    <xf numFmtId="3" fontId="2" fillId="0" borderId="0" xfId="57" applyNumberFormat="1"/>
    <xf numFmtId="4" fontId="2" fillId="0" borderId="0" xfId="57" applyNumberFormat="1"/>
    <xf numFmtId="0" fontId="2" fillId="0" borderId="0" xfId="57" applyAlignment="1">
      <alignment horizontal="center" vertical="center"/>
    </xf>
    <xf numFmtId="3" fontId="2" fillId="0" borderId="0" xfId="57" applyNumberFormat="1" applyAlignment="1">
      <alignment horizontal="right" vertical="center"/>
    </xf>
    <xf numFmtId="166" fontId="13" fillId="0" borderId="0" xfId="57" applyNumberFormat="1" applyFont="1" applyAlignment="1">
      <alignment horizontal="right" vertical="center"/>
    </xf>
    <xf numFmtId="43" fontId="20" fillId="2" borderId="0" xfId="57" applyNumberFormat="1" applyFont="1" applyFill="1"/>
    <xf numFmtId="0" fontId="2" fillId="13" borderId="0" xfId="57" applyFill="1"/>
    <xf numFmtId="0" fontId="2" fillId="12" borderId="0" xfId="57" applyFill="1"/>
    <xf numFmtId="0" fontId="2" fillId="14" borderId="0" xfId="57" applyFill="1"/>
    <xf numFmtId="20" fontId="2" fillId="0" borderId="0" xfId="57" applyNumberFormat="1"/>
    <xf numFmtId="0" fontId="2" fillId="0" borderId="0" xfId="57" applyAlignment="1">
      <alignment horizontal="right"/>
    </xf>
    <xf numFmtId="0" fontId="2" fillId="15" borderId="0" xfId="57" applyFill="1"/>
    <xf numFmtId="0" fontId="2" fillId="16" borderId="0" xfId="57" applyFill="1"/>
    <xf numFmtId="166" fontId="17" fillId="0" borderId="1" xfId="0" applyNumberFormat="1" applyFont="1" applyBorder="1" applyAlignment="1">
      <alignment horizontal="left" vertical="top" wrapText="1"/>
    </xf>
    <xf numFmtId="9" fontId="16" fillId="0" borderId="1" xfId="4" applyNumberFormat="1" applyFont="1" applyBorder="1" applyAlignment="1">
      <alignment horizontal="center" vertical="center" wrapText="1"/>
    </xf>
    <xf numFmtId="10" fontId="16" fillId="0" borderId="1" xfId="4" applyNumberFormat="1" applyFont="1" applyBorder="1" applyAlignment="1">
      <alignment horizontal="center" vertical="center" wrapText="1"/>
    </xf>
    <xf numFmtId="0" fontId="16" fillId="0" borderId="1" xfId="4" applyFont="1" applyBorder="1" applyAlignment="1">
      <alignment horizontal="center" vertical="center" wrapText="1"/>
    </xf>
    <xf numFmtId="0" fontId="31" fillId="0" borderId="1" xfId="0" applyFont="1" applyBorder="1" applyAlignment="1">
      <alignment horizontal="left" vertical="top" wrapText="1"/>
    </xf>
    <xf numFmtId="0" fontId="32" fillId="0" borderId="1" xfId="0" applyFont="1" applyBorder="1" applyAlignment="1">
      <alignment horizontal="left" vertical="top" wrapText="1"/>
    </xf>
    <xf numFmtId="2" fontId="31"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horizontal="left" vertical="center" wrapText="1"/>
    </xf>
    <xf numFmtId="0" fontId="31" fillId="0" borderId="1" xfId="0" applyFont="1" applyBorder="1" applyAlignment="1">
      <alignment horizontal="center" vertical="center"/>
    </xf>
    <xf numFmtId="0" fontId="31" fillId="0" borderId="1" xfId="0" applyFont="1" applyBorder="1" applyAlignment="1">
      <alignment horizontal="left" vertical="top"/>
    </xf>
    <xf numFmtId="4" fontId="31" fillId="0" borderId="1" xfId="0" applyNumberFormat="1" applyFont="1" applyBorder="1" applyAlignment="1">
      <alignment horizontal="center" vertical="center"/>
    </xf>
    <xf numFmtId="0" fontId="31" fillId="0" borderId="0" xfId="0" applyFont="1" applyAlignment="1">
      <alignment horizontal="left" vertical="top"/>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36" fillId="0" borderId="1" xfId="0" applyFont="1" applyBorder="1" applyAlignment="1">
      <alignment horizontal="center" vertical="center" wrapText="1"/>
    </xf>
    <xf numFmtId="0" fontId="36" fillId="0" borderId="1" xfId="0" applyFont="1" applyBorder="1" applyAlignment="1">
      <alignment horizontal="left" vertical="center" wrapText="1"/>
    </xf>
    <xf numFmtId="0" fontId="37" fillId="0" borderId="7"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6" xfId="0" applyFont="1" applyBorder="1" applyAlignment="1">
      <alignment vertical="top" wrapText="1"/>
    </xf>
    <xf numFmtId="0" fontId="31" fillId="0" borderId="6" xfId="0" applyFont="1" applyBorder="1" applyAlignment="1">
      <alignment horizontal="left" vertical="top"/>
    </xf>
    <xf numFmtId="2" fontId="36" fillId="0" borderId="1" xfId="0" applyNumberFormat="1" applyFont="1" applyBorder="1" applyAlignment="1">
      <alignment horizontal="center" vertical="center" wrapText="1"/>
    </xf>
    <xf numFmtId="0" fontId="36" fillId="0" borderId="5" xfId="0" applyFont="1" applyBorder="1" applyAlignment="1">
      <alignment horizontal="center" vertical="center" wrapText="1"/>
    </xf>
    <xf numFmtId="4" fontId="30"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8" fillId="0" borderId="1" xfId="0" applyFont="1" applyBorder="1" applyAlignment="1">
      <alignment horizontal="left" vertical="center" wrapText="1"/>
    </xf>
    <xf numFmtId="0" fontId="32" fillId="0" borderId="1" xfId="0" applyFont="1" applyBorder="1" applyAlignment="1">
      <alignment horizontal="center" vertical="center" wrapText="1"/>
    </xf>
    <xf numFmtId="1" fontId="31" fillId="0" borderId="1" xfId="0" applyNumberFormat="1" applyFont="1" applyBorder="1" applyAlignment="1">
      <alignment horizontal="center" vertical="center" wrapText="1" shrinkToFit="1"/>
    </xf>
    <xf numFmtId="3" fontId="31" fillId="0" borderId="1" xfId="1" applyNumberFormat="1" applyFont="1" applyFill="1" applyBorder="1" applyAlignment="1">
      <alignment horizontal="right" vertical="center" wrapText="1"/>
    </xf>
    <xf numFmtId="3" fontId="31" fillId="0" borderId="1" xfId="0" applyNumberFormat="1" applyFont="1" applyBorder="1" applyAlignment="1">
      <alignment horizontal="right" vertical="center" wrapText="1" shrinkToFit="1"/>
    </xf>
    <xf numFmtId="2" fontId="31" fillId="0" borderId="1" xfId="0" applyNumberFormat="1" applyFont="1" applyBorder="1" applyAlignment="1">
      <alignment horizontal="center" vertical="center" wrapText="1" shrinkToFit="1"/>
    </xf>
    <xf numFmtId="3" fontId="31" fillId="0" borderId="1" xfId="0" applyNumberFormat="1" applyFont="1" applyBorder="1" applyAlignment="1">
      <alignment horizontal="right" vertical="center" wrapText="1"/>
    </xf>
    <xf numFmtId="166" fontId="31" fillId="0" borderId="1" xfId="1" applyNumberFormat="1" applyFont="1" applyBorder="1" applyAlignment="1">
      <alignment horizontal="right" vertical="center"/>
    </xf>
    <xf numFmtId="43" fontId="31" fillId="0" borderId="1" xfId="0" applyNumberFormat="1" applyFont="1" applyBorder="1" applyAlignment="1">
      <alignment horizontal="center" vertical="center"/>
    </xf>
    <xf numFmtId="43" fontId="31" fillId="0" borderId="2" xfId="0" applyNumberFormat="1" applyFont="1" applyBorder="1" applyAlignment="1">
      <alignment horizontal="center" vertical="center"/>
    </xf>
    <xf numFmtId="0" fontId="36" fillId="0" borderId="1" xfId="0" applyFont="1" applyBorder="1" applyAlignment="1">
      <alignment horizontal="right" vertical="top" wrapText="1"/>
    </xf>
    <xf numFmtId="0" fontId="31" fillId="0" borderId="0" xfId="0" applyFont="1" applyAlignment="1">
      <alignment horizontal="center" vertical="center"/>
    </xf>
    <xf numFmtId="43" fontId="31" fillId="0" borderId="5" xfId="0" applyNumberFormat="1" applyFont="1" applyBorder="1" applyAlignment="1">
      <alignment horizontal="center" vertical="center"/>
    </xf>
    <xf numFmtId="0" fontId="31" fillId="0" borderId="1" xfId="0" applyFont="1" applyBorder="1" applyAlignment="1">
      <alignment horizontal="center" vertical="top"/>
    </xf>
    <xf numFmtId="0" fontId="31" fillId="2" borderId="1" xfId="0" applyFont="1" applyFill="1" applyBorder="1" applyAlignment="1">
      <alignment horizontal="left" vertical="top"/>
    </xf>
    <xf numFmtId="43" fontId="31" fillId="2" borderId="5" xfId="0" applyNumberFormat="1" applyFont="1" applyFill="1" applyBorder="1" applyAlignment="1">
      <alignment horizontal="center" vertical="center"/>
    </xf>
    <xf numFmtId="43" fontId="31" fillId="2" borderId="1" xfId="0" applyNumberFormat="1" applyFont="1" applyFill="1" applyBorder="1" applyAlignment="1">
      <alignment horizontal="center" vertical="center"/>
    </xf>
    <xf numFmtId="43" fontId="31" fillId="2" borderId="2" xfId="0" applyNumberFormat="1" applyFont="1" applyFill="1" applyBorder="1" applyAlignment="1">
      <alignment horizontal="center" vertical="center"/>
    </xf>
    <xf numFmtId="0" fontId="31" fillId="2" borderId="0" xfId="0" applyFont="1" applyFill="1" applyAlignment="1">
      <alignment horizontal="left" vertical="top"/>
    </xf>
    <xf numFmtId="0" fontId="31" fillId="2" borderId="1" xfId="0" applyFont="1" applyFill="1" applyBorder="1" applyAlignment="1">
      <alignment horizontal="center" vertical="center"/>
    </xf>
    <xf numFmtId="3" fontId="36" fillId="9" borderId="1" xfId="0" applyNumberFormat="1" applyFont="1" applyFill="1" applyBorder="1" applyAlignment="1">
      <alignment horizontal="center" vertical="center" wrapText="1"/>
    </xf>
    <xf numFmtId="3" fontId="36" fillId="9" borderId="1" xfId="0" applyNumberFormat="1" applyFont="1" applyFill="1" applyBorder="1" applyAlignment="1">
      <alignment horizontal="right" vertical="center" wrapText="1"/>
    </xf>
    <xf numFmtId="3" fontId="31" fillId="0" borderId="1" xfId="0" applyNumberFormat="1" applyFont="1" applyBorder="1" applyAlignment="1">
      <alignment horizontal="center" vertical="center" wrapText="1" shrinkToFit="1"/>
    </xf>
    <xf numFmtId="3" fontId="31" fillId="0" borderId="1" xfId="0" applyNumberFormat="1" applyFont="1" applyBorder="1" applyAlignment="1">
      <alignment horizontal="center" vertical="center" wrapText="1"/>
    </xf>
    <xf numFmtId="0" fontId="31" fillId="6" borderId="1" xfId="0" applyFont="1" applyFill="1" applyBorder="1" applyAlignment="1">
      <alignment horizontal="left" vertical="top"/>
    </xf>
    <xf numFmtId="43" fontId="31" fillId="6" borderId="5" xfId="0" applyNumberFormat="1" applyFont="1" applyFill="1" applyBorder="1" applyAlignment="1">
      <alignment horizontal="center" vertical="center"/>
    </xf>
    <xf numFmtId="43" fontId="31" fillId="6" borderId="1" xfId="0" applyNumberFormat="1" applyFont="1" applyFill="1" applyBorder="1" applyAlignment="1">
      <alignment horizontal="center" vertical="center"/>
    </xf>
    <xf numFmtId="43" fontId="31" fillId="6" borderId="2" xfId="0" applyNumberFormat="1" applyFont="1" applyFill="1" applyBorder="1" applyAlignment="1">
      <alignment horizontal="center" vertical="center"/>
    </xf>
    <xf numFmtId="0" fontId="31" fillId="6" borderId="0" xfId="0" applyFont="1" applyFill="1" applyAlignment="1">
      <alignment horizontal="left" vertical="top"/>
    </xf>
    <xf numFmtId="0" fontId="31" fillId="4" borderId="1" xfId="0" applyFont="1" applyFill="1" applyBorder="1" applyAlignment="1">
      <alignment horizontal="left" vertical="top"/>
    </xf>
    <xf numFmtId="43" fontId="31" fillId="4" borderId="5" xfId="0" applyNumberFormat="1" applyFont="1" applyFill="1" applyBorder="1" applyAlignment="1">
      <alignment horizontal="center" vertical="center"/>
    </xf>
    <xf numFmtId="43" fontId="31" fillId="4" borderId="1" xfId="0" applyNumberFormat="1" applyFont="1" applyFill="1" applyBorder="1" applyAlignment="1">
      <alignment horizontal="center" vertical="center"/>
    </xf>
    <xf numFmtId="43" fontId="31" fillId="4" borderId="2" xfId="0" applyNumberFormat="1" applyFont="1" applyFill="1" applyBorder="1" applyAlignment="1">
      <alignment horizontal="center" vertical="center"/>
    </xf>
    <xf numFmtId="0" fontId="31" fillId="4" borderId="0" xfId="0" applyFont="1" applyFill="1" applyAlignment="1">
      <alignment horizontal="left" vertical="top"/>
    </xf>
    <xf numFmtId="43" fontId="31" fillId="4" borderId="0" xfId="0" applyNumberFormat="1" applyFont="1" applyFill="1" applyAlignment="1">
      <alignment horizontal="center" vertical="center"/>
    </xf>
    <xf numFmtId="0" fontId="31" fillId="7" borderId="1" xfId="0" applyFont="1" applyFill="1" applyBorder="1" applyAlignment="1">
      <alignment horizontal="left" vertical="top"/>
    </xf>
    <xf numFmtId="43" fontId="31" fillId="7" borderId="0" xfId="0" applyNumberFormat="1" applyFont="1" applyFill="1" applyAlignment="1">
      <alignment horizontal="center" vertical="center"/>
    </xf>
    <xf numFmtId="0" fontId="31" fillId="7" borderId="0" xfId="0" applyFont="1" applyFill="1" applyAlignment="1">
      <alignment horizontal="left" vertical="top"/>
    </xf>
    <xf numFmtId="165" fontId="31" fillId="0" borderId="1" xfId="0" applyNumberFormat="1" applyFont="1" applyBorder="1" applyAlignment="1">
      <alignment horizontal="center" vertical="center" wrapText="1" shrinkToFit="1"/>
    </xf>
    <xf numFmtId="0" fontId="31" fillId="3" borderId="1" xfId="0" applyFont="1" applyFill="1" applyBorder="1" applyAlignment="1">
      <alignment horizontal="left" vertical="top"/>
    </xf>
    <xf numFmtId="43" fontId="31" fillId="3" borderId="0" xfId="0" applyNumberFormat="1" applyFont="1" applyFill="1" applyAlignment="1">
      <alignment horizontal="center" vertical="center"/>
    </xf>
    <xf numFmtId="0" fontId="31" fillId="3" borderId="0" xfId="0" applyFont="1" applyFill="1" applyAlignment="1">
      <alignment horizontal="left" vertical="top"/>
    </xf>
    <xf numFmtId="0" fontId="30" fillId="4" borderId="1" xfId="0" applyFont="1" applyFill="1" applyBorder="1" applyAlignment="1">
      <alignment horizontal="left" vertical="top"/>
    </xf>
    <xf numFmtId="0" fontId="30" fillId="4" borderId="0" xfId="0" applyFont="1" applyFill="1" applyAlignment="1">
      <alignment horizontal="left" vertical="top"/>
    </xf>
    <xf numFmtId="43" fontId="31" fillId="0" borderId="0" xfId="0" applyNumberFormat="1" applyFont="1" applyAlignment="1">
      <alignment horizontal="center" vertical="center"/>
    </xf>
    <xf numFmtId="0" fontId="32" fillId="0" borderId="1" xfId="2" applyFont="1" applyBorder="1" applyAlignment="1">
      <alignment horizontal="left" vertical="top" wrapText="1"/>
    </xf>
    <xf numFmtId="3" fontId="30" fillId="9" borderId="1" xfId="0" applyNumberFormat="1" applyFont="1" applyFill="1" applyBorder="1" applyAlignment="1">
      <alignment horizontal="center" vertical="center" wrapText="1"/>
    </xf>
    <xf numFmtId="3" fontId="30" fillId="9" borderId="1" xfId="0" applyNumberFormat="1" applyFont="1" applyFill="1" applyBorder="1" applyAlignment="1">
      <alignment horizontal="right" vertical="center" wrapText="1"/>
    </xf>
    <xf numFmtId="0" fontId="31" fillId="2" borderId="1" xfId="0" applyFont="1" applyFill="1" applyBorder="1" applyAlignment="1">
      <alignment horizontal="center" vertical="top"/>
    </xf>
    <xf numFmtId="4" fontId="31" fillId="0" borderId="0" xfId="0" applyNumberFormat="1" applyFont="1" applyAlignment="1">
      <alignment horizontal="center" vertical="center"/>
    </xf>
    <xf numFmtId="0" fontId="31" fillId="0" borderId="0" xfId="0" applyFont="1" applyAlignment="1">
      <alignment horizontal="center" vertical="top"/>
    </xf>
    <xf numFmtId="0" fontId="30" fillId="0" borderId="0" xfId="0" applyFont="1" applyAlignment="1">
      <alignment horizontal="center" vertical="center"/>
    </xf>
    <xf numFmtId="0" fontId="30" fillId="0" borderId="0" xfId="0" applyFont="1" applyAlignment="1">
      <alignment horizontal="left" vertical="top"/>
    </xf>
    <xf numFmtId="3" fontId="30" fillId="9" borderId="1" xfId="0" applyNumberFormat="1" applyFont="1" applyFill="1" applyBorder="1" applyAlignment="1">
      <alignment horizontal="center" vertical="center" wrapText="1" shrinkToFit="1"/>
    </xf>
    <xf numFmtId="3" fontId="30" fillId="9" borderId="1" xfId="0" applyNumberFormat="1" applyFont="1" applyFill="1" applyBorder="1" applyAlignment="1">
      <alignment horizontal="right" vertical="center" wrapText="1" shrinkToFit="1"/>
    </xf>
    <xf numFmtId="2" fontId="31" fillId="5" borderId="1" xfId="0" applyNumberFormat="1" applyFont="1" applyFill="1" applyBorder="1" applyAlignment="1">
      <alignment horizontal="center" vertical="center" wrapText="1" shrinkToFit="1"/>
    </xf>
    <xf numFmtId="0" fontId="31" fillId="0" borderId="1" xfId="0" applyFont="1" applyBorder="1" applyAlignment="1">
      <alignment horizontal="right" vertical="center"/>
    </xf>
    <xf numFmtId="3" fontId="31" fillId="0" borderId="1" xfId="0" applyNumberFormat="1" applyFont="1" applyBorder="1" applyAlignment="1">
      <alignment horizontal="right" vertical="center"/>
    </xf>
    <xf numFmtId="2" fontId="31" fillId="0" borderId="1" xfId="0" applyNumberFormat="1" applyFont="1" applyBorder="1" applyAlignment="1">
      <alignment horizontal="center" vertical="center"/>
    </xf>
    <xf numFmtId="3" fontId="30" fillId="9" borderId="1" xfId="0" applyNumberFormat="1" applyFont="1" applyFill="1" applyBorder="1" applyAlignment="1">
      <alignment horizontal="center" vertical="center"/>
    </xf>
    <xf numFmtId="3" fontId="30" fillId="9" borderId="1" xfId="0" applyNumberFormat="1" applyFont="1" applyFill="1" applyBorder="1" applyAlignment="1">
      <alignment horizontal="right" vertical="center"/>
    </xf>
    <xf numFmtId="0" fontId="31" fillId="10" borderId="1" xfId="0" applyFont="1" applyFill="1" applyBorder="1" applyAlignment="1">
      <alignment horizontal="center" vertical="center"/>
    </xf>
    <xf numFmtId="0" fontId="30" fillId="10" borderId="1" xfId="0" applyFont="1" applyFill="1" applyBorder="1" applyAlignment="1">
      <alignment horizontal="right" vertical="center"/>
    </xf>
    <xf numFmtId="3" fontId="30" fillId="10" borderId="1" xfId="0" applyNumberFormat="1" applyFont="1" applyFill="1" applyBorder="1" applyAlignment="1">
      <alignment horizontal="right" vertical="center"/>
    </xf>
    <xf numFmtId="2" fontId="30" fillId="10" borderId="1" xfId="0" applyNumberFormat="1" applyFont="1" applyFill="1" applyBorder="1" applyAlignment="1">
      <alignment horizontal="center" vertical="center"/>
    </xf>
    <xf numFmtId="0" fontId="30" fillId="10" borderId="1" xfId="0" applyFont="1" applyFill="1" applyBorder="1" applyAlignment="1">
      <alignment horizontal="center" vertical="center"/>
    </xf>
    <xf numFmtId="3" fontId="30" fillId="10" borderId="1" xfId="0" applyNumberFormat="1" applyFont="1" applyFill="1" applyBorder="1" applyAlignment="1">
      <alignment horizontal="center" vertical="center"/>
    </xf>
    <xf numFmtId="4" fontId="31" fillId="0" borderId="1" xfId="0" applyNumberFormat="1" applyFont="1" applyBorder="1" applyAlignment="1">
      <alignment horizontal="left" vertical="center" wrapText="1"/>
    </xf>
    <xf numFmtId="4" fontId="31" fillId="0" borderId="1" xfId="0" applyNumberFormat="1" applyFont="1" applyBorder="1" applyAlignment="1">
      <alignment horizontal="right" vertical="center" wrapText="1"/>
    </xf>
    <xf numFmtId="4" fontId="31" fillId="0" borderId="1" xfId="0" applyNumberFormat="1" applyFont="1" applyBorder="1" applyAlignment="1">
      <alignment horizontal="right" vertical="center" wrapText="1" shrinkToFit="1"/>
    </xf>
    <xf numFmtId="166" fontId="31" fillId="0" borderId="1" xfId="1" applyNumberFormat="1" applyFont="1" applyBorder="1" applyAlignment="1">
      <alignment horizontal="right" vertical="center" wrapText="1" shrinkToFit="1"/>
    </xf>
    <xf numFmtId="166" fontId="31" fillId="0" borderId="1" xfId="1" applyNumberFormat="1" applyFont="1" applyBorder="1" applyAlignment="1">
      <alignment horizontal="right" vertical="center" wrapText="1"/>
    </xf>
    <xf numFmtId="1" fontId="31" fillId="0" borderId="1" xfId="0" applyNumberFormat="1" applyFont="1" applyBorder="1" applyAlignment="1">
      <alignment horizontal="left" vertical="center" wrapText="1"/>
    </xf>
    <xf numFmtId="166" fontId="30" fillId="9" borderId="1" xfId="1" applyNumberFormat="1" applyFont="1" applyFill="1" applyBorder="1" applyAlignment="1">
      <alignment horizontal="center" vertical="center" wrapText="1" shrinkToFit="1"/>
    </xf>
    <xf numFmtId="166" fontId="30" fillId="9" borderId="1" xfId="1" applyNumberFormat="1" applyFont="1" applyFill="1" applyBorder="1" applyAlignment="1">
      <alignment horizontal="right" vertical="center" wrapText="1" shrinkToFit="1"/>
    </xf>
    <xf numFmtId="4" fontId="31" fillId="0" borderId="1" xfId="1" applyNumberFormat="1" applyFont="1" applyFill="1" applyBorder="1" applyAlignment="1">
      <alignment horizontal="right" vertical="center" wrapText="1"/>
    </xf>
    <xf numFmtId="1" fontId="31" fillId="0" borderId="1" xfId="0" applyNumberFormat="1" applyFont="1" applyBorder="1" applyAlignment="1">
      <alignment horizontal="center" vertical="center" wrapText="1"/>
    </xf>
    <xf numFmtId="0" fontId="31" fillId="0" borderId="1" xfId="0" applyFont="1" applyBorder="1" applyAlignment="1">
      <alignment horizontal="right" vertical="center" wrapText="1"/>
    </xf>
    <xf numFmtId="0" fontId="32" fillId="0" borderId="1" xfId="0" applyFont="1" applyBorder="1" applyAlignment="1">
      <alignment vertical="top" wrapText="1"/>
    </xf>
    <xf numFmtId="0" fontId="32" fillId="0" borderId="1" xfId="0" applyFont="1" applyBorder="1" applyAlignment="1">
      <alignment vertical="center" wrapText="1"/>
    </xf>
    <xf numFmtId="0" fontId="32" fillId="0" borderId="1" xfId="0" applyFont="1" applyBorder="1" applyAlignment="1">
      <alignment horizontal="left" vertical="center" wrapText="1"/>
    </xf>
    <xf numFmtId="0" fontId="43" fillId="0" borderId="1" xfId="0" applyFont="1" applyBorder="1" applyAlignment="1">
      <alignment horizontal="center" vertical="center" wrapText="1"/>
    </xf>
    <xf numFmtId="0" fontId="43" fillId="0" borderId="1" xfId="0" applyFont="1" applyBorder="1" applyAlignment="1">
      <alignment horizontal="right" vertical="center" wrapText="1"/>
    </xf>
    <xf numFmtId="0" fontId="44" fillId="0" borderId="1" xfId="0" applyFont="1" applyBorder="1" applyAlignment="1">
      <alignment horizontal="center" vertical="top" wrapText="1"/>
    </xf>
    <xf numFmtId="0" fontId="36" fillId="0" borderId="1" xfId="0" applyFont="1" applyBorder="1" applyAlignment="1">
      <alignment horizontal="left" vertical="top" wrapText="1"/>
    </xf>
    <xf numFmtId="0" fontId="31" fillId="0" borderId="0" xfId="0" applyFont="1" applyAlignment="1">
      <alignment horizontal="left" vertical="top" wrapText="1"/>
    </xf>
    <xf numFmtId="1" fontId="31" fillId="0" borderId="1" xfId="0" applyNumberFormat="1" applyFont="1" applyBorder="1" applyAlignment="1">
      <alignment horizontal="center" vertical="center"/>
    </xf>
    <xf numFmtId="166" fontId="30" fillId="9" borderId="1" xfId="1" applyNumberFormat="1" applyFont="1" applyFill="1" applyBorder="1" applyAlignment="1">
      <alignment horizontal="center" vertical="center"/>
    </xf>
    <xf numFmtId="166" fontId="30" fillId="9" borderId="1" xfId="1" applyNumberFormat="1" applyFont="1" applyFill="1" applyBorder="1" applyAlignment="1">
      <alignment horizontal="right" vertical="center"/>
    </xf>
    <xf numFmtId="0" fontId="46" fillId="0" borderId="1" xfId="0" applyFont="1" applyBorder="1" applyAlignment="1">
      <alignment horizontal="center" vertical="center" wrapText="1"/>
    </xf>
    <xf numFmtId="3" fontId="47" fillId="11" borderId="1" xfId="0" applyNumberFormat="1" applyFont="1" applyFill="1" applyBorder="1" applyAlignment="1">
      <alignment horizontal="right" vertical="center"/>
    </xf>
    <xf numFmtId="1" fontId="47" fillId="11" borderId="1" xfId="0" applyNumberFormat="1" applyFont="1" applyFill="1" applyBorder="1" applyAlignment="1">
      <alignment horizontal="center" vertical="center"/>
    </xf>
    <xf numFmtId="166" fontId="47" fillId="11" borderId="1" xfId="1" applyNumberFormat="1" applyFont="1" applyFill="1" applyBorder="1" applyAlignment="1">
      <alignment horizontal="center" vertical="center"/>
    </xf>
    <xf numFmtId="166" fontId="47" fillId="11" borderId="1" xfId="1" applyNumberFormat="1" applyFont="1" applyFill="1" applyBorder="1" applyAlignment="1">
      <alignment horizontal="right" vertical="center"/>
    </xf>
    <xf numFmtId="0" fontId="32" fillId="8" borderId="1" xfId="0" applyFont="1" applyFill="1" applyBorder="1" applyAlignment="1">
      <alignment horizontal="left" vertical="top" wrapText="1"/>
    </xf>
    <xf numFmtId="0" fontId="31" fillId="8" borderId="1" xfId="0" applyFont="1" applyFill="1" applyBorder="1" applyAlignment="1">
      <alignment horizontal="center" vertical="center"/>
    </xf>
    <xf numFmtId="0" fontId="31" fillId="8" borderId="1" xfId="0" applyFont="1" applyFill="1" applyBorder="1" applyAlignment="1">
      <alignment horizontal="right" vertical="center"/>
    </xf>
    <xf numFmtId="166" fontId="31" fillId="8" borderId="1" xfId="1" applyNumberFormat="1" applyFont="1" applyFill="1" applyBorder="1" applyAlignment="1">
      <alignment horizontal="right" vertical="center"/>
    </xf>
    <xf numFmtId="0" fontId="32" fillId="0" borderId="0" xfId="0" applyFont="1" applyAlignment="1">
      <alignment horizontal="left" vertical="top" wrapText="1"/>
    </xf>
    <xf numFmtId="0" fontId="31" fillId="0" borderId="0" xfId="0" applyFont="1" applyAlignment="1">
      <alignment horizontal="right" vertical="center"/>
    </xf>
    <xf numFmtId="1" fontId="31" fillId="0" borderId="0" xfId="0" applyNumberFormat="1" applyFont="1" applyAlignment="1">
      <alignment horizontal="center" vertical="center"/>
    </xf>
    <xf numFmtId="1" fontId="31" fillId="0" borderId="0" xfId="0" applyNumberFormat="1" applyFont="1" applyAlignment="1">
      <alignment horizontal="left" vertical="center" wrapText="1"/>
    </xf>
    <xf numFmtId="2" fontId="31" fillId="0" borderId="0" xfId="0" applyNumberFormat="1" applyFont="1" applyAlignment="1">
      <alignment horizontal="center" vertical="center"/>
    </xf>
    <xf numFmtId="0" fontId="31" fillId="0" borderId="0" xfId="0" applyFont="1" applyAlignment="1">
      <alignment horizontal="left" vertical="center" wrapText="1"/>
    </xf>
    <xf numFmtId="172" fontId="31" fillId="0" borderId="0" xfId="0" applyNumberFormat="1" applyFont="1" applyAlignment="1">
      <alignment horizontal="left" vertical="top"/>
    </xf>
    <xf numFmtId="171" fontId="31" fillId="0" borderId="0" xfId="0" applyNumberFormat="1" applyFont="1" applyAlignment="1">
      <alignment horizontal="left" vertical="top"/>
    </xf>
    <xf numFmtId="0" fontId="31" fillId="17" borderId="1" xfId="0" applyFont="1" applyFill="1" applyBorder="1" applyAlignment="1">
      <alignment horizontal="center" vertical="center" wrapText="1"/>
    </xf>
    <xf numFmtId="0" fontId="32" fillId="17" borderId="1" xfId="2" applyFont="1" applyFill="1" applyBorder="1" applyAlignment="1">
      <alignment vertical="center" wrapText="1"/>
    </xf>
    <xf numFmtId="0" fontId="40" fillId="17" borderId="1" xfId="2" applyFont="1" applyFill="1" applyBorder="1" applyAlignment="1">
      <alignment horizontal="center" vertical="center" wrapText="1"/>
    </xf>
    <xf numFmtId="0" fontId="40" fillId="17" borderId="1" xfId="2" applyFont="1" applyFill="1" applyBorder="1" applyAlignment="1">
      <alignment horizontal="right" vertical="center" wrapText="1"/>
    </xf>
    <xf numFmtId="2" fontId="14" fillId="17" borderId="1" xfId="2" applyNumberFormat="1" applyFont="1" applyFill="1" applyBorder="1" applyAlignment="1">
      <alignment horizontal="center" vertical="center" wrapText="1"/>
    </xf>
    <xf numFmtId="1" fontId="31" fillId="17" borderId="1" xfId="0" applyNumberFormat="1" applyFont="1" applyFill="1" applyBorder="1" applyAlignment="1">
      <alignment horizontal="center" vertical="center" wrapText="1"/>
    </xf>
    <xf numFmtId="166" fontId="31" fillId="17" borderId="1" xfId="1" applyNumberFormat="1" applyFont="1" applyFill="1" applyBorder="1" applyAlignment="1">
      <alignment horizontal="right" vertical="center" wrapText="1"/>
    </xf>
    <xf numFmtId="166" fontId="31" fillId="17" borderId="1" xfId="1" applyNumberFormat="1" applyFont="1" applyFill="1" applyBorder="1" applyAlignment="1">
      <alignment horizontal="right" vertical="center" wrapText="1" shrinkToFit="1"/>
    </xf>
    <xf numFmtId="1" fontId="31" fillId="17" borderId="1" xfId="0" applyNumberFormat="1" applyFont="1" applyFill="1" applyBorder="1" applyAlignment="1">
      <alignment horizontal="left" vertical="center" wrapText="1"/>
    </xf>
    <xf numFmtId="0" fontId="31" fillId="17" borderId="5" xfId="0" applyFont="1" applyFill="1" applyBorder="1" applyAlignment="1">
      <alignment horizontal="center" vertical="center"/>
    </xf>
    <xf numFmtId="0" fontId="31" fillId="17" borderId="1" xfId="0" applyFont="1" applyFill="1" applyBorder="1" applyAlignment="1">
      <alignment horizontal="center" vertical="center"/>
    </xf>
    <xf numFmtId="0" fontId="31" fillId="17" borderId="1" xfId="0" applyFont="1" applyFill="1" applyBorder="1" applyAlignment="1">
      <alignment horizontal="left" vertical="top"/>
    </xf>
    <xf numFmtId="43" fontId="31" fillId="17" borderId="0" xfId="0" applyNumberFormat="1" applyFont="1" applyFill="1" applyAlignment="1">
      <alignment horizontal="center" vertical="center"/>
    </xf>
    <xf numFmtId="0" fontId="31" fillId="17" borderId="0" xfId="0" applyFont="1" applyFill="1" applyAlignment="1">
      <alignment horizontal="left" vertical="top"/>
    </xf>
    <xf numFmtId="1" fontId="31" fillId="17" borderId="1" xfId="0" applyNumberFormat="1" applyFont="1" applyFill="1" applyBorder="1" applyAlignment="1">
      <alignment horizontal="center" vertical="center" wrapText="1" shrinkToFit="1"/>
    </xf>
    <xf numFmtId="0" fontId="31" fillId="17" borderId="1" xfId="0" applyFont="1" applyFill="1" applyBorder="1" applyAlignment="1">
      <alignment horizontal="right" vertical="center" wrapText="1"/>
    </xf>
    <xf numFmtId="2" fontId="31" fillId="17" borderId="1" xfId="0" applyNumberFormat="1" applyFont="1" applyFill="1" applyBorder="1" applyAlignment="1">
      <alignment horizontal="center" vertical="center" wrapText="1"/>
    </xf>
    <xf numFmtId="166" fontId="31" fillId="17" borderId="1" xfId="1" applyNumberFormat="1" applyFont="1" applyFill="1" applyBorder="1" applyAlignment="1">
      <alignment horizontal="left" vertical="top"/>
    </xf>
    <xf numFmtId="0" fontId="41" fillId="17" borderId="1" xfId="2" applyFont="1" applyFill="1" applyBorder="1" applyAlignment="1">
      <alignment horizontal="center" vertical="center" wrapText="1"/>
    </xf>
    <xf numFmtId="0" fontId="41" fillId="17" borderId="1" xfId="2" applyFont="1" applyFill="1" applyBorder="1" applyAlignment="1">
      <alignment horizontal="right" vertical="center" wrapText="1"/>
    </xf>
    <xf numFmtId="2" fontId="13" fillId="17" borderId="1" xfId="2" applyNumberFormat="1" applyFont="1" applyFill="1" applyBorder="1" applyAlignment="1">
      <alignment horizontal="center" vertical="center" wrapText="1"/>
    </xf>
    <xf numFmtId="0" fontId="32" fillId="17" borderId="1" xfId="0" applyFont="1" applyFill="1" applyBorder="1" applyAlignment="1">
      <alignment vertical="top" wrapText="1"/>
    </xf>
    <xf numFmtId="0" fontId="32" fillId="17" borderId="1" xfId="0" applyFont="1" applyFill="1" applyBorder="1" applyAlignment="1">
      <alignment horizontal="left" vertical="top" wrapText="1"/>
    </xf>
    <xf numFmtId="0" fontId="32" fillId="17" borderId="1" xfId="2" applyFont="1" applyFill="1" applyBorder="1" applyAlignment="1">
      <alignment horizontal="left" vertical="top" wrapText="1"/>
    </xf>
    <xf numFmtId="2" fontId="32" fillId="17" borderId="1" xfId="0" applyNumberFormat="1" applyFont="1" applyFill="1" applyBorder="1" applyAlignment="1">
      <alignment horizontal="center" vertical="center" wrapText="1"/>
    </xf>
    <xf numFmtId="0" fontId="43" fillId="17" borderId="1" xfId="0" applyFont="1" applyFill="1" applyBorder="1" applyAlignment="1">
      <alignment horizontal="center" vertical="center" wrapText="1"/>
    </xf>
    <xf numFmtId="0" fontId="43" fillId="17" borderId="1" xfId="0" applyFont="1" applyFill="1" applyBorder="1" applyAlignment="1">
      <alignment horizontal="right" vertical="center" wrapText="1"/>
    </xf>
    <xf numFmtId="0" fontId="31" fillId="17" borderId="1" xfId="0" applyFont="1" applyFill="1" applyBorder="1" applyAlignment="1">
      <alignment horizontal="center" vertical="top"/>
    </xf>
    <xf numFmtId="0" fontId="44" fillId="17" borderId="1" xfId="0" applyFont="1" applyFill="1" applyBorder="1" applyAlignment="1">
      <alignment horizontal="center" vertical="top" wrapText="1"/>
    </xf>
    <xf numFmtId="0" fontId="44" fillId="17" borderId="1" xfId="0" applyFont="1" applyFill="1" applyBorder="1" applyAlignment="1">
      <alignment horizontal="center" vertical="center" wrapText="1"/>
    </xf>
    <xf numFmtId="0" fontId="43" fillId="17" borderId="1" xfId="0" applyFont="1" applyFill="1" applyBorder="1"/>
    <xf numFmtId="2" fontId="16" fillId="17" borderId="1" xfId="0" applyNumberFormat="1" applyFont="1" applyFill="1" applyBorder="1" applyAlignment="1">
      <alignment horizontal="center" vertical="center" wrapText="1"/>
    </xf>
    <xf numFmtId="1" fontId="44" fillId="17" borderId="1" xfId="0" applyNumberFormat="1" applyFont="1" applyFill="1" applyBorder="1" applyAlignment="1">
      <alignment horizontal="center" vertical="center" wrapText="1"/>
    </xf>
    <xf numFmtId="166" fontId="44" fillId="17" borderId="1" xfId="1" applyNumberFormat="1" applyFont="1" applyFill="1" applyBorder="1" applyAlignment="1">
      <alignment horizontal="right" vertical="center" wrapText="1"/>
    </xf>
    <xf numFmtId="166" fontId="16" fillId="17" borderId="1" xfId="1" applyNumberFormat="1" applyFont="1" applyFill="1" applyBorder="1" applyAlignment="1">
      <alignment horizontal="right" vertical="center" wrapText="1"/>
    </xf>
    <xf numFmtId="0" fontId="43" fillId="17" borderId="0" xfId="0" applyFont="1" applyFill="1"/>
    <xf numFmtId="0" fontId="45" fillId="17" borderId="1" xfId="0" applyFont="1" applyFill="1" applyBorder="1" applyAlignment="1">
      <alignment horizontal="center" vertical="center" wrapText="1"/>
    </xf>
    <xf numFmtId="0" fontId="32" fillId="17" borderId="1" xfId="0" applyFont="1" applyFill="1" applyBorder="1" applyAlignment="1">
      <alignment horizontal="center" vertical="center" wrapText="1"/>
    </xf>
    <xf numFmtId="4" fontId="31" fillId="17" borderId="1" xfId="1" applyNumberFormat="1" applyFont="1" applyFill="1" applyBorder="1" applyAlignment="1">
      <alignment horizontal="right" vertical="center" wrapText="1"/>
    </xf>
    <xf numFmtId="4" fontId="31" fillId="17" borderId="1" xfId="0" applyNumberFormat="1" applyFont="1" applyFill="1" applyBorder="1" applyAlignment="1">
      <alignment horizontal="right" vertical="center" wrapText="1" shrinkToFit="1"/>
    </xf>
    <xf numFmtId="2" fontId="31" fillId="17" borderId="1" xfId="0" applyNumberFormat="1" applyFont="1" applyFill="1" applyBorder="1" applyAlignment="1">
      <alignment horizontal="center" vertical="center" wrapText="1" shrinkToFit="1"/>
    </xf>
    <xf numFmtId="0" fontId="31" fillId="17" borderId="0" xfId="0" applyFont="1" applyFill="1" applyAlignment="1">
      <alignment horizontal="center" vertical="center"/>
    </xf>
    <xf numFmtId="4" fontId="31" fillId="17" borderId="0" xfId="0" applyNumberFormat="1" applyFont="1" applyFill="1" applyAlignment="1">
      <alignment horizontal="center" vertical="center"/>
    </xf>
    <xf numFmtId="0" fontId="32" fillId="17" borderId="1" xfId="0" applyFont="1" applyFill="1" applyBorder="1" applyAlignment="1">
      <alignment vertical="center" wrapText="1"/>
    </xf>
    <xf numFmtId="0" fontId="43" fillId="17" borderId="1" xfId="0" applyFont="1" applyFill="1" applyBorder="1" applyAlignment="1">
      <alignment horizontal="center" vertical="center"/>
    </xf>
    <xf numFmtId="0" fontId="43" fillId="17" borderId="1" xfId="0" applyFont="1" applyFill="1" applyBorder="1" applyAlignment="1">
      <alignment horizontal="right" vertical="center"/>
    </xf>
    <xf numFmtId="2" fontId="31" fillId="17" borderId="1" xfId="0" applyNumberFormat="1" applyFont="1" applyFill="1" applyBorder="1" applyAlignment="1">
      <alignment horizontal="center" vertical="center"/>
    </xf>
    <xf numFmtId="166" fontId="31" fillId="0" borderId="5" xfId="1" applyNumberFormat="1" applyFont="1" applyBorder="1" applyAlignment="1">
      <alignment horizontal="right" vertical="center"/>
    </xf>
    <xf numFmtId="2" fontId="32" fillId="0" borderId="1" xfId="0" applyNumberFormat="1" applyFont="1" applyBorder="1" applyAlignment="1">
      <alignment horizontal="center" vertical="center" wrapText="1"/>
    </xf>
    <xf numFmtId="166" fontId="31" fillId="0" borderId="1" xfId="1" applyNumberFormat="1" applyFont="1" applyFill="1" applyBorder="1" applyAlignment="1">
      <alignment horizontal="right" vertical="center" wrapText="1"/>
    </xf>
    <xf numFmtId="166" fontId="31" fillId="0" borderId="1" xfId="1" applyNumberFormat="1" applyFont="1" applyFill="1" applyBorder="1" applyAlignment="1">
      <alignment horizontal="right" vertical="center" wrapText="1" shrinkToFit="1"/>
    </xf>
    <xf numFmtId="0" fontId="31" fillId="0" borderId="3" xfId="0" applyFont="1" applyBorder="1" applyAlignment="1">
      <alignment horizontal="left" vertical="center" wrapText="1"/>
    </xf>
    <xf numFmtId="0" fontId="31" fillId="0" borderId="6" xfId="0" applyFont="1" applyBorder="1" applyAlignment="1">
      <alignment horizontal="left" vertical="center" wrapText="1"/>
    </xf>
    <xf numFmtId="0" fontId="36" fillId="17" borderId="1" xfId="2" applyFont="1" applyFill="1" applyBorder="1" applyAlignment="1">
      <alignment vertical="center" wrapText="1"/>
    </xf>
    <xf numFmtId="0" fontId="36" fillId="17" borderId="1" xfId="0" applyFont="1" applyFill="1" applyBorder="1" applyAlignment="1">
      <alignment vertical="top" wrapText="1"/>
    </xf>
    <xf numFmtId="0" fontId="36" fillId="17" borderId="1" xfId="0" applyFont="1" applyFill="1" applyBorder="1" applyAlignment="1">
      <alignment horizontal="left" vertical="top" wrapText="1"/>
    </xf>
    <xf numFmtId="0" fontId="30" fillId="0" borderId="1" xfId="0" applyFont="1" applyBorder="1" applyAlignment="1">
      <alignment horizontal="left" vertical="top"/>
    </xf>
    <xf numFmtId="0" fontId="31" fillId="2" borderId="5" xfId="0" applyFont="1" applyFill="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right" vertical="center"/>
    </xf>
    <xf numFmtId="166" fontId="16" fillId="0" borderId="0" xfId="0" applyNumberFormat="1" applyFont="1" applyAlignment="1">
      <alignment horizontal="right" vertical="center"/>
    </xf>
    <xf numFmtId="0" fontId="16" fillId="0" borderId="0" xfId="0" applyFont="1"/>
    <xf numFmtId="0" fontId="16" fillId="0" borderId="15" xfId="0" applyFont="1" applyBorder="1" applyAlignment="1">
      <alignment horizontal="center" vertical="center"/>
    </xf>
    <xf numFmtId="0" fontId="16" fillId="0" borderId="15" xfId="0" applyFont="1" applyBorder="1" applyAlignment="1">
      <alignment horizontal="right" vertical="center"/>
    </xf>
    <xf numFmtId="0" fontId="16" fillId="0" borderId="16" xfId="0" applyFont="1" applyBorder="1" applyAlignment="1">
      <alignment horizontal="center" vertical="center"/>
    </xf>
    <xf numFmtId="0" fontId="48" fillId="0" borderId="16" xfId="0" applyFont="1" applyBorder="1" applyAlignment="1">
      <alignment horizontal="right"/>
    </xf>
    <xf numFmtId="0" fontId="48" fillId="0" borderId="17" xfId="0" applyFont="1" applyBorder="1" applyAlignment="1">
      <alignment horizontal="right"/>
    </xf>
    <xf numFmtId="166" fontId="49" fillId="0" borderId="17" xfId="0" applyNumberFormat="1" applyFont="1" applyBorder="1" applyAlignment="1">
      <alignment horizontal="right"/>
    </xf>
    <xf numFmtId="166" fontId="48" fillId="0" borderId="17" xfId="0" applyNumberFormat="1" applyFont="1" applyBorder="1" applyAlignment="1">
      <alignment horizontal="right"/>
    </xf>
    <xf numFmtId="166" fontId="17" fillId="0" borderId="0" xfId="0" applyNumberFormat="1" applyFont="1" applyAlignment="1">
      <alignment horizontal="left" vertical="top" wrapText="1"/>
    </xf>
    <xf numFmtId="0" fontId="18" fillId="0" borderId="0" xfId="0" applyFont="1" applyAlignment="1">
      <alignment horizontal="left" vertical="top"/>
    </xf>
    <xf numFmtId="166" fontId="16" fillId="0" borderId="15" xfId="0" applyNumberFormat="1" applyFont="1" applyBorder="1" applyAlignment="1">
      <alignment horizontal="right" vertical="center"/>
    </xf>
    <xf numFmtId="0" fontId="18" fillId="0" borderId="17" xfId="0" applyFont="1" applyBorder="1" applyAlignment="1">
      <alignment horizontal="left" vertical="top" wrapText="1"/>
    </xf>
    <xf numFmtId="0" fontId="31" fillId="0" borderId="18" xfId="0" applyFont="1" applyBorder="1" applyAlignment="1">
      <alignment horizontal="center" vertical="center"/>
    </xf>
    <xf numFmtId="1" fontId="31" fillId="0" borderId="18" xfId="0" applyNumberFormat="1" applyFont="1" applyBorder="1" applyAlignment="1">
      <alignment horizontal="center" vertical="center"/>
    </xf>
    <xf numFmtId="0" fontId="32" fillId="0" borderId="18" xfId="0" applyFont="1" applyBorder="1" applyAlignment="1">
      <alignment horizontal="left" vertical="top" wrapText="1"/>
    </xf>
    <xf numFmtId="0" fontId="31" fillId="0" borderId="18" xfId="0" applyFont="1" applyBorder="1" applyAlignment="1">
      <alignment horizontal="center" vertical="center" wrapText="1"/>
    </xf>
    <xf numFmtId="3" fontId="31" fillId="0" borderId="18" xfId="0" applyNumberFormat="1" applyFont="1" applyBorder="1" applyAlignment="1">
      <alignment horizontal="right" vertical="center" wrapText="1"/>
    </xf>
    <xf numFmtId="2" fontId="31" fillId="0" borderId="18" xfId="0" applyNumberFormat="1" applyFont="1" applyBorder="1" applyAlignment="1">
      <alignment horizontal="center" vertical="center" wrapText="1"/>
    </xf>
    <xf numFmtId="3" fontId="36" fillId="0" borderId="18" xfId="0" applyNumberFormat="1" applyFont="1" applyBorder="1" applyAlignment="1">
      <alignment horizontal="center" vertical="center" wrapText="1"/>
    </xf>
    <xf numFmtId="3" fontId="36" fillId="0" borderId="18" xfId="0" applyNumberFormat="1" applyFont="1" applyBorder="1" applyAlignment="1">
      <alignment horizontal="right" vertical="center" wrapText="1"/>
    </xf>
    <xf numFmtId="0" fontId="31" fillId="0" borderId="0" xfId="0" applyFont="1" applyAlignment="1">
      <alignment horizontal="left" vertical="center"/>
    </xf>
    <xf numFmtId="0" fontId="31" fillId="0" borderId="0" xfId="0" applyFont="1" applyAlignment="1">
      <alignment horizontal="center" vertical="center" wrapText="1"/>
    </xf>
    <xf numFmtId="2" fontId="31" fillId="0" borderId="0" xfId="0" applyNumberFormat="1" applyFont="1" applyAlignment="1">
      <alignment horizontal="center" vertical="center" wrapText="1"/>
    </xf>
    <xf numFmtId="3" fontId="36" fillId="0" borderId="0" xfId="0" applyNumberFormat="1" applyFont="1" applyAlignment="1">
      <alignment horizontal="center" vertical="center" wrapText="1"/>
    </xf>
    <xf numFmtId="3" fontId="36" fillId="0" borderId="0" xfId="0" applyNumberFormat="1" applyFont="1" applyAlignment="1">
      <alignment horizontal="right" vertical="center" wrapText="1"/>
    </xf>
    <xf numFmtId="3" fontId="32" fillId="0" borderId="0" xfId="0" applyNumberFormat="1" applyFont="1" applyAlignment="1">
      <alignment horizontal="right" vertical="center"/>
    </xf>
    <xf numFmtId="1" fontId="31" fillId="0" borderId="0" xfId="0" applyNumberFormat="1" applyFont="1" applyAlignment="1">
      <alignment horizontal="right" vertical="center"/>
    </xf>
    <xf numFmtId="0" fontId="31" fillId="0" borderId="18" xfId="0" applyFont="1" applyBorder="1" applyAlignment="1">
      <alignment horizontal="left" vertical="center" wrapText="1"/>
    </xf>
    <xf numFmtId="0" fontId="30" fillId="0" borderId="1" xfId="0" applyFont="1" applyBorder="1" applyAlignment="1">
      <alignment horizontal="right" vertical="top" wrapText="1"/>
    </xf>
    <xf numFmtId="166" fontId="30" fillId="0" borderId="1" xfId="0" applyNumberFormat="1" applyFont="1" applyBorder="1" applyAlignment="1">
      <alignment horizontal="left" vertical="top" wrapText="1"/>
    </xf>
    <xf numFmtId="166" fontId="18" fillId="0" borderId="0" xfId="0" applyNumberFormat="1" applyFont="1" applyAlignment="1">
      <alignment horizontal="left" vertical="top" wrapText="1"/>
    </xf>
    <xf numFmtId="0" fontId="31" fillId="0" borderId="6" xfId="0" applyFont="1" applyBorder="1" applyAlignment="1">
      <alignment horizontal="center" vertical="center" wrapText="1"/>
    </xf>
    <xf numFmtId="166" fontId="30" fillId="0" borderId="0" xfId="1" applyNumberFormat="1" applyFont="1" applyFill="1" applyBorder="1" applyAlignment="1">
      <alignment horizontal="right" vertical="center"/>
    </xf>
    <xf numFmtId="3" fontId="31" fillId="0" borderId="0" xfId="0" applyNumberFormat="1" applyFont="1" applyAlignment="1">
      <alignment horizontal="right" vertical="center" wrapText="1"/>
    </xf>
    <xf numFmtId="1" fontId="31" fillId="0" borderId="6" xfId="0" applyNumberFormat="1" applyFont="1" applyBorder="1" applyAlignment="1">
      <alignment horizontal="center" vertical="center" wrapText="1" shrinkToFit="1"/>
    </xf>
    <xf numFmtId="0" fontId="31" fillId="0" borderId="6" xfId="0" applyFont="1" applyBorder="1" applyAlignment="1">
      <alignment horizontal="center" vertical="center"/>
    </xf>
    <xf numFmtId="1" fontId="31" fillId="0" borderId="6" xfId="0" applyNumberFormat="1" applyFont="1" applyBorder="1" applyAlignment="1">
      <alignment horizontal="center" vertical="center"/>
    </xf>
    <xf numFmtId="0" fontId="38" fillId="0" borderId="6" xfId="0" applyFont="1" applyBorder="1" applyAlignment="1">
      <alignment horizontal="left" vertical="center" wrapText="1"/>
    </xf>
    <xf numFmtId="0" fontId="32" fillId="0" borderId="6" xfId="0" applyFont="1" applyBorder="1" applyAlignment="1">
      <alignment horizontal="center" vertical="center" wrapText="1"/>
    </xf>
    <xf numFmtId="3" fontId="31" fillId="0" borderId="6" xfId="0" applyNumberFormat="1" applyFont="1" applyBorder="1" applyAlignment="1">
      <alignment horizontal="right" vertical="center" wrapText="1"/>
    </xf>
    <xf numFmtId="3" fontId="31" fillId="0" borderId="6" xfId="0" applyNumberFormat="1" applyFont="1" applyBorder="1" applyAlignment="1">
      <alignment horizontal="right" vertical="center" wrapText="1" shrinkToFit="1"/>
    </xf>
    <xf numFmtId="2" fontId="31" fillId="0" borderId="6" xfId="0" applyNumberFormat="1" applyFont="1" applyBorder="1" applyAlignment="1">
      <alignment horizontal="center" vertical="center" wrapText="1" shrinkToFit="1"/>
    </xf>
    <xf numFmtId="3" fontId="31" fillId="0" borderId="6" xfId="0" applyNumberFormat="1" applyFont="1" applyBorder="1" applyAlignment="1">
      <alignment horizontal="center" vertical="center" wrapText="1" shrinkToFit="1"/>
    </xf>
    <xf numFmtId="3" fontId="31" fillId="0" borderId="6" xfId="0" applyNumberFormat="1" applyFont="1" applyBorder="1" applyAlignment="1">
      <alignment horizontal="center" vertical="center" wrapText="1"/>
    </xf>
    <xf numFmtId="0" fontId="39" fillId="0" borderId="6" xfId="0" applyFont="1" applyBorder="1" applyAlignment="1">
      <alignment horizontal="left" vertical="center" wrapText="1"/>
    </xf>
    <xf numFmtId="3" fontId="31" fillId="0" borderId="6" xfId="1" applyNumberFormat="1" applyFont="1" applyFill="1" applyBorder="1" applyAlignment="1">
      <alignment horizontal="right" vertical="center" wrapText="1"/>
    </xf>
    <xf numFmtId="2" fontId="31" fillId="0" borderId="6" xfId="0" applyNumberFormat="1" applyFont="1" applyBorder="1" applyAlignment="1">
      <alignment horizontal="center" vertical="center" wrapText="1"/>
    </xf>
    <xf numFmtId="0" fontId="32" fillId="0" borderId="0" xfId="2" applyFont="1" applyAlignment="1">
      <alignment horizontal="left" vertical="top" wrapText="1"/>
    </xf>
    <xf numFmtId="3" fontId="30" fillId="0" borderId="0" xfId="0" applyNumberFormat="1" applyFont="1" applyAlignment="1">
      <alignment horizontal="center" vertical="center" wrapText="1"/>
    </xf>
    <xf numFmtId="3" fontId="30" fillId="0" borderId="0" xfId="0" applyNumberFormat="1" applyFont="1" applyAlignment="1">
      <alignment horizontal="right" vertical="center" wrapText="1"/>
    </xf>
    <xf numFmtId="1" fontId="31" fillId="0" borderId="0" xfId="0" applyNumberFormat="1" applyFont="1" applyAlignment="1">
      <alignment horizontal="center" vertical="center" wrapText="1" shrinkToFit="1"/>
    </xf>
    <xf numFmtId="0" fontId="32" fillId="0" borderId="0" xfId="0" applyFont="1" applyAlignment="1">
      <alignment horizontal="center" vertical="center" wrapText="1"/>
    </xf>
    <xf numFmtId="3" fontId="31" fillId="0" borderId="0" xfId="1" applyNumberFormat="1" applyFont="1" applyFill="1" applyBorder="1" applyAlignment="1">
      <alignment horizontal="right" vertical="center" wrapText="1"/>
    </xf>
    <xf numFmtId="3" fontId="31" fillId="0" borderId="0" xfId="0" applyNumberFormat="1" applyFont="1" applyAlignment="1">
      <alignment horizontal="right" vertical="center" wrapText="1" shrinkToFit="1"/>
    </xf>
    <xf numFmtId="3" fontId="30" fillId="0" borderId="0" xfId="0" applyNumberFormat="1" applyFont="1" applyAlignment="1">
      <alignment horizontal="center" vertical="center" wrapText="1" shrinkToFit="1"/>
    </xf>
    <xf numFmtId="3" fontId="30" fillId="0" borderId="0" xfId="0" applyNumberFormat="1" applyFont="1" applyAlignment="1">
      <alignment horizontal="right" vertical="center" wrapText="1" shrinkToFit="1"/>
    </xf>
    <xf numFmtId="4" fontId="31" fillId="0" borderId="6" xfId="0" applyNumberFormat="1" applyFont="1" applyBorder="1" applyAlignment="1">
      <alignment horizontal="right" vertical="center" wrapText="1"/>
    </xf>
    <xf numFmtId="4" fontId="31" fillId="0" borderId="6" xfId="0" applyNumberFormat="1" applyFont="1" applyBorder="1" applyAlignment="1">
      <alignment horizontal="right" vertical="center" wrapText="1" shrinkToFit="1"/>
    </xf>
    <xf numFmtId="4" fontId="31" fillId="0" borderId="6" xfId="0" applyNumberFormat="1" applyFont="1" applyBorder="1" applyAlignment="1">
      <alignment horizontal="center" vertical="center" wrapText="1" shrinkToFit="1"/>
    </xf>
    <xf numFmtId="4" fontId="31" fillId="0" borderId="6" xfId="0" applyNumberFormat="1" applyFont="1" applyBorder="1" applyAlignment="1">
      <alignment horizontal="center" vertical="center" wrapText="1"/>
    </xf>
    <xf numFmtId="0" fontId="30" fillId="0" borderId="0" xfId="0" applyFont="1" applyAlignment="1">
      <alignment horizontal="right" vertical="center"/>
    </xf>
    <xf numFmtId="3" fontId="30" fillId="0" borderId="0" xfId="0" applyNumberFormat="1" applyFont="1" applyAlignment="1">
      <alignment horizontal="right" vertical="center"/>
    </xf>
    <xf numFmtId="2" fontId="30" fillId="0" borderId="0" xfId="0" applyNumberFormat="1" applyFont="1" applyAlignment="1">
      <alignment horizontal="center" vertical="center"/>
    </xf>
    <xf numFmtId="3" fontId="30" fillId="0" borderId="0" xfId="0" applyNumberFormat="1" applyFont="1" applyAlignment="1">
      <alignment horizontal="center" vertical="center"/>
    </xf>
    <xf numFmtId="4" fontId="31" fillId="0" borderId="0" xfId="0" applyNumberFormat="1" applyFont="1" applyAlignment="1">
      <alignment horizontal="left" vertical="center" wrapText="1"/>
    </xf>
    <xf numFmtId="4" fontId="31" fillId="0" borderId="6" xfId="1" applyNumberFormat="1" applyFont="1" applyFill="1" applyBorder="1" applyAlignment="1">
      <alignment horizontal="right" vertical="center" wrapText="1"/>
    </xf>
    <xf numFmtId="166" fontId="31" fillId="0" borderId="6" xfId="1" applyNumberFormat="1" applyFont="1" applyBorder="1" applyAlignment="1">
      <alignment horizontal="center" vertical="center" wrapText="1" shrinkToFit="1"/>
    </xf>
    <xf numFmtId="166" fontId="31" fillId="0" borderId="6" xfId="1" applyNumberFormat="1" applyFont="1" applyBorder="1" applyAlignment="1">
      <alignment horizontal="center" vertical="center" wrapText="1"/>
    </xf>
    <xf numFmtId="1" fontId="31" fillId="0" borderId="6" xfId="0" applyNumberFormat="1" applyFont="1" applyBorder="1" applyAlignment="1">
      <alignment horizontal="left" vertical="center" wrapText="1"/>
    </xf>
    <xf numFmtId="166" fontId="30" fillId="0" borderId="0" xfId="1" applyNumberFormat="1" applyFont="1" applyFill="1" applyBorder="1" applyAlignment="1">
      <alignment horizontal="center" vertical="center" wrapText="1" shrinkToFit="1"/>
    </xf>
    <xf numFmtId="166" fontId="30" fillId="0" borderId="0" xfId="1" applyNumberFormat="1" applyFont="1" applyFill="1" applyBorder="1" applyAlignment="1">
      <alignment horizontal="right" vertical="center" wrapText="1" shrinkToFit="1"/>
    </xf>
    <xf numFmtId="0" fontId="31" fillId="0" borderId="6" xfId="0" applyFont="1" applyBorder="1" applyAlignment="1">
      <alignment horizontal="right" vertical="center"/>
    </xf>
    <xf numFmtId="2" fontId="31" fillId="0" borderId="6" xfId="0" applyNumberFormat="1" applyFont="1" applyBorder="1" applyAlignment="1">
      <alignment horizontal="center" vertical="center"/>
    </xf>
    <xf numFmtId="166" fontId="31" fillId="0" borderId="6" xfId="1" applyNumberFormat="1" applyFont="1" applyBorder="1" applyAlignment="1">
      <alignment horizontal="center" vertical="center"/>
    </xf>
    <xf numFmtId="166" fontId="30" fillId="0" borderId="0" xfId="1" applyNumberFormat="1" applyFont="1" applyFill="1" applyBorder="1" applyAlignment="1">
      <alignment horizontal="center" vertical="center"/>
    </xf>
    <xf numFmtId="4" fontId="32" fillId="17" borderId="1" xfId="1" applyNumberFormat="1" applyFont="1" applyFill="1" applyBorder="1" applyAlignment="1">
      <alignment horizontal="left" vertical="center" wrapText="1"/>
    </xf>
    <xf numFmtId="166" fontId="30" fillId="9" borderId="1" xfId="1" applyNumberFormat="1" applyFont="1" applyFill="1" applyBorder="1" applyAlignment="1">
      <alignment horizontal="left" vertical="center"/>
    </xf>
    <xf numFmtId="166" fontId="47" fillId="11" borderId="1" xfId="1" applyNumberFormat="1" applyFont="1" applyFill="1" applyBorder="1" applyAlignment="1">
      <alignment horizontal="left" vertical="center"/>
    </xf>
    <xf numFmtId="166" fontId="31" fillId="8" borderId="1" xfId="1" applyNumberFormat="1" applyFont="1" applyFill="1" applyBorder="1" applyAlignment="1">
      <alignment horizontal="left" vertical="center"/>
    </xf>
    <xf numFmtId="0" fontId="36" fillId="0" borderId="1" xfId="0" applyFont="1" applyBorder="1" applyAlignment="1">
      <alignment vertical="top" wrapText="1"/>
    </xf>
    <xf numFmtId="166" fontId="30" fillId="0" borderId="0" xfId="1" applyNumberFormat="1" applyFont="1" applyFill="1" applyBorder="1" applyAlignment="1">
      <alignment horizontal="left" vertical="center"/>
    </xf>
    <xf numFmtId="0" fontId="31" fillId="0" borderId="7" xfId="0" applyFont="1" applyBorder="1" applyAlignment="1">
      <alignment horizontal="center" vertical="center"/>
    </xf>
    <xf numFmtId="43" fontId="31" fillId="0" borderId="7" xfId="0" applyNumberFormat="1" applyFont="1" applyBorder="1" applyAlignment="1">
      <alignment horizontal="center" vertical="center"/>
    </xf>
    <xf numFmtId="43" fontId="31" fillId="0" borderId="6" xfId="0" applyNumberFormat="1" applyFont="1" applyBorder="1" applyAlignment="1">
      <alignment horizontal="center" vertical="center"/>
    </xf>
    <xf numFmtId="43" fontId="31" fillId="0" borderId="19" xfId="0" applyNumberFormat="1" applyFont="1" applyBorder="1" applyAlignment="1">
      <alignment horizontal="center" vertical="center"/>
    </xf>
    <xf numFmtId="0" fontId="32" fillId="8" borderId="0" xfId="0" applyFont="1" applyFill="1" applyAlignment="1">
      <alignment horizontal="left" vertical="top" wrapText="1"/>
    </xf>
    <xf numFmtId="0" fontId="31" fillId="8" borderId="0" xfId="0" applyFont="1" applyFill="1" applyAlignment="1">
      <alignment horizontal="center" vertical="center"/>
    </xf>
    <xf numFmtId="0" fontId="31" fillId="8" borderId="0" xfId="0" applyFont="1" applyFill="1" applyAlignment="1">
      <alignment horizontal="right" vertical="center"/>
    </xf>
    <xf numFmtId="1" fontId="31" fillId="8" borderId="0" xfId="0" applyNumberFormat="1" applyFont="1" applyFill="1" applyAlignment="1">
      <alignment horizontal="center" vertical="center"/>
    </xf>
    <xf numFmtId="166" fontId="31" fillId="8" borderId="0" xfId="1" applyNumberFormat="1" applyFont="1" applyFill="1" applyBorder="1" applyAlignment="1">
      <alignment horizontal="right" vertical="center"/>
    </xf>
    <xf numFmtId="166" fontId="30" fillId="8" borderId="0" xfId="1" applyNumberFormat="1" applyFont="1" applyFill="1" applyBorder="1" applyAlignment="1">
      <alignment horizontal="right" vertical="center"/>
    </xf>
    <xf numFmtId="166" fontId="31" fillId="8" borderId="0" xfId="1" applyNumberFormat="1" applyFont="1" applyFill="1" applyBorder="1" applyAlignment="1">
      <alignment horizontal="left" vertical="center"/>
    </xf>
    <xf numFmtId="0" fontId="52" fillId="0" borderId="0" xfId="0" applyFont="1" applyAlignment="1">
      <alignment horizontal="left" vertical="center"/>
    </xf>
    <xf numFmtId="3" fontId="52" fillId="0" borderId="0" xfId="0" applyNumberFormat="1" applyFont="1" applyAlignment="1">
      <alignment horizontal="right" vertical="center"/>
    </xf>
    <xf numFmtId="0" fontId="52" fillId="0" borderId="0" xfId="0" applyFont="1" applyAlignment="1">
      <alignment horizontal="center" vertical="center"/>
    </xf>
    <xf numFmtId="166" fontId="52" fillId="0" borderId="0" xfId="0" applyNumberFormat="1" applyFont="1" applyAlignment="1">
      <alignment horizontal="right" vertical="center"/>
    </xf>
    <xf numFmtId="0" fontId="52" fillId="0" borderId="15" xfId="0" applyFont="1" applyBorder="1" applyAlignment="1">
      <alignment horizontal="left" vertical="center"/>
    </xf>
    <xf numFmtId="166" fontId="52" fillId="0" borderId="15" xfId="0" applyNumberFormat="1" applyFont="1" applyBorder="1" applyAlignment="1">
      <alignment horizontal="right" vertical="center"/>
    </xf>
    <xf numFmtId="166" fontId="52" fillId="0" borderId="15" xfId="0" applyNumberFormat="1" applyFont="1" applyBorder="1" applyAlignment="1">
      <alignment horizontal="left" vertical="center"/>
    </xf>
    <xf numFmtId="0" fontId="52" fillId="0" borderId="17" xfId="0" applyFont="1" applyBorder="1" applyAlignment="1">
      <alignment horizontal="left" vertical="center"/>
    </xf>
    <xf numFmtId="1" fontId="52" fillId="0" borderId="17" xfId="0" applyNumberFormat="1" applyFont="1" applyBorder="1" applyAlignment="1">
      <alignment horizontal="center" vertical="center"/>
    </xf>
    <xf numFmtId="0" fontId="52" fillId="0" borderId="17" xfId="0" applyFont="1" applyBorder="1" applyAlignment="1">
      <alignment horizontal="center" vertical="center" wrapText="1"/>
    </xf>
    <xf numFmtId="166" fontId="47" fillId="10" borderId="1" xfId="1" applyNumberFormat="1" applyFont="1" applyFill="1" applyBorder="1" applyAlignment="1">
      <alignment horizontal="right" vertical="center"/>
    </xf>
    <xf numFmtId="0" fontId="51" fillId="10" borderId="1" xfId="0" applyFont="1" applyFill="1" applyBorder="1" applyAlignment="1">
      <alignment horizontal="left" vertical="top" wrapText="1"/>
    </xf>
    <xf numFmtId="0" fontId="52" fillId="10" borderId="1" xfId="0" applyFont="1" applyFill="1" applyBorder="1" applyAlignment="1">
      <alignment horizontal="center" vertical="center"/>
    </xf>
    <xf numFmtId="0" fontId="47" fillId="10" borderId="1" xfId="0" applyFont="1" applyFill="1" applyBorder="1" applyAlignment="1">
      <alignment horizontal="center" vertical="center"/>
    </xf>
    <xf numFmtId="0" fontId="47" fillId="10" borderId="1" xfId="0" applyFont="1" applyFill="1" applyBorder="1" applyAlignment="1">
      <alignment horizontal="right" vertical="center"/>
    </xf>
    <xf numFmtId="4" fontId="47" fillId="10" borderId="1" xfId="0" applyNumberFormat="1" applyFont="1" applyFill="1" applyBorder="1" applyAlignment="1">
      <alignment horizontal="right" vertical="center"/>
    </xf>
    <xf numFmtId="1" fontId="47" fillId="10" borderId="1" xfId="0" applyNumberFormat="1" applyFont="1" applyFill="1" applyBorder="1" applyAlignment="1">
      <alignment horizontal="center" vertical="center"/>
    </xf>
    <xf numFmtId="166" fontId="47" fillId="10" borderId="1" xfId="1" applyNumberFormat="1" applyFont="1" applyFill="1" applyBorder="1" applyAlignment="1">
      <alignment horizontal="center" vertical="center"/>
    </xf>
    <xf numFmtId="166" fontId="47" fillId="10" borderId="1" xfId="1" applyNumberFormat="1" applyFont="1" applyFill="1" applyBorder="1" applyAlignment="1">
      <alignment horizontal="left" vertical="center"/>
    </xf>
    <xf numFmtId="0" fontId="52" fillId="0" borderId="0" xfId="0" applyFont="1" applyAlignment="1">
      <alignment horizontal="left" vertical="top"/>
    </xf>
    <xf numFmtId="4" fontId="52" fillId="0" borderId="0" xfId="0" applyNumberFormat="1" applyFont="1" applyAlignment="1">
      <alignment horizontal="center" vertical="center"/>
    </xf>
    <xf numFmtId="0" fontId="53" fillId="11" borderId="1" xfId="0" applyFont="1" applyFill="1" applyBorder="1" applyAlignment="1">
      <alignment horizontal="right" vertical="top" wrapText="1"/>
    </xf>
    <xf numFmtId="0" fontId="53" fillId="11" borderId="1" xfId="0" applyFont="1" applyFill="1" applyBorder="1" applyAlignment="1">
      <alignment horizontal="right" vertical="center" wrapText="1"/>
    </xf>
    <xf numFmtId="0" fontId="47" fillId="11" borderId="1" xfId="0" applyFont="1" applyFill="1" applyBorder="1" applyAlignment="1">
      <alignment horizontal="center" vertical="center"/>
    </xf>
    <xf numFmtId="0" fontId="47" fillId="11" borderId="1" xfId="0" applyFont="1" applyFill="1" applyBorder="1" applyAlignment="1">
      <alignment horizontal="right" vertical="center"/>
    </xf>
    <xf numFmtId="166" fontId="47" fillId="8" borderId="1" xfId="1" applyNumberFormat="1" applyFont="1" applyFill="1" applyBorder="1" applyAlignment="1">
      <alignment horizontal="right" vertical="center"/>
    </xf>
    <xf numFmtId="1" fontId="47" fillId="8" borderId="1" xfId="0" applyNumberFormat="1" applyFont="1" applyFill="1" applyBorder="1" applyAlignment="1">
      <alignment horizontal="center" vertical="center"/>
    </xf>
    <xf numFmtId="0" fontId="54" fillId="0" borderId="0" xfId="0" applyFont="1" applyAlignment="1">
      <alignment horizontal="left" vertical="center"/>
    </xf>
    <xf numFmtId="0" fontId="54" fillId="0" borderId="15" xfId="0" applyFont="1" applyBorder="1" applyAlignment="1">
      <alignment horizontal="left" vertical="center"/>
    </xf>
    <xf numFmtId="0" fontId="55" fillId="0" borderId="17" xfId="0" applyFont="1" applyBorder="1" applyAlignment="1">
      <alignment horizontal="left" vertical="center"/>
    </xf>
    <xf numFmtId="0" fontId="55" fillId="0" borderId="0" xfId="0" applyFont="1" applyAlignment="1">
      <alignment horizontal="left" vertical="center"/>
    </xf>
    <xf numFmtId="0" fontId="55" fillId="0" borderId="15" xfId="0" applyFont="1" applyBorder="1" applyAlignment="1">
      <alignment horizontal="left" vertical="center"/>
    </xf>
    <xf numFmtId="3" fontId="55" fillId="0" borderId="17" xfId="0" applyNumberFormat="1" applyFont="1" applyBorder="1" applyAlignment="1">
      <alignment vertical="top" wrapText="1"/>
    </xf>
    <xf numFmtId="166" fontId="53" fillId="0" borderId="17" xfId="0" applyNumberFormat="1" applyFont="1" applyBorder="1" applyAlignment="1">
      <alignment horizontal="right" vertical="center" wrapText="1"/>
    </xf>
    <xf numFmtId="166" fontId="53" fillId="0" borderId="17" xfId="0" applyNumberFormat="1" applyFont="1" applyBorder="1" applyAlignment="1">
      <alignment horizontal="left" vertical="center" wrapText="1"/>
    </xf>
    <xf numFmtId="1" fontId="31" fillId="0" borderId="1" xfId="0" applyNumberFormat="1" applyFont="1" applyBorder="1" applyAlignment="1">
      <alignment horizontal="left" vertical="top" wrapText="1"/>
    </xf>
    <xf numFmtId="1" fontId="31" fillId="17" borderId="1" xfId="0" applyNumberFormat="1" applyFont="1" applyFill="1" applyBorder="1" applyAlignment="1">
      <alignment horizontal="left" vertical="top" wrapText="1"/>
    </xf>
    <xf numFmtId="0" fontId="16" fillId="0" borderId="0" xfId="59" applyFont="1"/>
    <xf numFmtId="2" fontId="44" fillId="5" borderId="1" xfId="2" applyNumberFormat="1" applyFont="1" applyFill="1" applyBorder="1" applyAlignment="1">
      <alignment horizontal="center" vertical="center" wrapText="1"/>
    </xf>
    <xf numFmtId="167" fontId="44" fillId="5" borderId="1" xfId="2" applyNumberFormat="1" applyFont="1" applyFill="1" applyBorder="1" applyAlignment="1">
      <alignment horizontal="center" vertical="center" wrapText="1"/>
    </xf>
    <xf numFmtId="1" fontId="44" fillId="5" borderId="1" xfId="2" applyNumberFormat="1" applyFont="1" applyFill="1" applyBorder="1" applyAlignment="1">
      <alignment horizontal="center" vertical="center" wrapText="1"/>
    </xf>
    <xf numFmtId="0" fontId="44" fillId="5" borderId="1" xfId="2" applyFont="1" applyFill="1" applyBorder="1" applyAlignment="1">
      <alignment horizontal="center" vertical="center" wrapText="1"/>
    </xf>
    <xf numFmtId="2" fontId="44" fillId="5" borderId="1" xfId="2" applyNumberFormat="1" applyFont="1" applyFill="1" applyBorder="1" applyAlignment="1">
      <alignment horizontal="center" vertical="center" shrinkToFit="1"/>
    </xf>
    <xf numFmtId="169" fontId="44" fillId="5" borderId="1" xfId="2" applyNumberFormat="1" applyFont="1" applyFill="1" applyBorder="1" applyAlignment="1">
      <alignment horizontal="center" vertical="center" wrapText="1"/>
    </xf>
    <xf numFmtId="0" fontId="57" fillId="5" borderId="1" xfId="2" applyFont="1" applyFill="1" applyBorder="1" applyAlignment="1">
      <alignment horizontal="center" vertical="center" wrapText="1"/>
    </xf>
    <xf numFmtId="166" fontId="57" fillId="5" borderId="1" xfId="60" applyNumberFormat="1" applyFont="1" applyFill="1" applyBorder="1" applyAlignment="1">
      <alignment horizontal="center" vertical="center" shrinkToFit="1"/>
    </xf>
    <xf numFmtId="167" fontId="57" fillId="5" borderId="1" xfId="2" applyNumberFormat="1" applyFont="1" applyFill="1" applyBorder="1" applyAlignment="1">
      <alignment horizontal="center" vertical="center" wrapText="1"/>
    </xf>
    <xf numFmtId="1" fontId="57" fillId="5" borderId="1" xfId="2" applyNumberFormat="1" applyFont="1" applyFill="1" applyBorder="1" applyAlignment="1">
      <alignment horizontal="center" vertical="center" wrapText="1"/>
    </xf>
    <xf numFmtId="2" fontId="57" fillId="5" borderId="1" xfId="2" applyNumberFormat="1" applyFont="1" applyFill="1" applyBorder="1" applyAlignment="1">
      <alignment horizontal="center" vertical="center" wrapText="1"/>
    </xf>
    <xf numFmtId="2" fontId="57" fillId="5" borderId="1" xfId="2" applyNumberFormat="1" applyFont="1" applyFill="1" applyBorder="1" applyAlignment="1">
      <alignment horizontal="center" vertical="center" shrinkToFit="1"/>
    </xf>
    <xf numFmtId="2" fontId="57" fillId="5" borderId="3" xfId="2" applyNumberFormat="1" applyFont="1" applyFill="1" applyBorder="1" applyAlignment="1">
      <alignment horizontal="center" vertical="center" wrapText="1"/>
    </xf>
    <xf numFmtId="167" fontId="57" fillId="5" borderId="3" xfId="2" applyNumberFormat="1" applyFont="1" applyFill="1" applyBorder="1" applyAlignment="1">
      <alignment horizontal="center" vertical="center" wrapText="1"/>
    </xf>
    <xf numFmtId="1" fontId="57" fillId="5" borderId="3" xfId="2" applyNumberFormat="1" applyFont="1" applyFill="1" applyBorder="1" applyAlignment="1">
      <alignment horizontal="center" vertical="center" wrapText="1"/>
    </xf>
    <xf numFmtId="0" fontId="57" fillId="5" borderId="3" xfId="2" applyFont="1" applyFill="1" applyBorder="1" applyAlignment="1">
      <alignment horizontal="center" vertical="center" wrapText="1"/>
    </xf>
    <xf numFmtId="166" fontId="57" fillId="5" borderId="3" xfId="60" applyNumberFormat="1" applyFont="1" applyFill="1" applyBorder="1" applyAlignment="1">
      <alignment horizontal="center" vertical="center" shrinkToFit="1"/>
    </xf>
    <xf numFmtId="0" fontId="44" fillId="0" borderId="1" xfId="2" applyFont="1" applyBorder="1"/>
    <xf numFmtId="2" fontId="44" fillId="0" borderId="1" xfId="2" applyNumberFormat="1" applyFont="1" applyBorder="1"/>
    <xf numFmtId="0" fontId="57" fillId="0" borderId="3" xfId="2" applyFont="1" applyBorder="1"/>
    <xf numFmtId="2" fontId="57" fillId="0" borderId="3" xfId="2" applyNumberFormat="1" applyFont="1" applyBorder="1"/>
    <xf numFmtId="1" fontId="44" fillId="5" borderId="1" xfId="2" applyNumberFormat="1" applyFont="1" applyFill="1" applyBorder="1" applyAlignment="1">
      <alignment horizontal="center" vertical="center" shrinkToFit="1"/>
    </xf>
    <xf numFmtId="0" fontId="57" fillId="5" borderId="1" xfId="2" applyFont="1" applyFill="1" applyBorder="1" applyAlignment="1">
      <alignment horizontal="center" vertical="center" shrinkToFit="1"/>
    </xf>
    <xf numFmtId="0" fontId="44" fillId="5" borderId="1" xfId="2" applyFont="1" applyFill="1" applyBorder="1" applyAlignment="1">
      <alignment horizontal="center" vertical="center" shrinkToFit="1"/>
    </xf>
    <xf numFmtId="2" fontId="44" fillId="5" borderId="1" xfId="61" applyNumberFormat="1" applyFont="1" applyFill="1" applyBorder="1" applyAlignment="1">
      <alignment horizontal="center" vertical="center" shrinkToFit="1"/>
    </xf>
    <xf numFmtId="1" fontId="44" fillId="5" borderId="1" xfId="2" applyNumberFormat="1" applyFont="1" applyFill="1" applyBorder="1" applyAlignment="1">
      <alignment horizontal="center" vertical="center"/>
    </xf>
    <xf numFmtId="0" fontId="44" fillId="5" borderId="1" xfId="2" applyFont="1" applyFill="1" applyBorder="1" applyAlignment="1">
      <alignment horizontal="center" vertical="center"/>
    </xf>
    <xf numFmtId="2" fontId="57" fillId="5" borderId="1" xfId="2" applyNumberFormat="1" applyFont="1" applyFill="1" applyBorder="1" applyAlignment="1">
      <alignment horizontal="center" vertical="center"/>
    </xf>
    <xf numFmtId="2" fontId="44" fillId="5" borderId="1" xfId="2" applyNumberFormat="1" applyFont="1" applyFill="1" applyBorder="1" applyAlignment="1">
      <alignment horizontal="center" vertical="center"/>
    </xf>
    <xf numFmtId="1" fontId="57" fillId="5" borderId="1" xfId="2" applyNumberFormat="1" applyFont="1" applyFill="1" applyBorder="1" applyAlignment="1">
      <alignment horizontal="center" vertical="center" shrinkToFit="1"/>
    </xf>
    <xf numFmtId="2" fontId="44" fillId="5" borderId="1" xfId="2" applyNumberFormat="1" applyFont="1" applyFill="1" applyBorder="1" applyAlignment="1">
      <alignment horizontal="center" vertical="center" wrapText="1" shrinkToFit="1"/>
    </xf>
    <xf numFmtId="2" fontId="44" fillId="5" borderId="1" xfId="61" applyNumberFormat="1" applyFont="1" applyFill="1" applyBorder="1" applyAlignment="1">
      <alignment horizontal="center" vertical="center" wrapText="1" shrinkToFit="1"/>
    </xf>
    <xf numFmtId="0" fontId="16" fillId="0" borderId="0" xfId="59" applyFont="1" applyAlignment="1">
      <alignment vertical="center"/>
    </xf>
    <xf numFmtId="0" fontId="59" fillId="0" borderId="12" xfId="2" applyFont="1" applyBorder="1" applyAlignment="1">
      <alignment horizontal="left" vertical="center" wrapText="1"/>
    </xf>
    <xf numFmtId="0" fontId="59" fillId="0" borderId="12" xfId="2" applyFont="1" applyBorder="1" applyAlignment="1">
      <alignment horizontal="justify" vertical="center" wrapText="1"/>
    </xf>
    <xf numFmtId="0" fontId="60" fillId="0" borderId="13" xfId="2" applyFont="1" applyBorder="1" applyAlignment="1">
      <alignment vertical="center"/>
    </xf>
    <xf numFmtId="0" fontId="59" fillId="0" borderId="13" xfId="2" applyFont="1" applyBorder="1" applyAlignment="1">
      <alignment vertical="center" wrapText="1" shrinkToFit="1"/>
    </xf>
    <xf numFmtId="2" fontId="60" fillId="0" borderId="13" xfId="2" applyNumberFormat="1" applyFont="1" applyBorder="1" applyAlignment="1">
      <alignment horizontal="center" vertical="center" wrapText="1" shrinkToFit="1"/>
    </xf>
    <xf numFmtId="0" fontId="60" fillId="0" borderId="12" xfId="2" applyFont="1" applyBorder="1" applyAlignment="1">
      <alignment horizontal="justify" vertical="center" wrapText="1"/>
    </xf>
    <xf numFmtId="0" fontId="60" fillId="0" borderId="13" xfId="2" applyFont="1" applyBorder="1" applyAlignment="1">
      <alignment vertical="center" wrapText="1"/>
    </xf>
    <xf numFmtId="2" fontId="60" fillId="0" borderId="13" xfId="2" applyNumberFormat="1" applyFont="1" applyBorder="1" applyAlignment="1">
      <alignment vertical="center" wrapText="1"/>
    </xf>
    <xf numFmtId="2" fontId="59" fillId="0" borderId="13" xfId="2" applyNumberFormat="1" applyFont="1" applyBorder="1" applyAlignment="1">
      <alignment vertical="center" wrapText="1"/>
    </xf>
    <xf numFmtId="0" fontId="59" fillId="0" borderId="13" xfId="2" applyFont="1" applyBorder="1" applyAlignment="1">
      <alignment horizontal="left" vertical="center" wrapText="1"/>
    </xf>
    <xf numFmtId="0" fontId="60" fillId="0" borderId="12" xfId="2" applyFont="1" applyBorder="1" applyAlignment="1">
      <alignment horizontal="left" vertical="center" wrapText="1"/>
    </xf>
    <xf numFmtId="0" fontId="60" fillId="0" borderId="13" xfId="2" applyFont="1" applyBorder="1" applyAlignment="1">
      <alignment horizontal="center" vertical="center" wrapText="1"/>
    </xf>
    <xf numFmtId="0" fontId="44" fillId="0" borderId="12" xfId="2" applyFont="1" applyBorder="1" applyAlignment="1">
      <alignment vertical="center"/>
    </xf>
    <xf numFmtId="0" fontId="44" fillId="0" borderId="13" xfId="2" applyFont="1" applyBorder="1" applyAlignment="1">
      <alignment vertical="center"/>
    </xf>
    <xf numFmtId="0" fontId="59" fillId="0" borderId="13" xfId="2" applyFont="1" applyBorder="1" applyAlignment="1">
      <alignment vertical="center" wrapText="1"/>
    </xf>
    <xf numFmtId="0" fontId="59" fillId="0" borderId="13" xfId="2" applyFont="1" applyBorder="1" applyAlignment="1">
      <alignment vertical="center"/>
    </xf>
    <xf numFmtId="0" fontId="60" fillId="0" borderId="13" xfId="2" applyFont="1" applyBorder="1" applyAlignment="1">
      <alignment horizontal="left" vertical="center" wrapText="1" shrinkToFit="1"/>
    </xf>
    <xf numFmtId="1" fontId="60" fillId="0" borderId="13" xfId="2" applyNumberFormat="1" applyFont="1" applyBorder="1" applyAlignment="1">
      <alignment vertical="center" wrapText="1" shrinkToFit="1"/>
    </xf>
    <xf numFmtId="2" fontId="60" fillId="0" borderId="13" xfId="2" applyNumberFormat="1" applyFont="1" applyBorder="1" applyAlignment="1">
      <alignment horizontal="right" vertical="center" wrapText="1" shrinkToFit="1"/>
    </xf>
    <xf numFmtId="0" fontId="60" fillId="0" borderId="12" xfId="2" applyFont="1" applyBorder="1" applyAlignment="1">
      <alignment vertical="center"/>
    </xf>
    <xf numFmtId="0" fontId="60" fillId="0" borderId="13" xfId="2" applyFont="1" applyBorder="1" applyAlignment="1">
      <alignment horizontal="center" vertical="center"/>
    </xf>
    <xf numFmtId="2" fontId="60" fillId="0" borderId="13" xfId="61" applyNumberFormat="1" applyFont="1" applyBorder="1" applyAlignment="1">
      <alignment horizontal="right" vertical="center" wrapText="1" shrinkToFit="1"/>
    </xf>
    <xf numFmtId="0" fontId="59" fillId="0" borderId="13" xfId="2" applyFont="1" applyBorder="1" applyAlignment="1">
      <alignment horizontal="left" vertical="center" wrapText="1" shrinkToFit="1"/>
    </xf>
    <xf numFmtId="0" fontId="60" fillId="0" borderId="13" xfId="2" applyFont="1" applyBorder="1" applyAlignment="1">
      <alignment vertical="center" wrapText="1" shrinkToFit="1"/>
    </xf>
    <xf numFmtId="1" fontId="60" fillId="0" borderId="13" xfId="2" applyNumberFormat="1" applyFont="1" applyBorder="1" applyAlignment="1">
      <alignment vertical="center" wrapText="1"/>
    </xf>
    <xf numFmtId="0" fontId="60" fillId="0" borderId="13" xfId="2" applyFont="1" applyBorder="1" applyAlignment="1">
      <alignment horizontal="left" vertical="center" wrapText="1"/>
    </xf>
    <xf numFmtId="2" fontId="60" fillId="0" borderId="13" xfId="2" applyNumberFormat="1" applyFont="1" applyBorder="1" applyAlignment="1">
      <alignment vertical="center" wrapText="1" shrinkToFit="1"/>
    </xf>
    <xf numFmtId="2" fontId="59" fillId="0" borderId="13" xfId="2" applyNumberFormat="1" applyFont="1" applyBorder="1" applyAlignment="1">
      <alignment horizontal="center" vertical="center" wrapText="1" shrinkToFit="1"/>
    </xf>
    <xf numFmtId="0" fontId="60" fillId="0" borderId="12" xfId="2" applyFont="1" applyBorder="1" applyAlignment="1">
      <alignment vertical="center" wrapText="1"/>
    </xf>
    <xf numFmtId="169" fontId="60" fillId="0" borderId="13" xfId="61" applyNumberFormat="1" applyFont="1" applyBorder="1" applyAlignment="1">
      <alignment horizontal="right" vertical="center" wrapText="1" shrinkToFit="1"/>
    </xf>
    <xf numFmtId="0" fontId="59" fillId="0" borderId="12" xfId="2" applyFont="1" applyBorder="1" applyAlignment="1">
      <alignment vertical="center"/>
    </xf>
    <xf numFmtId="166" fontId="59" fillId="0" borderId="13" xfId="60" applyNumberFormat="1" applyFont="1" applyBorder="1" applyAlignment="1">
      <alignment horizontal="center" vertical="center" wrapText="1" shrinkToFit="1"/>
    </xf>
    <xf numFmtId="2" fontId="44" fillId="5" borderId="1" xfId="2" applyNumberFormat="1" applyFont="1" applyFill="1" applyBorder="1" applyAlignment="1">
      <alignment vertical="top" wrapText="1"/>
    </xf>
    <xf numFmtId="0" fontId="44" fillId="5" borderId="1" xfId="2" applyFont="1" applyFill="1" applyBorder="1" applyAlignment="1">
      <alignment vertical="top" wrapText="1"/>
    </xf>
    <xf numFmtId="2" fontId="44" fillId="5" borderId="1" xfId="2" applyNumberFormat="1" applyFont="1" applyFill="1" applyBorder="1" applyAlignment="1">
      <alignment horizontal="center" vertical="top" wrapText="1" shrinkToFit="1"/>
    </xf>
    <xf numFmtId="169" fontId="44" fillId="5" borderId="1" xfId="2" applyNumberFormat="1" applyFont="1" applyFill="1" applyBorder="1" applyAlignment="1">
      <alignment vertical="top" wrapText="1"/>
    </xf>
    <xf numFmtId="2" fontId="44" fillId="5" borderId="1" xfId="2" applyNumberFormat="1" applyFont="1" applyFill="1" applyBorder="1" applyAlignment="1">
      <alignment vertical="center" wrapText="1"/>
    </xf>
    <xf numFmtId="0" fontId="44" fillId="5" borderId="1" xfId="2" applyFont="1" applyFill="1" applyBorder="1" applyAlignment="1">
      <alignment vertical="center" wrapText="1"/>
    </xf>
    <xf numFmtId="43" fontId="57" fillId="5" borderId="1" xfId="60" applyFont="1" applyFill="1" applyBorder="1" applyAlignment="1">
      <alignment horizontal="center" vertical="center" wrapText="1"/>
    </xf>
    <xf numFmtId="0" fontId="57" fillId="0" borderId="1" xfId="2" applyFont="1" applyBorder="1"/>
    <xf numFmtId="2" fontId="57" fillId="0" borderId="1" xfId="2" applyNumberFormat="1" applyFont="1" applyBorder="1"/>
    <xf numFmtId="0" fontId="16" fillId="0" borderId="0" xfId="59" applyFont="1" applyAlignment="1">
      <alignment horizontal="center" vertical="center"/>
    </xf>
    <xf numFmtId="166" fontId="59" fillId="0" borderId="0" xfId="60" applyNumberFormat="1" applyFont="1" applyBorder="1" applyAlignment="1">
      <alignment horizontal="center" vertical="center" wrapText="1" shrinkToFit="1"/>
    </xf>
    <xf numFmtId="0" fontId="16" fillId="0" borderId="1" xfId="59" applyFont="1" applyBorder="1"/>
    <xf numFmtId="2" fontId="29" fillId="5" borderId="1" xfId="61" applyNumberFormat="1" applyFont="1" applyFill="1" applyBorder="1" applyAlignment="1">
      <alignment horizontal="center" vertical="center" shrinkToFit="1"/>
    </xf>
    <xf numFmtId="0" fontId="57" fillId="5" borderId="1" xfId="2" applyFont="1" applyFill="1" applyBorder="1" applyAlignment="1">
      <alignment horizontal="left" vertical="center" wrapText="1"/>
    </xf>
    <xf numFmtId="0" fontId="44" fillId="5" borderId="1" xfId="2" applyFont="1" applyFill="1" applyBorder="1" applyAlignment="1">
      <alignment horizontal="left" vertical="center" wrapText="1"/>
    </xf>
    <xf numFmtId="0" fontId="44" fillId="5" borderId="1" xfId="2" applyFont="1" applyFill="1" applyBorder="1" applyAlignment="1">
      <alignment horizontal="left" vertical="top" wrapText="1"/>
    </xf>
    <xf numFmtId="0" fontId="57" fillId="5" borderId="1" xfId="2" applyFont="1" applyFill="1" applyBorder="1" applyAlignment="1">
      <alignment horizontal="left" vertical="top" wrapText="1"/>
    </xf>
    <xf numFmtId="2" fontId="44" fillId="5" borderId="1" xfId="2" applyNumberFormat="1" applyFont="1" applyFill="1" applyBorder="1" applyAlignment="1">
      <alignment horizontal="left" vertical="center" wrapText="1"/>
    </xf>
    <xf numFmtId="2" fontId="57" fillId="5" borderId="18" xfId="2" applyNumberFormat="1" applyFont="1" applyFill="1" applyBorder="1" applyAlignment="1">
      <alignment horizontal="center" vertical="center" wrapText="1"/>
    </xf>
    <xf numFmtId="0" fontId="57" fillId="5" borderId="18" xfId="2" applyFont="1" applyFill="1" applyBorder="1" applyAlignment="1">
      <alignment horizontal="center" vertical="center" wrapText="1"/>
    </xf>
    <xf numFmtId="167" fontId="57" fillId="5" borderId="18" xfId="2" applyNumberFormat="1" applyFont="1" applyFill="1" applyBorder="1" applyAlignment="1">
      <alignment horizontal="center" vertical="center" wrapText="1"/>
    </xf>
    <xf numFmtId="1" fontId="57" fillId="5" borderId="18" xfId="2" applyNumberFormat="1" applyFont="1" applyFill="1" applyBorder="1" applyAlignment="1">
      <alignment horizontal="center" vertical="center" wrapText="1"/>
    </xf>
    <xf numFmtId="2" fontId="57" fillId="5" borderId="18" xfId="2" applyNumberFormat="1" applyFont="1" applyFill="1" applyBorder="1" applyAlignment="1">
      <alignment horizontal="center" vertical="center" shrinkToFit="1"/>
    </xf>
    <xf numFmtId="0" fontId="44" fillId="5" borderId="1" xfId="2" applyFont="1" applyFill="1" applyBorder="1" applyAlignment="1">
      <alignment horizontal="justify" vertical="top" wrapText="1"/>
    </xf>
    <xf numFmtId="0" fontId="57" fillId="5" borderId="1" xfId="2" applyFont="1" applyFill="1" applyBorder="1" applyAlignment="1">
      <alignment horizontal="justify" vertical="center" wrapText="1"/>
    </xf>
    <xf numFmtId="0" fontId="44" fillId="5" borderId="1" xfId="2" applyFont="1" applyFill="1" applyBorder="1" applyAlignment="1">
      <alignment horizontal="justify" vertical="center" wrapText="1"/>
    </xf>
    <xf numFmtId="0" fontId="44" fillId="0" borderId="0" xfId="2" applyFont="1"/>
    <xf numFmtId="2" fontId="44" fillId="0" borderId="0" xfId="2" applyNumberFormat="1" applyFont="1"/>
    <xf numFmtId="0" fontId="57" fillId="5" borderId="1" xfId="2" applyFont="1" applyFill="1" applyBorder="1"/>
    <xf numFmtId="0" fontId="57" fillId="5" borderId="1" xfId="2" applyFont="1" applyFill="1" applyBorder="1" applyAlignment="1">
      <alignment horizontal="justify" vertical="top" wrapText="1"/>
    </xf>
    <xf numFmtId="0" fontId="44" fillId="5" borderId="1" xfId="2" applyFont="1" applyFill="1" applyBorder="1"/>
    <xf numFmtId="0" fontId="44" fillId="5" borderId="1" xfId="2" applyFont="1" applyFill="1" applyBorder="1" applyAlignment="1">
      <alignment horizontal="justify" wrapText="1"/>
    </xf>
    <xf numFmtId="0" fontId="57" fillId="5" borderId="1" xfId="2" applyFont="1" applyFill="1" applyBorder="1" applyAlignment="1">
      <alignment horizontal="justify" wrapText="1"/>
    </xf>
    <xf numFmtId="2" fontId="57" fillId="5" borderId="1" xfId="2" applyNumberFormat="1" applyFont="1" applyFill="1" applyBorder="1" applyAlignment="1">
      <alignment horizontal="right" vertical="center" wrapText="1"/>
    </xf>
    <xf numFmtId="0" fontId="57" fillId="5" borderId="1" xfId="2" applyFont="1" applyFill="1" applyBorder="1" applyAlignment="1">
      <alignment horizontal="justify" vertical="center"/>
    </xf>
    <xf numFmtId="0" fontId="11" fillId="0" borderId="13" xfId="2" applyFont="1" applyBorder="1" applyAlignment="1">
      <alignment vertical="top" wrapText="1"/>
    </xf>
    <xf numFmtId="0" fontId="63" fillId="0" borderId="13" xfId="2" applyFont="1" applyBorder="1"/>
    <xf numFmtId="0" fontId="63" fillId="0" borderId="13" xfId="2" applyFont="1" applyBorder="1" applyAlignment="1">
      <alignment horizontal="center"/>
    </xf>
    <xf numFmtId="0" fontId="63" fillId="0" borderId="13" xfId="2" applyFont="1" applyBorder="1" applyAlignment="1">
      <alignment horizontal="justify" vertical="top" wrapText="1"/>
    </xf>
    <xf numFmtId="2" fontId="63" fillId="0" borderId="13" xfId="2" applyNumberFormat="1" applyFont="1" applyBorder="1" applyAlignment="1">
      <alignment horizontal="center" vertical="top" wrapText="1"/>
    </xf>
    <xf numFmtId="0" fontId="11" fillId="0" borderId="13" xfId="2" applyFont="1" applyBorder="1" applyAlignment="1">
      <alignment horizontal="left" vertical="top" wrapText="1"/>
    </xf>
    <xf numFmtId="0" fontId="63" fillId="0" borderId="13" xfId="2" applyFont="1" applyBorder="1" applyAlignment="1">
      <alignment horizontal="left" vertical="top" wrapText="1"/>
    </xf>
    <xf numFmtId="0" fontId="63" fillId="0" borderId="13" xfId="2" applyFont="1" applyBorder="1" applyAlignment="1">
      <alignment horizontal="center" vertical="top" wrapText="1"/>
    </xf>
    <xf numFmtId="2" fontId="63" fillId="0" borderId="13" xfId="2" applyNumberFormat="1" applyFont="1" applyBorder="1" applyAlignment="1">
      <alignment vertical="top"/>
    </xf>
    <xf numFmtId="0" fontId="63" fillId="0" borderId="13" xfId="2" applyFont="1" applyBorder="1" applyAlignment="1">
      <alignment vertical="top"/>
    </xf>
    <xf numFmtId="2" fontId="63" fillId="0" borderId="13" xfId="2" applyNumberFormat="1" applyFont="1" applyBorder="1" applyAlignment="1">
      <alignment horizontal="center" vertical="top"/>
    </xf>
    <xf numFmtId="1" fontId="63" fillId="0" borderId="13" xfId="2" applyNumberFormat="1" applyFont="1" applyBorder="1" applyAlignment="1">
      <alignment vertical="top"/>
    </xf>
    <xf numFmtId="2" fontId="63" fillId="0" borderId="13" xfId="2" applyNumberFormat="1" applyFont="1" applyBorder="1" applyAlignment="1">
      <alignment horizontal="center" vertical="top" shrinkToFit="1"/>
    </xf>
    <xf numFmtId="0" fontId="11" fillId="0" borderId="13" xfId="2" applyFont="1" applyBorder="1" applyAlignment="1">
      <alignment horizontal="justify" vertical="top" wrapText="1"/>
    </xf>
    <xf numFmtId="0" fontId="63" fillId="0" borderId="13" xfId="2" applyFont="1" applyBorder="1" applyAlignment="1">
      <alignment horizontal="center" vertical="top"/>
    </xf>
    <xf numFmtId="167" fontId="63" fillId="0" borderId="13" xfId="2" applyNumberFormat="1" applyFont="1" applyBorder="1" applyAlignment="1">
      <alignment vertical="top"/>
    </xf>
    <xf numFmtId="2" fontId="11" fillId="0" borderId="13" xfId="2" applyNumberFormat="1" applyFont="1" applyBorder="1" applyAlignment="1">
      <alignment horizontal="center" vertical="top"/>
    </xf>
    <xf numFmtId="2" fontId="63" fillId="0" borderId="13" xfId="2" applyNumberFormat="1" applyFont="1" applyBorder="1" applyAlignment="1">
      <alignment vertical="top" shrinkToFit="1"/>
    </xf>
    <xf numFmtId="2" fontId="63" fillId="0" borderId="13" xfId="2" applyNumberFormat="1" applyFont="1" applyBorder="1" applyAlignment="1">
      <alignment horizontal="left" vertical="top" shrinkToFit="1"/>
    </xf>
    <xf numFmtId="1" fontId="63" fillId="0" borderId="13" xfId="2" applyNumberFormat="1" applyFont="1" applyBorder="1" applyAlignment="1">
      <alignment vertical="top" shrinkToFit="1"/>
    </xf>
    <xf numFmtId="170" fontId="63" fillId="0" borderId="13" xfId="2" applyNumberFormat="1" applyFont="1" applyBorder="1" applyAlignment="1">
      <alignment horizontal="left" vertical="top" shrinkToFit="1"/>
    </xf>
    <xf numFmtId="0" fontId="63" fillId="0" borderId="13" xfId="2" applyFont="1" applyBorder="1" applyAlignment="1">
      <alignment vertical="center"/>
    </xf>
    <xf numFmtId="0" fontId="63" fillId="0" borderId="13" xfId="2" applyFont="1" applyBorder="1" applyAlignment="1">
      <alignment horizontal="center" vertical="center"/>
    </xf>
    <xf numFmtId="1" fontId="11" fillId="0" borderId="13" xfId="2" applyNumberFormat="1" applyFont="1" applyBorder="1" applyAlignment="1">
      <alignment vertical="center"/>
    </xf>
    <xf numFmtId="2" fontId="11" fillId="0" borderId="13" xfId="2" applyNumberFormat="1" applyFont="1" applyBorder="1" applyAlignment="1">
      <alignment horizontal="center" vertical="center"/>
    </xf>
    <xf numFmtId="1" fontId="63" fillId="0" borderId="13" xfId="2" applyNumberFormat="1" applyFont="1" applyBorder="1"/>
    <xf numFmtId="0" fontId="11" fillId="0" borderId="13" xfId="2" applyFont="1" applyBorder="1" applyAlignment="1">
      <alignment horizontal="center"/>
    </xf>
    <xf numFmtId="2" fontId="11" fillId="0" borderId="13" xfId="2" applyNumberFormat="1" applyFont="1" applyBorder="1" applyAlignment="1">
      <alignment horizontal="center"/>
    </xf>
    <xf numFmtId="2" fontId="11" fillId="0" borderId="13" xfId="2" applyNumberFormat="1" applyFont="1" applyBorder="1" applyAlignment="1">
      <alignment horizontal="center" vertical="center" shrinkToFit="1"/>
    </xf>
    <xf numFmtId="0" fontId="11" fillId="0" borderId="13" xfId="2" applyFont="1" applyBorder="1" applyAlignment="1">
      <alignment horizontal="center" vertical="center"/>
    </xf>
    <xf numFmtId="1" fontId="11" fillId="0" borderId="13" xfId="2" applyNumberFormat="1" applyFont="1" applyBorder="1" applyAlignment="1">
      <alignment horizontal="center" vertical="center"/>
    </xf>
    <xf numFmtId="0" fontId="11" fillId="0" borderId="13" xfId="2" applyFont="1" applyBorder="1" applyAlignment="1">
      <alignment horizontal="left" vertical="top"/>
    </xf>
    <xf numFmtId="0" fontId="11" fillId="0" borderId="13" xfId="2" applyFont="1" applyBorder="1" applyAlignment="1">
      <alignment horizontal="justify" vertical="center" wrapText="1"/>
    </xf>
    <xf numFmtId="2" fontId="63" fillId="0" borderId="13" xfId="2" applyNumberFormat="1" applyFont="1" applyBorder="1" applyAlignment="1">
      <alignment vertical="center"/>
    </xf>
    <xf numFmtId="2" fontId="63" fillId="0" borderId="13" xfId="2" applyNumberFormat="1" applyFont="1" applyBorder="1" applyAlignment="1">
      <alignment horizontal="center" vertical="center"/>
    </xf>
    <xf numFmtId="2" fontId="11" fillId="0" borderId="13" xfId="2" applyNumberFormat="1" applyFont="1" applyBorder="1" applyAlignment="1">
      <alignment horizontal="right" vertical="center" wrapText="1"/>
    </xf>
    <xf numFmtId="1" fontId="11" fillId="0" borderId="13" xfId="2" applyNumberFormat="1" applyFont="1" applyBorder="1" applyAlignment="1">
      <alignment horizontal="center" vertical="center" shrinkToFit="1"/>
    </xf>
    <xf numFmtId="0" fontId="16" fillId="0" borderId="18" xfId="59" applyFont="1" applyBorder="1" applyAlignment="1">
      <alignment horizontal="center" vertical="center"/>
    </xf>
    <xf numFmtId="0" fontId="59" fillId="0" borderId="0" xfId="2" applyFont="1" applyAlignment="1">
      <alignment vertical="center"/>
    </xf>
    <xf numFmtId="0" fontId="60" fillId="0" borderId="0" xfId="2" applyFont="1" applyAlignment="1">
      <alignment vertical="center"/>
    </xf>
    <xf numFmtId="0" fontId="60" fillId="0" borderId="0" xfId="2" applyFont="1" applyAlignment="1">
      <alignment vertical="center" wrapText="1" shrinkToFit="1"/>
    </xf>
    <xf numFmtId="0" fontId="59" fillId="0" borderId="0" xfId="2" applyFont="1" applyAlignment="1">
      <alignment horizontal="right" vertical="center" wrapText="1"/>
    </xf>
    <xf numFmtId="166" fontId="57" fillId="0" borderId="1" xfId="60" applyNumberFormat="1" applyFont="1" applyBorder="1"/>
    <xf numFmtId="0" fontId="60" fillId="0" borderId="0" xfId="2" applyFont="1"/>
    <xf numFmtId="0" fontId="60" fillId="0" borderId="0" xfId="2" applyFont="1" applyAlignment="1">
      <alignment vertical="top" wrapText="1" shrinkToFit="1"/>
    </xf>
    <xf numFmtId="1" fontId="59" fillId="0" borderId="0" xfId="2" applyNumberFormat="1" applyFont="1" applyAlignment="1">
      <alignment horizontal="center" vertical="top" wrapText="1" shrinkToFit="1"/>
    </xf>
    <xf numFmtId="0" fontId="44" fillId="0" borderId="1" xfId="2" applyFont="1" applyBorder="1" applyAlignment="1">
      <alignment wrapText="1"/>
    </xf>
    <xf numFmtId="1" fontId="57" fillId="0" borderId="3" xfId="2" applyNumberFormat="1" applyFont="1" applyBorder="1"/>
    <xf numFmtId="0" fontId="16" fillId="0" borderId="4" xfId="59" applyFont="1" applyBorder="1" applyAlignment="1">
      <alignment horizontal="center" vertical="center"/>
    </xf>
    <xf numFmtId="0" fontId="57" fillId="0" borderId="4" xfId="2" applyFont="1" applyBorder="1"/>
    <xf numFmtId="2" fontId="57" fillId="0" borderId="4" xfId="2" applyNumberFormat="1" applyFont="1" applyBorder="1"/>
    <xf numFmtId="1" fontId="57" fillId="0" borderId="4" xfId="2" applyNumberFormat="1" applyFont="1" applyBorder="1"/>
    <xf numFmtId="0" fontId="22" fillId="5" borderId="1" xfId="59" applyFont="1" applyFill="1" applyBorder="1" applyAlignment="1">
      <alignment horizontal="justify" vertical="top" wrapText="1"/>
    </xf>
    <xf numFmtId="0" fontId="8" fillId="5" borderId="1" xfId="59" applyFont="1" applyFill="1" applyBorder="1" applyAlignment="1">
      <alignment horizontal="center" vertical="top" wrapText="1"/>
    </xf>
    <xf numFmtId="0" fontId="8" fillId="5" borderId="1" xfId="59" applyFont="1" applyFill="1" applyBorder="1" applyAlignment="1">
      <alignment vertical="top" wrapText="1"/>
    </xf>
    <xf numFmtId="2" fontId="22" fillId="5" borderId="1" xfId="59" applyNumberFormat="1" applyFont="1" applyFill="1" applyBorder="1" applyAlignment="1">
      <alignment vertical="top" wrapText="1"/>
    </xf>
    <xf numFmtId="0" fontId="22" fillId="5" borderId="1" xfId="59" applyFont="1" applyFill="1" applyBorder="1" applyAlignment="1">
      <alignment horizontal="center" vertical="top" wrapText="1"/>
    </xf>
    <xf numFmtId="2" fontId="22" fillId="5" borderId="1" xfId="59" applyNumberFormat="1" applyFont="1" applyFill="1" applyBorder="1" applyAlignment="1">
      <alignment horizontal="left" vertical="top" wrapText="1"/>
    </xf>
    <xf numFmtId="0" fontId="8" fillId="5" borderId="1" xfId="59" applyFont="1" applyFill="1" applyBorder="1" applyAlignment="1">
      <alignment horizontal="justify" vertical="top" wrapText="1"/>
    </xf>
    <xf numFmtId="2" fontId="1" fillId="5" borderId="1" xfId="59" applyNumberFormat="1" applyFill="1" applyBorder="1" applyAlignment="1">
      <alignment horizontal="left" vertical="top" wrapText="1"/>
    </xf>
    <xf numFmtId="2" fontId="8" fillId="5" borderId="1" xfId="59" applyNumberFormat="1" applyFont="1" applyFill="1" applyBorder="1" applyAlignment="1">
      <alignment horizontal="left" vertical="top" wrapText="1"/>
    </xf>
    <xf numFmtId="2" fontId="8" fillId="5" borderId="1" xfId="59" applyNumberFormat="1" applyFont="1" applyFill="1" applyBorder="1" applyAlignment="1">
      <alignment horizontal="center" vertical="top" wrapText="1"/>
    </xf>
    <xf numFmtId="2" fontId="8" fillId="5" borderId="1" xfId="59" quotePrefix="1" applyNumberFormat="1" applyFont="1" applyFill="1" applyBorder="1" applyAlignment="1">
      <alignment horizontal="left" vertical="top" wrapText="1"/>
    </xf>
    <xf numFmtId="169" fontId="22" fillId="5" borderId="1" xfId="59" quotePrefix="1" applyNumberFormat="1" applyFont="1" applyFill="1" applyBorder="1" applyAlignment="1">
      <alignment horizontal="right" vertical="top" wrapText="1"/>
    </xf>
    <xf numFmtId="0" fontId="22" fillId="5" borderId="1" xfId="59" applyFont="1" applyFill="1" applyBorder="1" applyAlignment="1">
      <alignment horizontal="right" vertical="top" wrapText="1"/>
    </xf>
    <xf numFmtId="2" fontId="1" fillId="5" borderId="1" xfId="59" quotePrefix="1" applyNumberFormat="1" applyFill="1" applyBorder="1" applyAlignment="1">
      <alignment horizontal="left" vertical="top" wrapText="1"/>
    </xf>
    <xf numFmtId="169" fontId="8" fillId="5" borderId="1" xfId="59" applyNumberFormat="1" applyFont="1" applyFill="1" applyBorder="1" applyAlignment="1">
      <alignment horizontal="center" vertical="top" wrapText="1"/>
    </xf>
    <xf numFmtId="2" fontId="8" fillId="5" borderId="1" xfId="59" applyNumberFormat="1" applyFont="1" applyFill="1" applyBorder="1" applyAlignment="1">
      <alignment vertical="top" wrapText="1"/>
    </xf>
    <xf numFmtId="0" fontId="1" fillId="5" borderId="1" xfId="59" applyFill="1" applyBorder="1" applyAlignment="1">
      <alignment horizontal="justify" vertical="top" wrapText="1"/>
    </xf>
    <xf numFmtId="2" fontId="8" fillId="5" borderId="1" xfId="59" applyNumberFormat="1" applyFont="1" applyFill="1" applyBorder="1" applyAlignment="1">
      <alignment horizontal="center" vertical="top" wrapText="1" shrinkToFit="1"/>
    </xf>
    <xf numFmtId="0" fontId="8" fillId="5" borderId="1" xfId="59" applyFont="1" applyFill="1" applyBorder="1" applyAlignment="1">
      <alignment horizontal="left" vertical="top" wrapText="1"/>
    </xf>
    <xf numFmtId="167" fontId="8" fillId="5" borderId="1" xfId="59" applyNumberFormat="1" applyFont="1" applyFill="1" applyBorder="1" applyAlignment="1">
      <alignment vertical="top" wrapText="1"/>
    </xf>
    <xf numFmtId="2" fontId="22" fillId="5" borderId="1" xfId="59" applyNumberFormat="1" applyFont="1" applyFill="1" applyBorder="1" applyAlignment="1">
      <alignment horizontal="center" vertical="top" wrapText="1"/>
    </xf>
    <xf numFmtId="169" fontId="8" fillId="5" borderId="1" xfId="59" applyNumberFormat="1" applyFont="1" applyFill="1" applyBorder="1" applyAlignment="1">
      <alignment vertical="top" wrapText="1"/>
    </xf>
    <xf numFmtId="0" fontId="22" fillId="5" borderId="1" xfId="59" applyFont="1" applyFill="1" applyBorder="1" applyAlignment="1">
      <alignment horizontal="right" vertical="center" wrapText="1"/>
    </xf>
    <xf numFmtId="1" fontId="22" fillId="5" borderId="1" xfId="59" applyNumberFormat="1" applyFont="1" applyFill="1" applyBorder="1" applyAlignment="1">
      <alignment horizontal="center" vertical="top" wrapText="1"/>
    </xf>
    <xf numFmtId="0" fontId="16" fillId="0" borderId="0" xfId="62" applyFont="1"/>
    <xf numFmtId="0" fontId="57" fillId="0" borderId="1" xfId="62" applyFont="1" applyBorder="1" applyAlignment="1">
      <alignment horizontal="center" vertical="center" wrapText="1"/>
    </xf>
    <xf numFmtId="0" fontId="44" fillId="0" borderId="1" xfId="62" applyFont="1" applyBorder="1" applyAlignment="1">
      <alignment horizontal="center" vertical="center" wrapText="1"/>
    </xf>
    <xf numFmtId="2" fontId="57" fillId="0" borderId="1" xfId="62" applyNumberFormat="1" applyFont="1" applyBorder="1" applyAlignment="1">
      <alignment horizontal="right" vertical="center"/>
    </xf>
    <xf numFmtId="0" fontId="44" fillId="0" borderId="1" xfId="62" applyFont="1" applyBorder="1" applyAlignment="1">
      <alignment horizontal="left" vertical="top" wrapText="1"/>
    </xf>
    <xf numFmtId="0" fontId="44" fillId="0" borderId="1" xfId="62" applyFont="1" applyBorder="1" applyAlignment="1">
      <alignment horizontal="center" vertical="top" wrapText="1"/>
    </xf>
    <xf numFmtId="0" fontId="44" fillId="0" borderId="1" xfId="62" applyFont="1" applyBorder="1" applyAlignment="1">
      <alignment horizontal="justify" vertical="top" wrapText="1"/>
    </xf>
    <xf numFmtId="2" fontId="44" fillId="0" borderId="1" xfId="62" applyNumberFormat="1" applyFont="1" applyBorder="1" applyAlignment="1">
      <alignment horizontal="right" vertical="top" wrapText="1"/>
    </xf>
    <xf numFmtId="1" fontId="44" fillId="0" borderId="1" xfId="62" applyNumberFormat="1" applyFont="1" applyBorder="1" applyAlignment="1">
      <alignment horizontal="center" vertical="top" wrapText="1"/>
    </xf>
    <xf numFmtId="2" fontId="44" fillId="0" borderId="1" xfId="62" applyNumberFormat="1" applyFont="1" applyBorder="1" applyAlignment="1">
      <alignment horizontal="right" vertical="top"/>
    </xf>
    <xf numFmtId="2" fontId="44" fillId="0" borderId="1" xfId="62" applyNumberFormat="1" applyFont="1" applyBorder="1" applyAlignment="1">
      <alignment vertical="top"/>
    </xf>
    <xf numFmtId="167" fontId="44" fillId="0" borderId="1" xfId="62" applyNumberFormat="1" applyFont="1" applyBorder="1" applyAlignment="1">
      <alignment horizontal="right" vertical="top" wrapText="1"/>
    </xf>
    <xf numFmtId="4" fontId="44" fillId="0" borderId="1" xfId="62" applyNumberFormat="1" applyFont="1" applyBorder="1" applyAlignment="1">
      <alignment horizontal="left" vertical="top" wrapText="1"/>
    </xf>
    <xf numFmtId="0" fontId="44" fillId="0" borderId="1" xfId="62" applyFont="1" applyBorder="1" applyAlignment="1">
      <alignment horizontal="justify" vertical="center" wrapText="1"/>
    </xf>
    <xf numFmtId="0" fontId="44" fillId="0" borderId="1" xfId="62" applyFont="1" applyBorder="1" applyAlignment="1">
      <alignment horizontal="left" vertical="center" wrapText="1"/>
    </xf>
    <xf numFmtId="1" fontId="44" fillId="0" borderId="1" xfId="62" applyNumberFormat="1" applyFont="1" applyBorder="1" applyAlignment="1">
      <alignment horizontal="center" vertical="center" wrapText="1"/>
    </xf>
    <xf numFmtId="1" fontId="44" fillId="0" borderId="1" xfId="62" applyNumberFormat="1" applyFont="1" applyBorder="1" applyAlignment="1">
      <alignment horizontal="right" vertical="top" wrapText="1"/>
    </xf>
    <xf numFmtId="0" fontId="57" fillId="0" borderId="1" xfId="62" applyFont="1" applyBorder="1" applyAlignment="1">
      <alignment horizontal="justify" vertical="top" wrapText="1"/>
    </xf>
    <xf numFmtId="0" fontId="44" fillId="0" borderId="1" xfId="62" applyFont="1" applyBorder="1" applyAlignment="1">
      <alignment vertical="top" wrapText="1"/>
    </xf>
    <xf numFmtId="2" fontId="57" fillId="0" borderId="1" xfId="62" applyNumberFormat="1" applyFont="1" applyBorder="1" applyAlignment="1">
      <alignment horizontal="right" vertical="top"/>
    </xf>
    <xf numFmtId="2" fontId="44" fillId="0" borderId="1" xfId="62" applyNumberFormat="1" applyFont="1" applyBorder="1" applyAlignment="1">
      <alignment vertical="top" wrapText="1"/>
    </xf>
    <xf numFmtId="0" fontId="57" fillId="0" borderId="1" xfId="62" applyFont="1" applyBorder="1" applyAlignment="1">
      <alignment horizontal="center" vertical="top" wrapText="1"/>
    </xf>
    <xf numFmtId="0" fontId="57" fillId="0" borderId="1" xfId="62" applyFont="1" applyBorder="1" applyAlignment="1">
      <alignment horizontal="right" vertical="top" wrapText="1"/>
    </xf>
    <xf numFmtId="168" fontId="44" fillId="0" borderId="1" xfId="62" applyNumberFormat="1" applyFont="1" applyBorder="1" applyAlignment="1">
      <alignment horizontal="center" vertical="top"/>
    </xf>
    <xf numFmtId="4" fontId="57" fillId="0" borderId="1" xfId="62" applyNumberFormat="1" applyFont="1" applyBorder="1" applyAlignment="1">
      <alignment horizontal="left" vertical="top" wrapText="1"/>
    </xf>
    <xf numFmtId="1" fontId="57" fillId="0" borderId="1" xfId="62" applyNumberFormat="1" applyFont="1" applyBorder="1" applyAlignment="1">
      <alignment horizontal="center" vertical="top" wrapText="1"/>
    </xf>
    <xf numFmtId="2" fontId="57" fillId="0" borderId="1" xfId="62" applyNumberFormat="1" applyFont="1" applyBorder="1" applyAlignment="1">
      <alignment vertical="top"/>
    </xf>
    <xf numFmtId="0" fontId="57" fillId="0" borderId="1" xfId="62" applyFont="1" applyBorder="1" applyAlignment="1">
      <alignment vertical="top"/>
    </xf>
    <xf numFmtId="0" fontId="57" fillId="0" borderId="3" xfId="62" applyFont="1" applyBorder="1" applyAlignment="1">
      <alignment horizontal="center" vertical="top" wrapText="1"/>
    </xf>
    <xf numFmtId="0" fontId="57" fillId="0" borderId="3" xfId="62" applyFont="1" applyBorder="1" applyAlignment="1">
      <alignment horizontal="right" vertical="top"/>
    </xf>
    <xf numFmtId="2" fontId="44" fillId="0" borderId="3" xfId="62" applyNumberFormat="1" applyFont="1" applyBorder="1" applyAlignment="1">
      <alignment horizontal="right" vertical="top" wrapText="1"/>
    </xf>
    <xf numFmtId="4" fontId="57" fillId="0" borderId="3" xfId="62" applyNumberFormat="1" applyFont="1" applyBorder="1" applyAlignment="1">
      <alignment horizontal="left" vertical="top" wrapText="1"/>
    </xf>
    <xf numFmtId="1" fontId="57" fillId="0" borderId="3" xfId="62" applyNumberFormat="1" applyFont="1" applyBorder="1" applyAlignment="1">
      <alignment horizontal="center" vertical="top" wrapText="1"/>
    </xf>
    <xf numFmtId="2" fontId="57" fillId="0" borderId="3" xfId="62" applyNumberFormat="1" applyFont="1" applyBorder="1" applyAlignment="1">
      <alignment horizontal="right" vertical="top"/>
    </xf>
    <xf numFmtId="0" fontId="57" fillId="0" borderId="4" xfId="62" applyFont="1" applyBorder="1" applyAlignment="1">
      <alignment horizontal="center" vertical="center" wrapText="1"/>
    </xf>
    <xf numFmtId="0" fontId="57" fillId="0" borderId="4" xfId="62" applyFont="1" applyBorder="1" applyAlignment="1">
      <alignment horizontal="center" vertical="top" wrapText="1"/>
    </xf>
    <xf numFmtId="0" fontId="57" fillId="0" borderId="4" xfId="62" applyFont="1" applyBorder="1" applyAlignment="1">
      <alignment horizontal="right" vertical="top"/>
    </xf>
    <xf numFmtId="2" fontId="44" fillId="0" borderId="4" xfId="62" applyNumberFormat="1" applyFont="1" applyBorder="1" applyAlignment="1">
      <alignment horizontal="right" vertical="top" wrapText="1"/>
    </xf>
    <xf numFmtId="4" fontId="57" fillId="0" borderId="4" xfId="62" applyNumberFormat="1" applyFont="1" applyBorder="1" applyAlignment="1">
      <alignment horizontal="left" vertical="top" wrapText="1"/>
    </xf>
    <xf numFmtId="1" fontId="57" fillId="0" borderId="4" xfId="62" applyNumberFormat="1" applyFont="1" applyBorder="1" applyAlignment="1">
      <alignment horizontal="center" vertical="top" wrapText="1"/>
    </xf>
    <xf numFmtId="2" fontId="57" fillId="0" borderId="4" xfId="62" applyNumberFormat="1" applyFont="1" applyBorder="1" applyAlignment="1">
      <alignment horizontal="right" vertical="top"/>
    </xf>
    <xf numFmtId="2" fontId="65" fillId="0" borderId="4" xfId="62" applyNumberFormat="1" applyFont="1" applyBorder="1" applyAlignment="1">
      <alignment horizontal="center" vertical="top"/>
    </xf>
    <xf numFmtId="0" fontId="44" fillId="0" borderId="1" xfId="62" applyFont="1" applyBorder="1" applyAlignment="1">
      <alignment horizontal="center" vertical="justify"/>
    </xf>
    <xf numFmtId="0" fontId="57" fillId="0" borderId="1" xfId="62" applyFont="1" applyBorder="1" applyAlignment="1">
      <alignment horizontal="center" vertical="top"/>
    </xf>
    <xf numFmtId="2" fontId="57" fillId="0" borderId="1" xfId="62" applyNumberFormat="1" applyFont="1" applyBorder="1" applyAlignment="1">
      <alignment horizontal="center" vertical="top"/>
    </xf>
    <xf numFmtId="2" fontId="44" fillId="0" borderId="1" xfId="62" applyNumberFormat="1" applyFont="1" applyBorder="1" applyAlignment="1">
      <alignment horizontal="right"/>
    </xf>
    <xf numFmtId="0" fontId="57" fillId="0" borderId="1" xfId="62" applyFont="1" applyBorder="1" applyAlignment="1">
      <alignment horizontal="right"/>
    </xf>
    <xf numFmtId="2" fontId="65" fillId="0" borderId="1" xfId="62" applyNumberFormat="1" applyFont="1" applyBorder="1" applyAlignment="1">
      <alignment horizontal="center" vertical="top"/>
    </xf>
    <xf numFmtId="0" fontId="44" fillId="0" borderId="1" xfId="62" applyFont="1" applyBorder="1" applyAlignment="1">
      <alignment horizontal="center" vertical="top"/>
    </xf>
    <xf numFmtId="0" fontId="44" fillId="0" borderId="1" xfId="62" applyFont="1" applyBorder="1" applyAlignment="1">
      <alignment horizontal="left" vertical="top"/>
    </xf>
    <xf numFmtId="0" fontId="57" fillId="0" borderId="0" xfId="62" applyFont="1" applyAlignment="1">
      <alignment horizontal="center" vertical="center" wrapText="1"/>
    </xf>
    <xf numFmtId="0" fontId="57" fillId="0" borderId="0" xfId="62" applyFont="1" applyAlignment="1">
      <alignment horizontal="center" vertical="top" wrapText="1"/>
    </xf>
    <xf numFmtId="0" fontId="57" fillId="0" borderId="0" xfId="62" applyFont="1" applyAlignment="1">
      <alignment horizontal="right"/>
    </xf>
    <xf numFmtId="2" fontId="44" fillId="0" borderId="0" xfId="62" applyNumberFormat="1" applyFont="1" applyAlignment="1">
      <alignment horizontal="right" vertical="top" wrapText="1"/>
    </xf>
    <xf numFmtId="4" fontId="57" fillId="0" borderId="0" xfId="62" applyNumberFormat="1" applyFont="1" applyAlignment="1">
      <alignment horizontal="left" vertical="top" wrapText="1"/>
    </xf>
    <xf numFmtId="1" fontId="57" fillId="0" borderId="0" xfId="62" applyNumberFormat="1" applyFont="1" applyAlignment="1">
      <alignment horizontal="center" vertical="top" wrapText="1"/>
    </xf>
    <xf numFmtId="2" fontId="44" fillId="0" borderId="0" xfId="62" applyNumberFormat="1" applyFont="1" applyAlignment="1">
      <alignment horizontal="right"/>
    </xf>
    <xf numFmtId="2" fontId="65" fillId="0" borderId="0" xfId="62" applyNumberFormat="1" applyFont="1" applyAlignment="1">
      <alignment horizontal="center" vertical="top"/>
    </xf>
    <xf numFmtId="2" fontId="44" fillId="0" borderId="1" xfId="62" applyNumberFormat="1" applyFont="1" applyBorder="1" applyAlignment="1">
      <alignment horizontal="center" vertical="top"/>
    </xf>
    <xf numFmtId="0" fontId="57" fillId="0" borderId="0" xfId="62" applyFont="1" applyAlignment="1">
      <alignment horizontal="right" vertical="top"/>
    </xf>
    <xf numFmtId="2" fontId="57" fillId="0" borderId="0" xfId="62" applyNumberFormat="1" applyFont="1" applyAlignment="1">
      <alignment horizontal="right" vertical="top"/>
    </xf>
    <xf numFmtId="0" fontId="44" fillId="0" borderId="1" xfId="62" applyFont="1" applyBorder="1" applyAlignment="1">
      <alignment horizontal="right" vertical="top" wrapText="1"/>
    </xf>
    <xf numFmtId="2" fontId="44" fillId="0" borderId="1" xfId="62" applyNumberFormat="1" applyFont="1" applyBorder="1" applyAlignment="1">
      <alignment horizontal="center" vertical="top" wrapText="1"/>
    </xf>
    <xf numFmtId="0" fontId="44" fillId="0" borderId="1" xfId="62" applyFont="1" applyBorder="1" applyAlignment="1">
      <alignment vertical="top"/>
    </xf>
    <xf numFmtId="2" fontId="57" fillId="0" borderId="1" xfId="62" applyNumberFormat="1" applyFont="1" applyBorder="1" applyAlignment="1">
      <alignment horizontal="center" vertical="top" wrapText="1"/>
    </xf>
    <xf numFmtId="0" fontId="57" fillId="0" borderId="1" xfId="62" applyFont="1" applyBorder="1" applyAlignment="1">
      <alignment horizontal="left" vertical="top" wrapText="1"/>
    </xf>
    <xf numFmtId="0" fontId="57" fillId="0" borderId="1" xfId="62" applyFont="1" applyBorder="1" applyAlignment="1">
      <alignment vertical="top" wrapText="1"/>
    </xf>
    <xf numFmtId="0" fontId="57" fillId="0" borderId="1" xfId="62" applyFont="1" applyBorder="1" applyAlignment="1">
      <alignment horizontal="right" wrapText="1"/>
    </xf>
    <xf numFmtId="2" fontId="44" fillId="0" borderId="1" xfId="62" applyNumberFormat="1" applyFont="1" applyBorder="1" applyAlignment="1">
      <alignment horizontal="center"/>
    </xf>
    <xf numFmtId="0" fontId="44" fillId="0" borderId="1" xfId="62" applyFont="1" applyBorder="1" applyAlignment="1">
      <alignment horizontal="center"/>
    </xf>
    <xf numFmtId="0" fontId="44" fillId="0" borderId="1" xfId="62" applyFont="1" applyBorder="1" applyAlignment="1">
      <alignment horizontal="right" vertical="center" wrapText="1"/>
    </xf>
    <xf numFmtId="0" fontId="57" fillId="0" borderId="0" xfId="62" applyFont="1" applyAlignment="1">
      <alignment horizontal="center" vertical="center"/>
    </xf>
    <xf numFmtId="2" fontId="57" fillId="0" borderId="1" xfId="62" applyNumberFormat="1" applyFont="1" applyBorder="1" applyAlignment="1">
      <alignment horizontal="justify" vertical="top" wrapText="1"/>
    </xf>
    <xf numFmtId="2" fontId="57" fillId="0" borderId="1" xfId="62" applyNumberFormat="1" applyFont="1" applyBorder="1" applyAlignment="1">
      <alignment horizontal="justify" vertical="center" wrapText="1"/>
    </xf>
    <xf numFmtId="1" fontId="44" fillId="0" borderId="1" xfId="62" applyNumberFormat="1" applyFont="1" applyBorder="1" applyAlignment="1">
      <alignment horizontal="right" vertical="center" wrapText="1"/>
    </xf>
    <xf numFmtId="0" fontId="57" fillId="0" borderId="1" xfId="62" applyFont="1" applyBorder="1" applyAlignment="1">
      <alignment horizontal="left" vertical="center" wrapText="1"/>
    </xf>
    <xf numFmtId="1" fontId="57" fillId="0" borderId="1" xfId="62" applyNumberFormat="1" applyFont="1" applyBorder="1" applyAlignment="1">
      <alignment horizontal="center" vertical="center" wrapText="1"/>
    </xf>
    <xf numFmtId="2" fontId="57" fillId="0" borderId="1" xfId="62" applyNumberFormat="1" applyFont="1" applyBorder="1" applyAlignment="1">
      <alignment vertical="center"/>
    </xf>
    <xf numFmtId="2" fontId="44" fillId="0" borderId="1" xfId="62" applyNumberFormat="1" applyFont="1" applyBorder="1" applyAlignment="1">
      <alignment horizontal="left" vertical="top"/>
    </xf>
    <xf numFmtId="168" fontId="8" fillId="0" borderId="1" xfId="62" applyNumberFormat="1" applyFont="1" applyBorder="1" applyAlignment="1">
      <alignment horizontal="center" vertical="top"/>
    </xf>
    <xf numFmtId="0" fontId="44" fillId="0" borderId="1" xfId="62" applyFont="1" applyBorder="1"/>
    <xf numFmtId="0" fontId="22" fillId="0" borderId="1" xfId="62" applyFont="1" applyBorder="1" applyAlignment="1">
      <alignment vertical="top" wrapText="1"/>
    </xf>
    <xf numFmtId="0" fontId="22" fillId="0" borderId="1" xfId="62" applyFont="1" applyBorder="1" applyAlignment="1">
      <alignment horizontal="center" vertical="justify"/>
    </xf>
    <xf numFmtId="1" fontId="22" fillId="0" borderId="1" xfId="62" applyNumberFormat="1" applyFont="1" applyBorder="1" applyAlignment="1">
      <alignment horizontal="center" vertical="top" wrapText="1"/>
    </xf>
    <xf numFmtId="0" fontId="22" fillId="0" borderId="1" xfId="62" applyFont="1" applyBorder="1" applyAlignment="1">
      <alignment horizontal="left" vertical="top" wrapText="1"/>
    </xf>
    <xf numFmtId="2" fontId="22" fillId="0" borderId="1" xfId="62" applyNumberFormat="1" applyFont="1" applyBorder="1" applyAlignment="1">
      <alignment horizontal="right" vertical="top"/>
    </xf>
    <xf numFmtId="2" fontId="22" fillId="0" borderId="1" xfId="62" applyNumberFormat="1" applyFont="1" applyBorder="1" applyAlignment="1">
      <alignment horizontal="center" vertical="top"/>
    </xf>
    <xf numFmtId="0" fontId="57" fillId="0" borderId="1" xfId="62" applyFont="1" applyBorder="1"/>
    <xf numFmtId="2" fontId="65" fillId="0" borderId="1" xfId="62" applyNumberFormat="1" applyFont="1" applyBorder="1"/>
    <xf numFmtId="0" fontId="8" fillId="0" borderId="1" xfId="62" applyFont="1" applyBorder="1" applyAlignment="1">
      <alignment horizontal="center" vertical="top"/>
    </xf>
    <xf numFmtId="0" fontId="8" fillId="0" borderId="1" xfId="62" applyFont="1" applyBorder="1" applyAlignment="1">
      <alignment horizontal="center" vertical="top" wrapText="1"/>
    </xf>
    <xf numFmtId="0" fontId="8" fillId="0" borderId="1" xfId="62" applyFont="1" applyBorder="1" applyAlignment="1">
      <alignment horizontal="left" vertical="top"/>
    </xf>
    <xf numFmtId="2" fontId="8" fillId="0" borderId="1" xfId="62" applyNumberFormat="1" applyFont="1" applyBorder="1" applyAlignment="1">
      <alignment horizontal="right" vertical="top" wrapText="1"/>
    </xf>
    <xf numFmtId="0" fontId="8" fillId="0" borderId="1" xfId="62" applyFont="1" applyBorder="1" applyAlignment="1">
      <alignment horizontal="left" vertical="top" wrapText="1"/>
    </xf>
    <xf numFmtId="1" fontId="8" fillId="0" borderId="1" xfId="62" applyNumberFormat="1" applyFont="1" applyBorder="1" applyAlignment="1">
      <alignment horizontal="center" vertical="top" wrapText="1"/>
    </xf>
    <xf numFmtId="2" fontId="8" fillId="0" borderId="1" xfId="62" applyNumberFormat="1" applyFont="1" applyBorder="1" applyAlignment="1">
      <alignment horizontal="right" vertical="top"/>
    </xf>
    <xf numFmtId="2" fontId="8" fillId="0" borderId="1" xfId="62" applyNumberFormat="1" applyFont="1" applyBorder="1" applyAlignment="1">
      <alignment vertical="top"/>
    </xf>
    <xf numFmtId="4" fontId="8" fillId="0" borderId="1" xfId="62" applyNumberFormat="1" applyFont="1" applyBorder="1" applyAlignment="1">
      <alignment horizontal="left" vertical="top" wrapText="1"/>
    </xf>
    <xf numFmtId="0" fontId="8" fillId="0" borderId="1" xfId="62" applyFont="1" applyBorder="1" applyAlignment="1">
      <alignment horizontal="justify" vertical="top" wrapText="1"/>
    </xf>
    <xf numFmtId="2" fontId="22" fillId="0" borderId="1" xfId="62" applyNumberFormat="1" applyFont="1" applyBorder="1" applyAlignment="1">
      <alignment vertical="top"/>
    </xf>
    <xf numFmtId="0" fontId="22" fillId="0" borderId="1" xfId="62" applyFont="1" applyBorder="1" applyAlignment="1">
      <alignment horizontal="justify" vertical="top" wrapText="1"/>
    </xf>
    <xf numFmtId="1" fontId="8" fillId="0" borderId="1" xfId="62" applyNumberFormat="1" applyFont="1" applyBorder="1" applyAlignment="1">
      <alignment vertical="top" wrapText="1"/>
    </xf>
    <xf numFmtId="0" fontId="8" fillId="0" borderId="1" xfId="62" applyFont="1" applyBorder="1" applyAlignment="1">
      <alignment vertical="top"/>
    </xf>
    <xf numFmtId="0" fontId="22" fillId="0" borderId="1" xfId="62" applyFont="1" applyBorder="1" applyAlignment="1">
      <alignment horizontal="center" vertical="top" wrapText="1"/>
    </xf>
    <xf numFmtId="0" fontId="22" fillId="0" borderId="1" xfId="62" applyFont="1" applyBorder="1" applyAlignment="1">
      <alignment horizontal="right" vertical="top" wrapText="1"/>
    </xf>
    <xf numFmtId="4" fontId="22" fillId="0" borderId="1" xfId="62" applyNumberFormat="1" applyFont="1" applyBorder="1" applyAlignment="1">
      <alignment horizontal="left" vertical="top" wrapText="1"/>
    </xf>
    <xf numFmtId="0" fontId="22" fillId="0" borderId="1" xfId="62" applyFont="1" applyBorder="1" applyAlignment="1">
      <alignment vertical="top"/>
    </xf>
    <xf numFmtId="2" fontId="23" fillId="0" borderId="1" xfId="62" applyNumberFormat="1" applyFont="1" applyBorder="1" applyAlignment="1">
      <alignment horizontal="right" vertical="top"/>
    </xf>
    <xf numFmtId="2" fontId="23" fillId="0" borderId="1" xfId="62" applyNumberFormat="1" applyFont="1" applyBorder="1" applyAlignment="1">
      <alignment horizontal="center" vertical="top"/>
    </xf>
    <xf numFmtId="0" fontId="57" fillId="0" borderId="15" xfId="62" applyFont="1" applyBorder="1" applyAlignment="1">
      <alignment horizontal="center" vertical="center" wrapText="1"/>
    </xf>
    <xf numFmtId="0" fontId="57" fillId="0" borderId="15" xfId="62" applyFont="1" applyBorder="1" applyAlignment="1">
      <alignment horizontal="center" vertical="top" wrapText="1"/>
    </xf>
    <xf numFmtId="0" fontId="57" fillId="0" borderId="15" xfId="62" applyFont="1" applyBorder="1" applyAlignment="1">
      <alignment horizontal="right" vertical="top"/>
    </xf>
    <xf numFmtId="2" fontId="44" fillId="0" borderId="15" xfId="62" applyNumberFormat="1" applyFont="1" applyBorder="1" applyAlignment="1">
      <alignment horizontal="right" vertical="top" wrapText="1"/>
    </xf>
    <xf numFmtId="4" fontId="57" fillId="0" borderId="15" xfId="62" applyNumberFormat="1" applyFont="1" applyBorder="1" applyAlignment="1">
      <alignment horizontal="left" vertical="top" wrapText="1"/>
    </xf>
    <xf numFmtId="1" fontId="57" fillId="0" borderId="15" xfId="62" applyNumberFormat="1" applyFont="1" applyBorder="1" applyAlignment="1">
      <alignment horizontal="center" vertical="top" wrapText="1"/>
    </xf>
    <xf numFmtId="2" fontId="57" fillId="0" borderId="15" xfId="62" applyNumberFormat="1" applyFont="1" applyBorder="1" applyAlignment="1">
      <alignment horizontal="right" vertical="top"/>
    </xf>
    <xf numFmtId="2" fontId="65" fillId="0" borderId="15" xfId="62" applyNumberFormat="1" applyFont="1" applyBorder="1" applyAlignment="1">
      <alignment horizontal="center" vertical="top"/>
    </xf>
    <xf numFmtId="0" fontId="8" fillId="0" borderId="6" xfId="62" applyFont="1" applyBorder="1" applyAlignment="1">
      <alignment horizontal="center" vertical="top" wrapText="1"/>
    </xf>
    <xf numFmtId="0" fontId="8" fillId="0" borderId="1" xfId="62" applyFont="1" applyBorder="1" applyAlignment="1">
      <alignment horizontal="left" vertical="center" wrapText="1"/>
    </xf>
    <xf numFmtId="0" fontId="8" fillId="0" borderId="1" xfId="62" applyFont="1" applyBorder="1" applyAlignment="1">
      <alignment vertical="top" wrapText="1"/>
    </xf>
    <xf numFmtId="0" fontId="8" fillId="0" borderId="1" xfId="62" applyFont="1" applyBorder="1" applyAlignment="1">
      <alignment horizontal="center" vertical="center" wrapText="1"/>
    </xf>
    <xf numFmtId="0" fontId="56" fillId="0" borderId="0" xfId="62" applyFont="1" applyAlignment="1">
      <alignment horizontal="center" vertical="center"/>
    </xf>
    <xf numFmtId="0" fontId="14" fillId="0" borderId="1" xfId="62" applyFont="1" applyBorder="1" applyAlignment="1">
      <alignment horizontal="center" vertical="top"/>
    </xf>
    <xf numFmtId="0" fontId="14" fillId="0" borderId="1" xfId="62" applyFont="1" applyBorder="1" applyAlignment="1">
      <alignment horizontal="left" vertical="top" wrapText="1"/>
    </xf>
    <xf numFmtId="0" fontId="40" fillId="0" borderId="1" xfId="62" applyFont="1" applyBorder="1" applyAlignment="1">
      <alignment horizontal="center" vertical="top" wrapText="1"/>
    </xf>
    <xf numFmtId="0" fontId="40" fillId="0" borderId="1" xfId="62" applyFont="1" applyBorder="1" applyAlignment="1">
      <alignment horizontal="justify" vertical="top" wrapText="1"/>
    </xf>
    <xf numFmtId="2" fontId="40" fillId="0" borderId="1" xfId="62" applyNumberFormat="1" applyFont="1" applyBorder="1" applyAlignment="1">
      <alignment horizontal="right" vertical="top" wrapText="1"/>
    </xf>
    <xf numFmtId="0" fontId="40" fillId="0" borderId="1" xfId="62" applyFont="1" applyBorder="1" applyAlignment="1">
      <alignment horizontal="left" vertical="top" wrapText="1"/>
    </xf>
    <xf numFmtId="1" fontId="40" fillId="0" borderId="1" xfId="62" applyNumberFormat="1" applyFont="1" applyBorder="1" applyAlignment="1">
      <alignment horizontal="center" vertical="top" wrapText="1"/>
    </xf>
    <xf numFmtId="2" fontId="40" fillId="0" borderId="1" xfId="62" applyNumberFormat="1" applyFont="1" applyBorder="1" applyAlignment="1">
      <alignment horizontal="right" vertical="top"/>
    </xf>
    <xf numFmtId="2" fontId="40" fillId="0" borderId="1" xfId="62" applyNumberFormat="1" applyFont="1" applyBorder="1" applyAlignment="1">
      <alignment vertical="top"/>
    </xf>
    <xf numFmtId="0" fontId="14" fillId="0" borderId="1" xfId="62" applyFont="1" applyBorder="1" applyAlignment="1">
      <alignment horizontal="center" vertical="top" wrapText="1"/>
    </xf>
    <xf numFmtId="2" fontId="14" fillId="0" borderId="1" xfId="62" applyNumberFormat="1" applyFont="1" applyBorder="1" applyAlignment="1">
      <alignment horizontal="right" vertical="top" wrapText="1"/>
    </xf>
    <xf numFmtId="4" fontId="14" fillId="0" borderId="1" xfId="62" applyNumberFormat="1" applyFont="1" applyBorder="1" applyAlignment="1">
      <alignment horizontal="left" vertical="top" wrapText="1"/>
    </xf>
    <xf numFmtId="1" fontId="14" fillId="0" borderId="1" xfId="62" applyNumberFormat="1" applyFont="1" applyBorder="1" applyAlignment="1">
      <alignment horizontal="center" vertical="top" wrapText="1"/>
    </xf>
    <xf numFmtId="2" fontId="14" fillId="0" borderId="1" xfId="62" applyNumberFormat="1" applyFont="1" applyBorder="1" applyAlignment="1">
      <alignment horizontal="right" vertical="top"/>
    </xf>
    <xf numFmtId="2" fontId="14" fillId="0" borderId="1" xfId="62" applyNumberFormat="1" applyFont="1" applyBorder="1" applyAlignment="1">
      <alignment vertical="top"/>
    </xf>
    <xf numFmtId="0" fontId="14" fillId="0" borderId="1" xfId="62" applyFont="1" applyBorder="1" applyAlignment="1">
      <alignment horizontal="left" vertical="center" wrapText="1"/>
    </xf>
    <xf numFmtId="2" fontId="40" fillId="0" borderId="1" xfId="62" applyNumberFormat="1" applyFont="1" applyBorder="1" applyAlignment="1">
      <alignment horizontal="justify" vertical="top" wrapText="1"/>
    </xf>
    <xf numFmtId="4" fontId="40" fillId="0" borderId="1" xfId="62" applyNumberFormat="1" applyFont="1" applyBorder="1" applyAlignment="1">
      <alignment horizontal="left" vertical="top" wrapText="1"/>
    </xf>
    <xf numFmtId="0" fontId="14" fillId="0" borderId="1" xfId="62" applyFont="1" applyBorder="1" applyAlignment="1">
      <alignment horizontal="justify" vertical="top" wrapText="1"/>
    </xf>
    <xf numFmtId="1" fontId="14" fillId="0" borderId="1" xfId="62" applyNumberFormat="1" applyFont="1" applyBorder="1" applyAlignment="1">
      <alignment horizontal="right" vertical="top" wrapText="1"/>
    </xf>
    <xf numFmtId="1" fontId="14" fillId="0" borderId="1" xfId="62" applyNumberFormat="1" applyFont="1" applyBorder="1" applyAlignment="1">
      <alignment horizontal="center" vertical="top"/>
    </xf>
    <xf numFmtId="0" fontId="40" fillId="0" borderId="1" xfId="62" applyFont="1" applyBorder="1" applyAlignment="1">
      <alignment horizontal="center" vertical="center" wrapText="1"/>
    </xf>
    <xf numFmtId="2" fontId="40" fillId="0" borderId="1" xfId="62" applyNumberFormat="1" applyFont="1" applyBorder="1" applyAlignment="1">
      <alignment horizontal="left" vertical="top"/>
    </xf>
    <xf numFmtId="0" fontId="40" fillId="0" borderId="1" xfId="62" applyFont="1" applyBorder="1" applyAlignment="1">
      <alignment horizontal="right" vertical="top" wrapText="1"/>
    </xf>
    <xf numFmtId="168" fontId="40" fillId="0" borderId="1" xfId="62" applyNumberFormat="1" applyFont="1" applyBorder="1" applyAlignment="1">
      <alignment horizontal="center" vertical="top"/>
    </xf>
    <xf numFmtId="0" fontId="40" fillId="0" borderId="1" xfId="62" applyFont="1" applyBorder="1" applyAlignment="1">
      <alignment vertical="top"/>
    </xf>
    <xf numFmtId="2" fontId="66" fillId="0" borderId="1" xfId="62" applyNumberFormat="1" applyFont="1" applyBorder="1" applyAlignment="1">
      <alignment horizontal="right" vertical="top"/>
    </xf>
    <xf numFmtId="2" fontId="66" fillId="0" borderId="1" xfId="62" applyNumberFormat="1" applyFont="1" applyBorder="1" applyAlignment="1">
      <alignment horizontal="center" vertical="top"/>
    </xf>
    <xf numFmtId="1" fontId="44" fillId="5" borderId="1" xfId="2" applyNumberFormat="1" applyFont="1" applyFill="1" applyBorder="1" applyAlignment="1">
      <alignment vertical="top" wrapText="1"/>
    </xf>
    <xf numFmtId="0" fontId="16" fillId="0" borderId="1" xfId="62" applyFont="1" applyBorder="1"/>
    <xf numFmtId="166" fontId="57" fillId="5" borderId="1" xfId="63" applyNumberFormat="1" applyFont="1" applyFill="1" applyBorder="1" applyAlignment="1">
      <alignment horizontal="center" vertical="center" wrapText="1"/>
    </xf>
    <xf numFmtId="173" fontId="16" fillId="0" borderId="1" xfId="4" applyNumberFormat="1" applyFont="1" applyBorder="1" applyAlignment="1">
      <alignment horizontal="center" vertical="center" wrapText="1"/>
    </xf>
    <xf numFmtId="0" fontId="31" fillId="2" borderId="1" xfId="0" applyFont="1" applyFill="1" applyBorder="1" applyAlignment="1">
      <alignment horizontal="left" vertical="center" wrapText="1"/>
    </xf>
    <xf numFmtId="0" fontId="32" fillId="2" borderId="1" xfId="0" applyFont="1" applyFill="1" applyBorder="1" applyAlignment="1">
      <alignment horizontal="left" vertical="top" wrapText="1"/>
    </xf>
    <xf numFmtId="0" fontId="44" fillId="2" borderId="1" xfId="0" applyFont="1" applyFill="1" applyBorder="1" applyAlignment="1">
      <alignment horizontal="center" vertical="center" wrapText="1"/>
    </xf>
    <xf numFmtId="0" fontId="43" fillId="2" borderId="1" xfId="0" applyFont="1" applyFill="1" applyBorder="1"/>
    <xf numFmtId="2" fontId="16" fillId="2" borderId="1" xfId="0" applyNumberFormat="1" applyFont="1" applyFill="1" applyBorder="1" applyAlignment="1">
      <alignment horizontal="center" vertical="center" wrapText="1"/>
    </xf>
    <xf numFmtId="1" fontId="44" fillId="2" borderId="1" xfId="0" applyNumberFormat="1" applyFont="1" applyFill="1" applyBorder="1" applyAlignment="1">
      <alignment horizontal="center" vertical="center" wrapText="1"/>
    </xf>
    <xf numFmtId="166" fontId="44" fillId="2" borderId="1" xfId="1" applyNumberFormat="1" applyFont="1" applyFill="1" applyBorder="1" applyAlignment="1">
      <alignment horizontal="right" vertical="center" wrapText="1"/>
    </xf>
    <xf numFmtId="166" fontId="16" fillId="2" borderId="1" xfId="1" applyNumberFormat="1" applyFont="1" applyFill="1" applyBorder="1" applyAlignment="1">
      <alignment horizontal="right" vertical="center" wrapText="1"/>
    </xf>
    <xf numFmtId="166" fontId="31" fillId="2" borderId="1" xfId="1" applyNumberFormat="1" applyFont="1" applyFill="1" applyBorder="1" applyAlignment="1">
      <alignment horizontal="right" vertical="center" wrapText="1"/>
    </xf>
    <xf numFmtId="166" fontId="31" fillId="2" borderId="1" xfId="1" applyNumberFormat="1" applyFont="1" applyFill="1" applyBorder="1" applyAlignment="1">
      <alignment horizontal="right" vertical="center" wrapText="1" shrinkToFit="1"/>
    </xf>
    <xf numFmtId="1" fontId="31" fillId="2" borderId="1" xfId="0" applyNumberFormat="1" applyFont="1" applyFill="1" applyBorder="1" applyAlignment="1">
      <alignment horizontal="center" vertical="center" wrapText="1"/>
    </xf>
    <xf numFmtId="43" fontId="31" fillId="17" borderId="1" xfId="1" applyFont="1" applyFill="1" applyBorder="1" applyAlignment="1">
      <alignment horizontal="right" vertical="center" wrapText="1" shrinkToFit="1"/>
    </xf>
    <xf numFmtId="0" fontId="32"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right" vertical="center" wrapText="1"/>
    </xf>
    <xf numFmtId="2" fontId="31" fillId="2" borderId="1" xfId="0" applyNumberFormat="1" applyFont="1" applyFill="1" applyBorder="1" applyAlignment="1">
      <alignment horizontal="center" vertical="center" wrapText="1"/>
    </xf>
    <xf numFmtId="0" fontId="45" fillId="0" borderId="1" xfId="0" applyFont="1" applyBorder="1" applyAlignment="1">
      <alignment horizontal="center" vertical="center" wrapText="1"/>
    </xf>
    <xf numFmtId="0" fontId="43" fillId="0" borderId="1" xfId="0" applyFont="1" applyBorder="1"/>
    <xf numFmtId="2" fontId="16" fillId="0" borderId="1" xfId="0" applyNumberFormat="1" applyFont="1" applyBorder="1" applyAlignment="1">
      <alignment horizontal="center" vertical="center" wrapText="1"/>
    </xf>
    <xf numFmtId="1" fontId="44" fillId="0" borderId="1" xfId="0" applyNumberFormat="1" applyFont="1" applyBorder="1" applyAlignment="1">
      <alignment horizontal="center" vertical="center" wrapText="1"/>
    </xf>
    <xf numFmtId="166" fontId="44" fillId="0" borderId="1" xfId="1" applyNumberFormat="1" applyFont="1" applyFill="1" applyBorder="1" applyAlignment="1">
      <alignment horizontal="right" vertical="center" wrapText="1"/>
    </xf>
    <xf numFmtId="166" fontId="16" fillId="0" borderId="1" xfId="1" applyNumberFormat="1" applyFont="1" applyFill="1" applyBorder="1" applyAlignment="1">
      <alignment horizontal="right" vertical="center" wrapText="1"/>
    </xf>
    <xf numFmtId="0" fontId="32" fillId="0" borderId="1" xfId="0" applyFont="1" applyBorder="1" applyAlignment="1">
      <alignment vertical="center"/>
    </xf>
    <xf numFmtId="0" fontId="43" fillId="0" borderId="1" xfId="0" applyFont="1" applyBorder="1" applyAlignment="1">
      <alignment horizontal="center" vertical="center"/>
    </xf>
    <xf numFmtId="0" fontId="43" fillId="0" borderId="1" xfId="0" applyFont="1" applyBorder="1" applyAlignment="1">
      <alignment horizontal="right" vertical="center"/>
    </xf>
    <xf numFmtId="0" fontId="32" fillId="5" borderId="1" xfId="0" applyFont="1" applyFill="1" applyBorder="1" applyAlignment="1">
      <alignment horizontal="left" vertical="center" wrapText="1"/>
    </xf>
    <xf numFmtId="0" fontId="31" fillId="5" borderId="1" xfId="0" applyFont="1" applyFill="1" applyBorder="1" applyAlignment="1">
      <alignment horizontal="center" vertical="center" wrapText="1"/>
    </xf>
    <xf numFmtId="0" fontId="31" fillId="5" borderId="1" xfId="0" applyFont="1" applyFill="1" applyBorder="1" applyAlignment="1">
      <alignment horizontal="center" vertical="center"/>
    </xf>
    <xf numFmtId="0" fontId="31" fillId="5" borderId="1" xfId="0" applyFont="1" applyFill="1" applyBorder="1" applyAlignment="1">
      <alignment horizontal="right" vertical="center" wrapText="1"/>
    </xf>
    <xf numFmtId="2" fontId="31" fillId="5" borderId="1" xfId="0" applyNumberFormat="1" applyFont="1" applyFill="1" applyBorder="1" applyAlignment="1">
      <alignment horizontal="center" vertical="center" wrapText="1"/>
    </xf>
    <xf numFmtId="1" fontId="31" fillId="5" borderId="1" xfId="0" applyNumberFormat="1" applyFont="1" applyFill="1" applyBorder="1" applyAlignment="1">
      <alignment horizontal="center" vertical="center" wrapText="1"/>
    </xf>
    <xf numFmtId="166" fontId="31" fillId="5" borderId="1" xfId="1" applyNumberFormat="1" applyFont="1" applyFill="1" applyBorder="1" applyAlignment="1">
      <alignment horizontal="right" vertical="center" wrapText="1"/>
    </xf>
    <xf numFmtId="166" fontId="31" fillId="5" borderId="1" xfId="1" applyNumberFormat="1" applyFont="1" applyFill="1" applyBorder="1" applyAlignment="1">
      <alignment horizontal="right" vertical="center" wrapText="1" shrinkToFit="1"/>
    </xf>
    <xf numFmtId="0" fontId="16" fillId="0" borderId="1" xfId="59" applyFont="1" applyBorder="1" applyAlignment="1">
      <alignment horizontal="center" vertical="center" wrapText="1"/>
    </xf>
    <xf numFmtId="0" fontId="56" fillId="0" borderId="0" xfId="62" applyFont="1" applyAlignment="1">
      <alignment horizontal="center" vertical="center" wrapText="1"/>
    </xf>
    <xf numFmtId="0" fontId="21" fillId="0" borderId="8" xfId="57" applyFont="1" applyBorder="1" applyAlignment="1">
      <alignment horizontal="center" vertical="center"/>
    </xf>
    <xf numFmtId="0" fontId="20" fillId="0" borderId="8" xfId="57" applyFont="1" applyBorder="1" applyAlignment="1">
      <alignment horizontal="center" vertical="center"/>
    </xf>
    <xf numFmtId="0" fontId="21" fillId="0" borderId="8" xfId="57" applyFont="1" applyBorder="1" applyAlignment="1">
      <alignment horizontal="center" vertical="center" wrapText="1"/>
    </xf>
    <xf numFmtId="0" fontId="21" fillId="0" borderId="11" xfId="57" applyFont="1" applyBorder="1" applyAlignment="1">
      <alignment horizontal="center" vertical="center" wrapText="1"/>
    </xf>
    <xf numFmtId="0" fontId="20" fillId="0" borderId="8" xfId="57" applyFont="1" applyBorder="1" applyAlignment="1">
      <alignment horizontal="center" vertical="center" wrapText="1"/>
    </xf>
    <xf numFmtId="0" fontId="31" fillId="0" borderId="3"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3" xfId="0" applyFont="1" applyBorder="1" applyAlignment="1">
      <alignment horizontal="left" vertical="center" wrapText="1"/>
    </xf>
    <xf numFmtId="0" fontId="31" fillId="0" borderId="6" xfId="0" applyFont="1" applyBorder="1" applyAlignment="1">
      <alignment horizontal="left" vertical="center" wrapText="1"/>
    </xf>
    <xf numFmtId="0" fontId="33" fillId="0" borderId="2"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5" xfId="0" applyFont="1" applyBorder="1" applyAlignment="1">
      <alignment horizontal="center"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horizontal="center" vertical="top" wrapText="1"/>
    </xf>
    <xf numFmtId="0" fontId="35"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32" fillId="0" borderId="3" xfId="0" applyFont="1" applyBorder="1" applyAlignment="1">
      <alignment horizontal="left" vertical="center" wrapText="1"/>
    </xf>
    <xf numFmtId="0" fontId="32" fillId="0" borderId="6" xfId="0" applyFont="1" applyBorder="1" applyAlignment="1">
      <alignment horizontal="left" vertical="center" wrapText="1"/>
    </xf>
    <xf numFmtId="0" fontId="30" fillId="0" borderId="2" xfId="0" applyFont="1" applyBorder="1" applyAlignment="1">
      <alignment horizontal="center" wrapText="1"/>
    </xf>
    <xf numFmtId="0" fontId="30" fillId="0" borderId="4" xfId="0" applyFont="1" applyBorder="1" applyAlignment="1">
      <alignment horizontal="center" wrapText="1"/>
    </xf>
    <xf numFmtId="0" fontId="30" fillId="0" borderId="5" xfId="0" applyFont="1" applyBorder="1" applyAlignment="1">
      <alignment horizontal="center" wrapText="1"/>
    </xf>
    <xf numFmtId="0" fontId="33" fillId="0" borderId="1" xfId="0" applyFont="1" applyBorder="1" applyAlignment="1">
      <alignment horizontal="center" vertical="center" wrapText="1"/>
    </xf>
    <xf numFmtId="0" fontId="30" fillId="0" borderId="1" xfId="0" applyFont="1" applyBorder="1" applyAlignment="1">
      <alignment horizontal="center" wrapText="1"/>
    </xf>
    <xf numFmtId="0" fontId="19" fillId="0" borderId="1" xfId="0" applyFont="1" applyBorder="1" applyAlignment="1">
      <alignment horizont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59" fillId="0" borderId="13" xfId="2" applyFont="1" applyBorder="1" applyAlignment="1">
      <alignment horizontal="right" vertical="center" wrapText="1"/>
    </xf>
    <xf numFmtId="0" fontId="16" fillId="0" borderId="1" xfId="59" applyFont="1" applyBorder="1" applyAlignment="1">
      <alignment horizontal="center" vertical="center"/>
    </xf>
    <xf numFmtId="0" fontId="57" fillId="0" borderId="1" xfId="2" applyFont="1" applyBorder="1" applyAlignment="1">
      <alignment horizontal="left" vertical="center" wrapText="1"/>
    </xf>
    <xf numFmtId="0" fontId="8" fillId="5" borderId="3" xfId="59" applyFont="1" applyFill="1" applyBorder="1" applyAlignment="1">
      <alignment horizontal="center" vertical="center" wrapText="1"/>
    </xf>
    <xf numFmtId="0" fontId="8" fillId="5" borderId="21" xfId="59" applyFont="1" applyFill="1" applyBorder="1" applyAlignment="1">
      <alignment horizontal="center" vertical="center" wrapText="1"/>
    </xf>
    <xf numFmtId="0" fontId="8" fillId="5" borderId="6" xfId="59" applyFont="1" applyFill="1" applyBorder="1" applyAlignment="1">
      <alignment horizontal="center" vertical="center" wrapText="1"/>
    </xf>
    <xf numFmtId="0" fontId="57" fillId="5" borderId="2" xfId="59" applyFont="1" applyFill="1" applyBorder="1" applyAlignment="1">
      <alignment horizontal="left" vertical="top" wrapText="1"/>
    </xf>
    <xf numFmtId="0" fontId="57" fillId="5" borderId="4" xfId="59" applyFont="1" applyFill="1" applyBorder="1" applyAlignment="1">
      <alignment horizontal="left" vertical="top" wrapText="1"/>
    </xf>
    <xf numFmtId="0" fontId="57" fillId="5" borderId="5" xfId="59" applyFont="1" applyFill="1" applyBorder="1" applyAlignment="1">
      <alignment horizontal="left" vertical="top" wrapText="1"/>
    </xf>
    <xf numFmtId="0" fontId="16" fillId="0" borderId="3" xfId="59" applyFont="1" applyBorder="1" applyAlignment="1">
      <alignment horizontal="center" vertical="center"/>
    </xf>
    <xf numFmtId="0" fontId="16" fillId="0" borderId="21" xfId="59" applyFont="1" applyBorder="1" applyAlignment="1">
      <alignment horizontal="center" vertical="center"/>
    </xf>
    <xf numFmtId="0" fontId="57" fillId="0" borderId="1" xfId="2" applyFont="1" applyBorder="1" applyAlignment="1">
      <alignment horizontal="left" wrapText="1"/>
    </xf>
    <xf numFmtId="0" fontId="61" fillId="0" borderId="1" xfId="2" applyFont="1" applyBorder="1" applyAlignment="1">
      <alignment horizontal="left" wrapText="1"/>
    </xf>
    <xf numFmtId="0" fontId="16" fillId="0" borderId="6" xfId="59" applyFont="1" applyBorder="1" applyAlignment="1">
      <alignment horizontal="center" vertical="center"/>
    </xf>
    <xf numFmtId="0" fontId="57" fillId="5" borderId="19" xfId="2" applyFont="1" applyFill="1" applyBorder="1" applyAlignment="1">
      <alignment horizontal="left" vertical="center" wrapText="1"/>
    </xf>
    <xf numFmtId="0" fontId="57" fillId="5" borderId="15" xfId="2" applyFont="1" applyFill="1" applyBorder="1" applyAlignment="1">
      <alignment horizontal="left" vertical="center" wrapText="1"/>
    </xf>
    <xf numFmtId="0" fontId="57" fillId="5" borderId="7" xfId="2" applyFont="1" applyFill="1" applyBorder="1" applyAlignment="1">
      <alignment horizontal="left" vertical="center" wrapText="1"/>
    </xf>
    <xf numFmtId="0" fontId="60" fillId="0" borderId="20" xfId="2" applyFont="1" applyBorder="1" applyAlignment="1">
      <alignment horizontal="left" vertical="center" wrapText="1"/>
    </xf>
    <xf numFmtId="0" fontId="60" fillId="0" borderId="12" xfId="2" applyFont="1" applyBorder="1" applyAlignment="1">
      <alignment horizontal="left" vertical="center" wrapText="1"/>
    </xf>
    <xf numFmtId="0" fontId="60" fillId="0" borderId="13" xfId="2" applyFont="1" applyBorder="1" applyAlignment="1">
      <alignment vertical="center"/>
    </xf>
    <xf numFmtId="0" fontId="44" fillId="0" borderId="13" xfId="2" applyFont="1" applyBorder="1" applyAlignment="1">
      <alignment vertical="center"/>
    </xf>
    <xf numFmtId="0" fontId="11" fillId="0" borderId="23" xfId="2" applyFont="1" applyBorder="1" applyAlignment="1">
      <alignment horizontal="left" vertical="top" wrapText="1"/>
    </xf>
    <xf numFmtId="0" fontId="11" fillId="0" borderId="20" xfId="2" applyFont="1" applyBorder="1" applyAlignment="1">
      <alignment horizontal="left" vertical="top" wrapText="1"/>
    </xf>
    <xf numFmtId="0" fontId="11" fillId="0" borderId="12" xfId="2" applyFont="1" applyBorder="1" applyAlignment="1">
      <alignment horizontal="left" vertical="top" wrapText="1"/>
    </xf>
    <xf numFmtId="0" fontId="57" fillId="5" borderId="2" xfId="2" applyFont="1" applyFill="1" applyBorder="1" applyAlignment="1">
      <alignment horizontal="left" vertical="center" wrapText="1"/>
    </xf>
    <xf numFmtId="0" fontId="57" fillId="5" borderId="4" xfId="2" applyFont="1" applyFill="1" applyBorder="1" applyAlignment="1">
      <alignment horizontal="left" vertical="center" wrapText="1"/>
    </xf>
    <xf numFmtId="0" fontId="57" fillId="5" borderId="5" xfId="2" applyFont="1" applyFill="1" applyBorder="1" applyAlignment="1">
      <alignment horizontal="left" vertical="center" wrapText="1"/>
    </xf>
    <xf numFmtId="0" fontId="16" fillId="5" borderId="2" xfId="2" applyFont="1" applyFill="1" applyBorder="1" applyAlignment="1">
      <alignment horizontal="left" vertical="top" wrapText="1"/>
    </xf>
    <xf numFmtId="0" fontId="16" fillId="5" borderId="4" xfId="2" applyFont="1" applyFill="1" applyBorder="1" applyAlignment="1">
      <alignment horizontal="left" vertical="top" wrapText="1"/>
    </xf>
    <xf numFmtId="0" fontId="16" fillId="5" borderId="5" xfId="2" applyFont="1" applyFill="1" applyBorder="1" applyAlignment="1">
      <alignment horizontal="left" vertical="top" wrapText="1"/>
    </xf>
    <xf numFmtId="0" fontId="44" fillId="5" borderId="1" xfId="2" applyFont="1" applyFill="1" applyBorder="1" applyAlignment="1">
      <alignment vertical="center"/>
    </xf>
    <xf numFmtId="0" fontId="57" fillId="5" borderId="2" xfId="2" applyFont="1" applyFill="1" applyBorder="1" applyAlignment="1">
      <alignment horizontal="left" vertical="top" wrapText="1"/>
    </xf>
    <xf numFmtId="0" fontId="57" fillId="5" borderId="4" xfId="2" applyFont="1" applyFill="1" applyBorder="1" applyAlignment="1">
      <alignment horizontal="left" vertical="top" wrapText="1"/>
    </xf>
    <xf numFmtId="0" fontId="57" fillId="5" borderId="5" xfId="2" applyFont="1" applyFill="1" applyBorder="1" applyAlignment="1">
      <alignment horizontal="left" vertical="top" wrapText="1"/>
    </xf>
    <xf numFmtId="0" fontId="62" fillId="18" borderId="0" xfId="59" applyFont="1" applyFill="1" applyAlignment="1">
      <alignment horizontal="center" vertical="center"/>
    </xf>
    <xf numFmtId="0" fontId="44" fillId="5" borderId="2" xfId="2" applyFont="1" applyFill="1" applyBorder="1" applyAlignment="1">
      <alignment horizontal="left" vertical="top" wrapText="1"/>
    </xf>
    <xf numFmtId="0" fontId="44" fillId="5" borderId="4" xfId="2" applyFont="1" applyFill="1" applyBorder="1" applyAlignment="1">
      <alignment horizontal="left" vertical="top" wrapText="1"/>
    </xf>
    <xf numFmtId="0" fontId="44" fillId="5" borderId="5" xfId="2" applyFont="1" applyFill="1" applyBorder="1" applyAlignment="1">
      <alignment horizontal="left" vertical="top" wrapText="1"/>
    </xf>
    <xf numFmtId="0" fontId="29" fillId="5" borderId="1" xfId="2" applyFont="1" applyFill="1" applyBorder="1" applyAlignment="1">
      <alignment horizontal="left" vertical="center" wrapText="1"/>
    </xf>
    <xf numFmtId="0" fontId="44" fillId="5" borderId="2" xfId="2" applyFont="1" applyFill="1" applyBorder="1" applyAlignment="1">
      <alignment horizontal="left" vertical="center" wrapText="1"/>
    </xf>
    <xf numFmtId="0" fontId="44" fillId="5" borderId="4" xfId="2" applyFont="1" applyFill="1" applyBorder="1" applyAlignment="1">
      <alignment horizontal="left" vertical="center" wrapText="1"/>
    </xf>
    <xf numFmtId="0" fontId="44" fillId="5" borderId="5" xfId="2" applyFont="1" applyFill="1" applyBorder="1" applyAlignment="1">
      <alignment horizontal="left" vertical="center" wrapText="1"/>
    </xf>
    <xf numFmtId="2" fontId="44" fillId="5" borderId="1" xfId="2" applyNumberFormat="1" applyFont="1" applyFill="1" applyBorder="1" applyAlignment="1">
      <alignment horizontal="left" vertical="top" wrapText="1"/>
    </xf>
    <xf numFmtId="0" fontId="29" fillId="5" borderId="3" xfId="2" applyFont="1" applyFill="1" applyBorder="1" applyAlignment="1">
      <alignment horizontal="center" vertical="center"/>
    </xf>
    <xf numFmtId="0" fontId="29" fillId="5" borderId="21" xfId="2" applyFont="1" applyFill="1" applyBorder="1" applyAlignment="1">
      <alignment horizontal="center" vertical="center"/>
    </xf>
    <xf numFmtId="0" fontId="29" fillId="5" borderId="6" xfId="2" applyFont="1" applyFill="1" applyBorder="1" applyAlignment="1">
      <alignment horizontal="center" vertical="center"/>
    </xf>
    <xf numFmtId="1" fontId="63" fillId="0" borderId="22" xfId="2" applyNumberFormat="1" applyFont="1" applyBorder="1" applyAlignment="1">
      <alignment horizontal="center" vertical="center"/>
    </xf>
    <xf numFmtId="1" fontId="63" fillId="0" borderId="24" xfId="2" applyNumberFormat="1" applyFont="1" applyBorder="1" applyAlignment="1">
      <alignment horizontal="center" vertical="center"/>
    </xf>
    <xf numFmtId="1" fontId="63" fillId="0" borderId="14" xfId="2" applyNumberFormat="1" applyFont="1" applyBorder="1" applyAlignment="1">
      <alignment horizontal="center" vertical="center"/>
    </xf>
    <xf numFmtId="0" fontId="56" fillId="0" borderId="1" xfId="62" applyFont="1" applyBorder="1" applyAlignment="1">
      <alignment horizontal="center" vertical="center"/>
    </xf>
    <xf numFmtId="0" fontId="14" fillId="0" borderId="1" xfId="62" applyFont="1" applyBorder="1" applyAlignment="1">
      <alignment horizontal="left" vertical="top" wrapText="1"/>
    </xf>
    <xf numFmtId="0" fontId="16" fillId="0" borderId="1" xfId="62" applyFont="1" applyBorder="1" applyAlignment="1">
      <alignment horizontal="center" vertical="center"/>
    </xf>
    <xf numFmtId="0" fontId="14" fillId="0" borderId="2" xfId="62" applyFont="1" applyBorder="1" applyAlignment="1">
      <alignment horizontal="left" vertical="top" wrapText="1"/>
    </xf>
    <xf numFmtId="0" fontId="14" fillId="0" borderId="4" xfId="62" applyFont="1" applyBorder="1" applyAlignment="1">
      <alignment horizontal="left" vertical="top" wrapText="1"/>
    </xf>
    <xf numFmtId="0" fontId="14" fillId="0" borderId="5" xfId="62" applyFont="1" applyBorder="1" applyAlignment="1">
      <alignment horizontal="left" vertical="top" wrapText="1"/>
    </xf>
    <xf numFmtId="0" fontId="44" fillId="5" borderId="1" xfId="2" applyFont="1" applyFill="1" applyBorder="1" applyAlignment="1">
      <alignment horizontal="center" vertical="top" wrapText="1"/>
    </xf>
    <xf numFmtId="0" fontId="57" fillId="0" borderId="21" xfId="62" applyFont="1" applyBorder="1" applyAlignment="1">
      <alignment horizontal="center" vertical="center"/>
    </xf>
    <xf numFmtId="0" fontId="57" fillId="0" borderId="6" xfId="62" applyFont="1" applyBorder="1" applyAlignment="1">
      <alignment horizontal="center" vertical="center"/>
    </xf>
    <xf numFmtId="0" fontId="8" fillId="0" borderId="6" xfId="62" applyFont="1" applyBorder="1" applyAlignment="1">
      <alignment horizontal="left" vertical="top" wrapText="1"/>
    </xf>
    <xf numFmtId="2" fontId="8" fillId="0" borderId="1" xfId="62" applyNumberFormat="1" applyFont="1" applyBorder="1" applyAlignment="1">
      <alignment horizontal="center" vertical="top" wrapText="1"/>
    </xf>
    <xf numFmtId="1" fontId="22" fillId="0" borderId="1" xfId="62" applyNumberFormat="1" applyFont="1" applyBorder="1" applyAlignment="1">
      <alignment horizontal="center" vertical="top" wrapText="1"/>
    </xf>
    <xf numFmtId="0" fontId="57" fillId="0" borderId="3" xfId="62" applyFont="1" applyBorder="1" applyAlignment="1">
      <alignment horizontal="center" vertical="center"/>
    </xf>
    <xf numFmtId="0" fontId="8" fillId="0" borderId="1" xfId="62" applyFont="1" applyBorder="1" applyAlignment="1">
      <alignment horizontal="left" vertical="top" wrapText="1"/>
    </xf>
    <xf numFmtId="0" fontId="57" fillId="0" borderId="3" xfId="62" applyFont="1" applyBorder="1" applyAlignment="1">
      <alignment horizontal="center" vertical="center" wrapText="1"/>
    </xf>
    <xf numFmtId="0" fontId="57" fillId="0" borderId="21" xfId="62" applyFont="1" applyBorder="1" applyAlignment="1">
      <alignment horizontal="center" vertical="center" wrapText="1"/>
    </xf>
    <xf numFmtId="0" fontId="57" fillId="0" borderId="6" xfId="62" applyFont="1" applyBorder="1" applyAlignment="1">
      <alignment horizontal="center" vertical="center" wrapText="1"/>
    </xf>
    <xf numFmtId="0" fontId="44" fillId="0" borderId="1" xfId="62" applyFont="1" applyBorder="1" applyAlignment="1">
      <alignment horizontal="left" vertical="top" wrapText="1"/>
    </xf>
    <xf numFmtId="0" fontId="57" fillId="0" borderId="1" xfId="62" applyFont="1" applyBorder="1" applyAlignment="1">
      <alignment horizontal="center" vertical="center" wrapText="1"/>
    </xf>
    <xf numFmtId="0" fontId="44" fillId="5" borderId="1" xfId="6" applyFont="1" applyFill="1" applyBorder="1" applyAlignment="1">
      <alignment horizontal="left" vertical="top" wrapText="1"/>
    </xf>
    <xf numFmtId="0" fontId="22" fillId="0" borderId="2" xfId="62" applyFont="1" applyBorder="1" applyAlignment="1">
      <alignment horizontal="center" vertical="center" wrapText="1"/>
    </xf>
    <xf numFmtId="0" fontId="22" fillId="0" borderId="5" xfId="62" applyFont="1" applyBorder="1" applyAlignment="1">
      <alignment horizontal="center" vertical="center" wrapText="1"/>
    </xf>
    <xf numFmtId="0" fontId="57" fillId="0" borderId="1" xfId="62" applyFont="1" applyBorder="1" applyAlignment="1">
      <alignment horizontal="center" vertical="center"/>
    </xf>
    <xf numFmtId="0" fontId="8" fillId="5" borderId="1" xfId="6" applyFill="1" applyBorder="1" applyAlignment="1">
      <alignment horizontal="left" vertical="top" wrapText="1"/>
    </xf>
    <xf numFmtId="0" fontId="53" fillId="19" borderId="15" xfId="62" applyFont="1" applyFill="1" applyBorder="1" applyAlignment="1">
      <alignment horizontal="center"/>
    </xf>
    <xf numFmtId="0" fontId="53" fillId="19" borderId="7" xfId="62" applyFont="1" applyFill="1" applyBorder="1" applyAlignment="1">
      <alignment horizontal="center"/>
    </xf>
  </cellXfs>
  <cellStyles count="64">
    <cellStyle name="20% - Accent6 23 4" xfId="2" xr:uid="{00000000-0005-0000-0000-000000000000}"/>
    <cellStyle name="Comma" xfId="1" builtinId="3"/>
    <cellStyle name="Comma 2" xfId="7" xr:uid="{00000000-0005-0000-0000-000002000000}"/>
    <cellStyle name="Comma 3" xfId="5" xr:uid="{00000000-0005-0000-0000-000003000000}"/>
    <cellStyle name="Comma 4" xfId="11" xr:uid="{00000000-0005-0000-0000-000004000000}"/>
    <cellStyle name="Comma 4 2" xfId="58" xr:uid="{00000000-0005-0000-0000-000005000000}"/>
    <cellStyle name="Comma 5" xfId="60" xr:uid="{00000000-0005-0000-0000-000006000000}"/>
    <cellStyle name="Comma 6" xfId="63" xr:uid="{00000000-0005-0000-0000-000007000000}"/>
    <cellStyle name="Excel Built-in Normal" xfId="14" xr:uid="{00000000-0005-0000-0000-000008000000}"/>
    <cellStyle name="Excel Built-in Normal 1" xfId="6" xr:uid="{00000000-0005-0000-0000-000009000000}"/>
    <cellStyle name="Excel Built-in Normal 2" xfId="15" xr:uid="{00000000-0005-0000-0000-00000A000000}"/>
    <cellStyle name="Normal" xfId="0" builtinId="0"/>
    <cellStyle name="Normal - Style1" xfId="16" xr:uid="{00000000-0005-0000-0000-00000C000000}"/>
    <cellStyle name="Normal 10" xfId="17" xr:uid="{00000000-0005-0000-0000-00000D000000}"/>
    <cellStyle name="Normal 10 2" xfId="18" xr:uid="{00000000-0005-0000-0000-00000E000000}"/>
    <cellStyle name="Normal 155 2" xfId="19" xr:uid="{00000000-0005-0000-0000-00000F000000}"/>
    <cellStyle name="Normal 159" xfId="20" xr:uid="{00000000-0005-0000-0000-000010000000}"/>
    <cellStyle name="Normal 163" xfId="21" xr:uid="{00000000-0005-0000-0000-000011000000}"/>
    <cellStyle name="Normal 187" xfId="8" xr:uid="{00000000-0005-0000-0000-000012000000}"/>
    <cellStyle name="Normal 19 2 2 5" xfId="22" xr:uid="{00000000-0005-0000-0000-000013000000}"/>
    <cellStyle name="Normal 191" xfId="23" xr:uid="{00000000-0005-0000-0000-000014000000}"/>
    <cellStyle name="Normal 2" xfId="4" xr:uid="{00000000-0005-0000-0000-000015000000}"/>
    <cellStyle name="Normal 2 10" xfId="24" xr:uid="{00000000-0005-0000-0000-000016000000}"/>
    <cellStyle name="Normal 2 10 2 3" xfId="25" xr:uid="{00000000-0005-0000-0000-000017000000}"/>
    <cellStyle name="Normal 2 2" xfId="3" xr:uid="{00000000-0005-0000-0000-000018000000}"/>
    <cellStyle name="Normal 2 2 2" xfId="26" xr:uid="{00000000-0005-0000-0000-000019000000}"/>
    <cellStyle name="Normal 2 3 2 2" xfId="27" xr:uid="{00000000-0005-0000-0000-00001A000000}"/>
    <cellStyle name="Normal 2 3 2 2 2 2" xfId="28" xr:uid="{00000000-0005-0000-0000-00001B000000}"/>
    <cellStyle name="Normal 2 4 2" xfId="29" xr:uid="{00000000-0005-0000-0000-00001C000000}"/>
    <cellStyle name="Normal 21" xfId="30" xr:uid="{00000000-0005-0000-0000-00001D000000}"/>
    <cellStyle name="Normal 26" xfId="31" xr:uid="{00000000-0005-0000-0000-00001E000000}"/>
    <cellStyle name="Normal 26 2" xfId="32" xr:uid="{00000000-0005-0000-0000-00001F000000}"/>
    <cellStyle name="Normal 26 4" xfId="33" xr:uid="{00000000-0005-0000-0000-000020000000}"/>
    <cellStyle name="Normal 3" xfId="10" xr:uid="{00000000-0005-0000-0000-000021000000}"/>
    <cellStyle name="Normal 3 10 5 2 2" xfId="34" xr:uid="{00000000-0005-0000-0000-000022000000}"/>
    <cellStyle name="Normal 3 10 5 2 3" xfId="35" xr:uid="{00000000-0005-0000-0000-000023000000}"/>
    <cellStyle name="Normal 3 10 5 3" xfId="36" xr:uid="{00000000-0005-0000-0000-000024000000}"/>
    <cellStyle name="Normal 3 10 6" xfId="37" xr:uid="{00000000-0005-0000-0000-000025000000}"/>
    <cellStyle name="Normal 3 10 6 2 2" xfId="38" xr:uid="{00000000-0005-0000-0000-000026000000}"/>
    <cellStyle name="Normal 3 2" xfId="57" xr:uid="{00000000-0005-0000-0000-000027000000}"/>
    <cellStyle name="Normal 35 2 2" xfId="39" xr:uid="{00000000-0005-0000-0000-000028000000}"/>
    <cellStyle name="Normal 36" xfId="40" xr:uid="{00000000-0005-0000-0000-000029000000}"/>
    <cellStyle name="Normal 37" xfId="41" xr:uid="{00000000-0005-0000-0000-00002A000000}"/>
    <cellStyle name="Normal 37 2" xfId="42" xr:uid="{00000000-0005-0000-0000-00002B000000}"/>
    <cellStyle name="Normal 4" xfId="9" xr:uid="{00000000-0005-0000-0000-00002C000000}"/>
    <cellStyle name="Normal 4 2" xfId="12" xr:uid="{00000000-0005-0000-0000-00002D000000}"/>
    <cellStyle name="Normal 48 2 2" xfId="43" xr:uid="{00000000-0005-0000-0000-00002E000000}"/>
    <cellStyle name="Normal 48 2 2 2" xfId="44" xr:uid="{00000000-0005-0000-0000-00002F000000}"/>
    <cellStyle name="Normal 5" xfId="13" xr:uid="{00000000-0005-0000-0000-000030000000}"/>
    <cellStyle name="Normal 5 2" xfId="62" xr:uid="{00000000-0005-0000-0000-000031000000}"/>
    <cellStyle name="Normal 53" xfId="45" xr:uid="{00000000-0005-0000-0000-000032000000}"/>
    <cellStyle name="Normal 53 7" xfId="46" xr:uid="{00000000-0005-0000-0000-000033000000}"/>
    <cellStyle name="Normal 55 4" xfId="47" xr:uid="{00000000-0005-0000-0000-000034000000}"/>
    <cellStyle name="Normal 56" xfId="48" xr:uid="{00000000-0005-0000-0000-000035000000}"/>
    <cellStyle name="Normal 56 2" xfId="49" xr:uid="{00000000-0005-0000-0000-000036000000}"/>
    <cellStyle name="Normal 58" xfId="50" xr:uid="{00000000-0005-0000-0000-000037000000}"/>
    <cellStyle name="Normal 6" xfId="51" xr:uid="{00000000-0005-0000-0000-000038000000}"/>
    <cellStyle name="Normal 7" xfId="59" xr:uid="{00000000-0005-0000-0000-000039000000}"/>
    <cellStyle name="Percent 2" xfId="52" xr:uid="{00000000-0005-0000-0000-00003A000000}"/>
    <cellStyle name="Percent 2 2" xfId="53" xr:uid="{00000000-0005-0000-0000-00003B000000}"/>
    <cellStyle name="Percent 3" xfId="56" xr:uid="{00000000-0005-0000-0000-00003C000000}"/>
    <cellStyle name="Percent 3 11" xfId="54" xr:uid="{00000000-0005-0000-0000-00003D000000}"/>
    <cellStyle name="Percent 4" xfId="61" xr:uid="{00000000-0005-0000-0000-00003E000000}"/>
    <cellStyle name="Style 1" xfId="55" xr:uid="{00000000-0005-0000-0000-00003F00000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0.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63" Type="http://schemas.openxmlformats.org/officeDocument/2006/relationships/externalLink" Target="externalLinks/externalLink56.xml"/><Relationship Id="rId84" Type="http://schemas.openxmlformats.org/officeDocument/2006/relationships/externalLink" Target="externalLinks/externalLink77.xml"/><Relationship Id="rId138" Type="http://schemas.openxmlformats.org/officeDocument/2006/relationships/externalLink" Target="externalLinks/externalLink131.xml"/><Relationship Id="rId159" Type="http://schemas.openxmlformats.org/officeDocument/2006/relationships/externalLink" Target="externalLinks/externalLink152.xml"/><Relationship Id="rId170" Type="http://schemas.openxmlformats.org/officeDocument/2006/relationships/sharedStrings" Target="sharedStrings.xml"/><Relationship Id="rId107" Type="http://schemas.openxmlformats.org/officeDocument/2006/relationships/externalLink" Target="externalLinks/externalLink100.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53" Type="http://schemas.openxmlformats.org/officeDocument/2006/relationships/externalLink" Target="externalLinks/externalLink46.xml"/><Relationship Id="rId74" Type="http://schemas.openxmlformats.org/officeDocument/2006/relationships/externalLink" Target="externalLinks/externalLink67.xml"/><Relationship Id="rId128" Type="http://schemas.openxmlformats.org/officeDocument/2006/relationships/externalLink" Target="externalLinks/externalLink121.xml"/><Relationship Id="rId149" Type="http://schemas.openxmlformats.org/officeDocument/2006/relationships/externalLink" Target="externalLinks/externalLink142.xml"/><Relationship Id="rId5" Type="http://schemas.openxmlformats.org/officeDocument/2006/relationships/worksheet" Target="worksheets/sheet5.xml"/><Relationship Id="rId95" Type="http://schemas.openxmlformats.org/officeDocument/2006/relationships/externalLink" Target="externalLinks/externalLink88.xml"/><Relationship Id="rId160" Type="http://schemas.openxmlformats.org/officeDocument/2006/relationships/externalLink" Target="externalLinks/externalLink153.xml"/><Relationship Id="rId22" Type="http://schemas.openxmlformats.org/officeDocument/2006/relationships/externalLink" Target="externalLinks/externalLink15.xml"/><Relationship Id="rId43" Type="http://schemas.openxmlformats.org/officeDocument/2006/relationships/externalLink" Target="externalLinks/externalLink36.xml"/><Relationship Id="rId64" Type="http://schemas.openxmlformats.org/officeDocument/2006/relationships/externalLink" Target="externalLinks/externalLink57.xml"/><Relationship Id="rId118" Type="http://schemas.openxmlformats.org/officeDocument/2006/relationships/externalLink" Target="externalLinks/externalLink111.xml"/><Relationship Id="rId139" Type="http://schemas.openxmlformats.org/officeDocument/2006/relationships/externalLink" Target="externalLinks/externalLink132.xml"/><Relationship Id="rId85" Type="http://schemas.openxmlformats.org/officeDocument/2006/relationships/externalLink" Target="externalLinks/externalLink78.xml"/><Relationship Id="rId150" Type="http://schemas.openxmlformats.org/officeDocument/2006/relationships/externalLink" Target="externalLinks/externalLink143.xml"/><Relationship Id="rId171" Type="http://schemas.openxmlformats.org/officeDocument/2006/relationships/calcChain" Target="calcChain.xml"/><Relationship Id="rId12" Type="http://schemas.openxmlformats.org/officeDocument/2006/relationships/externalLink" Target="externalLinks/externalLink5.xml"/><Relationship Id="rId33" Type="http://schemas.openxmlformats.org/officeDocument/2006/relationships/externalLink" Target="externalLinks/externalLink26.xml"/><Relationship Id="rId108" Type="http://schemas.openxmlformats.org/officeDocument/2006/relationships/externalLink" Target="externalLinks/externalLink101.xml"/><Relationship Id="rId129" Type="http://schemas.openxmlformats.org/officeDocument/2006/relationships/externalLink" Target="externalLinks/externalLink122.xml"/><Relationship Id="rId54" Type="http://schemas.openxmlformats.org/officeDocument/2006/relationships/externalLink" Target="externalLinks/externalLink47.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91" Type="http://schemas.openxmlformats.org/officeDocument/2006/relationships/externalLink" Target="externalLinks/externalLink84.xml"/><Relationship Id="rId96" Type="http://schemas.openxmlformats.org/officeDocument/2006/relationships/externalLink" Target="externalLinks/externalLink89.xml"/><Relationship Id="rId140" Type="http://schemas.openxmlformats.org/officeDocument/2006/relationships/externalLink" Target="externalLinks/externalLink133.xml"/><Relationship Id="rId145" Type="http://schemas.openxmlformats.org/officeDocument/2006/relationships/externalLink" Target="externalLinks/externalLink138.xml"/><Relationship Id="rId161" Type="http://schemas.openxmlformats.org/officeDocument/2006/relationships/externalLink" Target="externalLinks/externalLink154.xml"/><Relationship Id="rId166" Type="http://schemas.openxmlformats.org/officeDocument/2006/relationships/externalLink" Target="externalLinks/externalLink159.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49" Type="http://schemas.openxmlformats.org/officeDocument/2006/relationships/externalLink" Target="externalLinks/externalLink42.xml"/><Relationship Id="rId114" Type="http://schemas.openxmlformats.org/officeDocument/2006/relationships/externalLink" Target="externalLinks/externalLink107.xml"/><Relationship Id="rId119" Type="http://schemas.openxmlformats.org/officeDocument/2006/relationships/externalLink" Target="externalLinks/externalLink112.xml"/><Relationship Id="rId44" Type="http://schemas.openxmlformats.org/officeDocument/2006/relationships/externalLink" Target="externalLinks/externalLink37.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130" Type="http://schemas.openxmlformats.org/officeDocument/2006/relationships/externalLink" Target="externalLinks/externalLink123.xml"/><Relationship Id="rId135" Type="http://schemas.openxmlformats.org/officeDocument/2006/relationships/externalLink" Target="externalLinks/externalLink128.xml"/><Relationship Id="rId151" Type="http://schemas.openxmlformats.org/officeDocument/2006/relationships/externalLink" Target="externalLinks/externalLink144.xml"/><Relationship Id="rId156" Type="http://schemas.openxmlformats.org/officeDocument/2006/relationships/externalLink" Target="externalLinks/externalLink149.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109" Type="http://schemas.openxmlformats.org/officeDocument/2006/relationships/externalLink" Target="externalLinks/externalLink10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97" Type="http://schemas.openxmlformats.org/officeDocument/2006/relationships/externalLink" Target="externalLinks/externalLink90.xml"/><Relationship Id="rId104" Type="http://schemas.openxmlformats.org/officeDocument/2006/relationships/externalLink" Target="externalLinks/externalLink97.xml"/><Relationship Id="rId120" Type="http://schemas.openxmlformats.org/officeDocument/2006/relationships/externalLink" Target="externalLinks/externalLink113.xml"/><Relationship Id="rId125" Type="http://schemas.openxmlformats.org/officeDocument/2006/relationships/externalLink" Target="externalLinks/externalLink118.xml"/><Relationship Id="rId141" Type="http://schemas.openxmlformats.org/officeDocument/2006/relationships/externalLink" Target="externalLinks/externalLink134.xml"/><Relationship Id="rId146" Type="http://schemas.openxmlformats.org/officeDocument/2006/relationships/externalLink" Target="externalLinks/externalLink139.xml"/><Relationship Id="rId167" Type="http://schemas.openxmlformats.org/officeDocument/2006/relationships/externalLink" Target="externalLinks/externalLink160.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externalLink" Target="externalLinks/externalLink85.xml"/><Relationship Id="rId162" Type="http://schemas.openxmlformats.org/officeDocument/2006/relationships/externalLink" Target="externalLinks/externalLink155.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 Id="rId87" Type="http://schemas.openxmlformats.org/officeDocument/2006/relationships/externalLink" Target="externalLinks/externalLink80.xml"/><Relationship Id="rId110" Type="http://schemas.openxmlformats.org/officeDocument/2006/relationships/externalLink" Target="externalLinks/externalLink103.xml"/><Relationship Id="rId115" Type="http://schemas.openxmlformats.org/officeDocument/2006/relationships/externalLink" Target="externalLinks/externalLink108.xml"/><Relationship Id="rId131" Type="http://schemas.openxmlformats.org/officeDocument/2006/relationships/externalLink" Target="externalLinks/externalLink124.xml"/><Relationship Id="rId136" Type="http://schemas.openxmlformats.org/officeDocument/2006/relationships/externalLink" Target="externalLinks/externalLink129.xml"/><Relationship Id="rId157" Type="http://schemas.openxmlformats.org/officeDocument/2006/relationships/externalLink" Target="externalLinks/externalLink150.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52" Type="http://schemas.openxmlformats.org/officeDocument/2006/relationships/externalLink" Target="externalLinks/externalLink145.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56" Type="http://schemas.openxmlformats.org/officeDocument/2006/relationships/externalLink" Target="externalLinks/externalLink49.xml"/><Relationship Id="rId77" Type="http://schemas.openxmlformats.org/officeDocument/2006/relationships/externalLink" Target="externalLinks/externalLink70.xml"/><Relationship Id="rId100" Type="http://schemas.openxmlformats.org/officeDocument/2006/relationships/externalLink" Target="externalLinks/externalLink93.xml"/><Relationship Id="rId105" Type="http://schemas.openxmlformats.org/officeDocument/2006/relationships/externalLink" Target="externalLinks/externalLink98.xml"/><Relationship Id="rId126" Type="http://schemas.openxmlformats.org/officeDocument/2006/relationships/externalLink" Target="externalLinks/externalLink119.xml"/><Relationship Id="rId147" Type="http://schemas.openxmlformats.org/officeDocument/2006/relationships/externalLink" Target="externalLinks/externalLink140.xml"/><Relationship Id="rId168" Type="http://schemas.openxmlformats.org/officeDocument/2006/relationships/theme" Target="theme/theme1.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93" Type="http://schemas.openxmlformats.org/officeDocument/2006/relationships/externalLink" Target="externalLinks/externalLink86.xml"/><Relationship Id="rId98" Type="http://schemas.openxmlformats.org/officeDocument/2006/relationships/externalLink" Target="externalLinks/externalLink91.xml"/><Relationship Id="rId121" Type="http://schemas.openxmlformats.org/officeDocument/2006/relationships/externalLink" Target="externalLinks/externalLink114.xml"/><Relationship Id="rId142" Type="http://schemas.openxmlformats.org/officeDocument/2006/relationships/externalLink" Target="externalLinks/externalLink135.xml"/><Relationship Id="rId163" Type="http://schemas.openxmlformats.org/officeDocument/2006/relationships/externalLink" Target="externalLinks/externalLink156.xml"/><Relationship Id="rId3" Type="http://schemas.openxmlformats.org/officeDocument/2006/relationships/worksheet" Target="worksheets/sheet3.xml"/><Relationship Id="rId25" Type="http://schemas.openxmlformats.org/officeDocument/2006/relationships/externalLink" Target="externalLinks/externalLink18.xml"/><Relationship Id="rId46" Type="http://schemas.openxmlformats.org/officeDocument/2006/relationships/externalLink" Target="externalLinks/externalLink39.xml"/><Relationship Id="rId67" Type="http://schemas.openxmlformats.org/officeDocument/2006/relationships/externalLink" Target="externalLinks/externalLink60.xml"/><Relationship Id="rId116" Type="http://schemas.openxmlformats.org/officeDocument/2006/relationships/externalLink" Target="externalLinks/externalLink109.xml"/><Relationship Id="rId137" Type="http://schemas.openxmlformats.org/officeDocument/2006/relationships/externalLink" Target="externalLinks/externalLink130.xml"/><Relationship Id="rId158" Type="http://schemas.openxmlformats.org/officeDocument/2006/relationships/externalLink" Target="externalLinks/externalLink15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62" Type="http://schemas.openxmlformats.org/officeDocument/2006/relationships/externalLink" Target="externalLinks/externalLink55.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111" Type="http://schemas.openxmlformats.org/officeDocument/2006/relationships/externalLink" Target="externalLinks/externalLink104.xml"/><Relationship Id="rId132" Type="http://schemas.openxmlformats.org/officeDocument/2006/relationships/externalLink" Target="externalLinks/externalLink125.xml"/><Relationship Id="rId153" Type="http://schemas.openxmlformats.org/officeDocument/2006/relationships/externalLink" Target="externalLinks/externalLink146.xml"/><Relationship Id="rId15" Type="http://schemas.openxmlformats.org/officeDocument/2006/relationships/externalLink" Target="externalLinks/externalLink8.xml"/><Relationship Id="rId36" Type="http://schemas.openxmlformats.org/officeDocument/2006/relationships/externalLink" Target="externalLinks/externalLink29.xml"/><Relationship Id="rId57" Type="http://schemas.openxmlformats.org/officeDocument/2006/relationships/externalLink" Target="externalLinks/externalLink50.xml"/><Relationship Id="rId106" Type="http://schemas.openxmlformats.org/officeDocument/2006/relationships/externalLink" Target="externalLinks/externalLink99.xml"/><Relationship Id="rId127" Type="http://schemas.openxmlformats.org/officeDocument/2006/relationships/externalLink" Target="externalLinks/externalLink12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52" Type="http://schemas.openxmlformats.org/officeDocument/2006/relationships/externalLink" Target="externalLinks/externalLink45.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94" Type="http://schemas.openxmlformats.org/officeDocument/2006/relationships/externalLink" Target="externalLinks/externalLink87.xml"/><Relationship Id="rId99" Type="http://schemas.openxmlformats.org/officeDocument/2006/relationships/externalLink" Target="externalLinks/externalLink92.xml"/><Relationship Id="rId101" Type="http://schemas.openxmlformats.org/officeDocument/2006/relationships/externalLink" Target="externalLinks/externalLink94.xml"/><Relationship Id="rId122" Type="http://schemas.openxmlformats.org/officeDocument/2006/relationships/externalLink" Target="externalLinks/externalLink115.xml"/><Relationship Id="rId143" Type="http://schemas.openxmlformats.org/officeDocument/2006/relationships/externalLink" Target="externalLinks/externalLink136.xml"/><Relationship Id="rId148" Type="http://schemas.openxmlformats.org/officeDocument/2006/relationships/externalLink" Target="externalLinks/externalLink141.xml"/><Relationship Id="rId164" Type="http://schemas.openxmlformats.org/officeDocument/2006/relationships/externalLink" Target="externalLinks/externalLink157.xml"/><Relationship Id="rId16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26" Type="http://schemas.openxmlformats.org/officeDocument/2006/relationships/externalLink" Target="externalLinks/externalLink19.xml"/><Relationship Id="rId47" Type="http://schemas.openxmlformats.org/officeDocument/2006/relationships/externalLink" Target="externalLinks/externalLink40.xml"/><Relationship Id="rId68" Type="http://schemas.openxmlformats.org/officeDocument/2006/relationships/externalLink" Target="externalLinks/externalLink61.xml"/><Relationship Id="rId89" Type="http://schemas.openxmlformats.org/officeDocument/2006/relationships/externalLink" Target="externalLinks/externalLink82.xml"/><Relationship Id="rId112" Type="http://schemas.openxmlformats.org/officeDocument/2006/relationships/externalLink" Target="externalLinks/externalLink105.xml"/><Relationship Id="rId133" Type="http://schemas.openxmlformats.org/officeDocument/2006/relationships/externalLink" Target="externalLinks/externalLink126.xml"/><Relationship Id="rId154" Type="http://schemas.openxmlformats.org/officeDocument/2006/relationships/externalLink" Target="externalLinks/externalLink147.xml"/><Relationship Id="rId16" Type="http://schemas.openxmlformats.org/officeDocument/2006/relationships/externalLink" Target="externalLinks/externalLink9.xml"/><Relationship Id="rId37" Type="http://schemas.openxmlformats.org/officeDocument/2006/relationships/externalLink" Target="externalLinks/externalLink30.xml"/><Relationship Id="rId58" Type="http://schemas.openxmlformats.org/officeDocument/2006/relationships/externalLink" Target="externalLinks/externalLink51.xml"/><Relationship Id="rId79" Type="http://schemas.openxmlformats.org/officeDocument/2006/relationships/externalLink" Target="externalLinks/externalLink72.xml"/><Relationship Id="rId102" Type="http://schemas.openxmlformats.org/officeDocument/2006/relationships/externalLink" Target="externalLinks/externalLink95.xml"/><Relationship Id="rId123" Type="http://schemas.openxmlformats.org/officeDocument/2006/relationships/externalLink" Target="externalLinks/externalLink116.xml"/><Relationship Id="rId144" Type="http://schemas.openxmlformats.org/officeDocument/2006/relationships/externalLink" Target="externalLinks/externalLink137.xml"/><Relationship Id="rId90" Type="http://schemas.openxmlformats.org/officeDocument/2006/relationships/externalLink" Target="externalLinks/externalLink83.xml"/><Relationship Id="rId165" Type="http://schemas.openxmlformats.org/officeDocument/2006/relationships/externalLink" Target="externalLinks/externalLink158.xml"/><Relationship Id="rId27" Type="http://schemas.openxmlformats.org/officeDocument/2006/relationships/externalLink" Target="externalLinks/externalLink20.xml"/><Relationship Id="rId48" Type="http://schemas.openxmlformats.org/officeDocument/2006/relationships/externalLink" Target="externalLinks/externalLink41.xml"/><Relationship Id="rId69" Type="http://schemas.openxmlformats.org/officeDocument/2006/relationships/externalLink" Target="externalLinks/externalLink62.xml"/><Relationship Id="rId113" Type="http://schemas.openxmlformats.org/officeDocument/2006/relationships/externalLink" Target="externalLinks/externalLink106.xml"/><Relationship Id="rId134" Type="http://schemas.openxmlformats.org/officeDocument/2006/relationships/externalLink" Target="externalLinks/externalLink127.xml"/><Relationship Id="rId80" Type="http://schemas.openxmlformats.org/officeDocument/2006/relationships/externalLink" Target="externalLinks/externalLink73.xml"/><Relationship Id="rId155" Type="http://schemas.openxmlformats.org/officeDocument/2006/relationships/externalLink" Target="externalLinks/externalLink148.xml"/><Relationship Id="rId17" Type="http://schemas.openxmlformats.org/officeDocument/2006/relationships/externalLink" Target="externalLinks/externalLink10.xml"/><Relationship Id="rId38" Type="http://schemas.openxmlformats.org/officeDocument/2006/relationships/externalLink" Target="externalLinks/externalLink31.xml"/><Relationship Id="rId59" Type="http://schemas.openxmlformats.org/officeDocument/2006/relationships/externalLink" Target="externalLinks/externalLink52.xml"/><Relationship Id="rId103" Type="http://schemas.openxmlformats.org/officeDocument/2006/relationships/externalLink" Target="externalLinks/externalLink96.xml"/><Relationship Id="rId124" Type="http://schemas.openxmlformats.org/officeDocument/2006/relationships/externalLink" Target="externalLinks/externalLink1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Users\pc\Downloads\smb:\Geetha\F\user\GMK\T4312-HIAL\BOQ\Public%20convenience%20building.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G:\R&amp;B(Telangana)\Courts\KP-08.2.2018%20FROM%20%20R&amp;B%20DEPTT\Road%20Estimate.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Users\srinu\Desktop\Repairs\Jaggampeta%20Boys\educationa%20resource%20center\All%20Sections%202006\Civil\Subhash\SEWS%20Musthabad\SEWS%20bal.%20Ests\Rakesh2\MHP%20Daily.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G:\latest_files\sgry_5-6\BACKUP\madhav\nabard\LATEST_NABARD\Beerole%20est.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G:\MODEL%20SCHOOL%20KKT%2018.06.2014\DB%20files\Estts\PP_Jcl\FDR%20Estts\ModifiedFDR_RTRoad.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Rolly\nikkoshi\windows\TEMP\KOYO%25E6%258F%2590%25E5%2587%25BA%25E8%25A6%258B%25E7%25A9%258D%25E6%259B%25B8%20.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G:\Users\SHIVA%20KUMAR%20GOUD\Downloads\SSR%20Item%20Rates%20(1).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G:\Users\pc\Downloads\SSR%20Item%20Rates%20(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G:\Users\acer\Downloads\ICU%20100%20Beds%20at%20GH%20RE%2002.11.202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Users\pc\Downloads\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G:\Users\pc\Downloads\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pc\Downloads\smb:\Wabag\Tenders_IV\V11.769_DJB_Dwarka%2050%20MGD%20WTP\Engineering\Process\Yagnaprasad\YP_2\Transfer\Biopur%20Rev2.1_avg.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Hyderabad%20Airport%20(HIAL)\HIAL%20Nego%20Stage\HIAL%20Schedule%20of%20Rate%20(Conforming%20Tender)%20-%2031%20January%20'05\Sc"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RAJU%20PR\2008-09%20BUILDINGS\HERITAGE%202008-09\SRIVARIMETTU%20-%20New\PMGSY-I%20BAL-04-05\Road%20from%206-0%20km%20of%20T01%20to%20Balwanthapur%20(Mal-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t_prsr"/>
      <sheetName val="id"/>
      <sheetName val="Fee Rate Summary"/>
      <sheetName val="EDWise"/>
      <sheetName val="Design"/>
      <sheetName val="HDPE"/>
      <sheetName val="pvc"/>
      <sheetName val="pvc_basic"/>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Newabstract"/>
      <sheetName val="Specification"/>
      <sheetName val="DATA-BASE"/>
      <sheetName val="DATA-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BLK3"/>
      <sheetName val="BLK2"/>
      <sheetName val="E &amp; R"/>
      <sheetName val="radar"/>
      <sheetName val="UG"/>
      <sheetName val="hdpe_basic"/>
      <sheetName val="m"/>
      <sheetName val="data existing_do not delete"/>
      <sheetName val="CLEAR OVER FALL DROP"/>
      <sheetName val="Lead (Final)"/>
      <sheetName val="Road Detail Est."/>
      <sheetName val="Lead2021-22"/>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5"/>
      <sheetName val="Sheet1"/>
      <sheetName val="Sheet2"/>
      <sheetName val="Iocount"/>
      <sheetName val="DATA_PRG"/>
      <sheetName val="labour coeff"/>
      <sheetName val="detls"/>
      <sheetName val="m"/>
      <sheetName val="Data.F8.BTR"/>
      <sheetName val="Cover"/>
      <sheetName val="R_Det"/>
      <sheetName val="Road data"/>
      <sheetName val="RMR"/>
      <sheetName val="HDPE-pipe-rates"/>
      <sheetName val="pvc-pipe-rates"/>
      <sheetName val="BM-HOOP"/>
      <sheetName val="Global factors"/>
      <sheetName val="hdpe-rates"/>
      <sheetName val="pvc-rates"/>
      <sheetName val="labour rates"/>
      <sheetName val="HS final-2"/>
      <sheetName val="index"/>
      <sheetName val="Levels"/>
      <sheetName val="abs road"/>
      <sheetName val="PUMP_DATA"/>
      <sheetName val="Work_sheet"/>
      <sheetName val="Detailed"/>
      <sheetName val="bom"/>
      <sheetName val="v"/>
      <sheetName val="r"/>
      <sheetName val="HS 30.04.2015.Final"/>
      <sheetName val="FORM7"/>
      <sheetName val="bundqty"/>
      <sheetName val="LOCAL RATES"/>
      <sheetName val="ssr-rates"/>
      <sheetName val="pumping main"/>
      <sheetName val="D2_CO"/>
      <sheetName val="segments-details"/>
      <sheetName val="I-CO"/>
      <sheetName val="Intake"/>
      <sheetName val="Lead (Final)"/>
      <sheetName val="DMA1"/>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Data.F8.BTR"/>
      <sheetName val="DATA_PRG"/>
      <sheetName val="ssr-rates"/>
      <sheetName val="SSR 2014-15 Rates"/>
      <sheetName val="FORM7"/>
      <sheetName val="l"/>
      <sheetName val="PS1"/>
      <sheetName val="Sheet3"/>
      <sheetName val="Plant 㫨  Machinery"/>
      <sheetName val="Plant_㫨__Machinery"/>
      <sheetName val="Plant_㫨__Machinery1"/>
      <sheetName val="Plant_㫨__Machinery2"/>
      <sheetName val="Rates SSR 2008-09"/>
      <sheetName val="data existing_do not delete"/>
      <sheetName val="DATA-BASE"/>
      <sheetName val="DATA-ABSTRACT"/>
      <sheetName val="Specification report"/>
      <sheetName val="maya"/>
      <sheetName val="Publicbuilding"/>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FB - 1L"/>
      <sheetName val="Nspt-smp-final-ORIGINAL"/>
      <sheetName val="covence16-17"/>
      <sheetName val="Alapadu"/>
      <sheetName val="Activity No (A) ( 12)  "/>
      <sheetName val="PRECAST lightconc-II"/>
      <sheetName val="Av.G Level"/>
      <sheetName val="Dn LF Sluice"/>
      <sheetName val="Specification"/>
      <sheetName val="id"/>
      <sheetName val="Wordsdata"/>
      <sheetName val="INPUT SHEET"/>
      <sheetName val="RES-PLANNING"/>
      <sheetName val="Macro1"/>
      <sheetName val="0000000000000"/>
      <sheetName val="cert"/>
      <sheetName val="DISCOUNT"/>
      <sheetName val="Design"/>
      <sheetName val="lable I"/>
      <sheetName val="Levels"/>
      <sheetName val="Data base"/>
      <sheetName val="Data 07-08 "/>
      <sheetName val="Indices"/>
      <sheetName val="Masonry"/>
      <sheetName val="final abstract"/>
      <sheetName val="ew OG"/>
      <sheetName val="Revised rates(SSR 2015-16)"/>
      <sheetName val="MRoad data"/>
      <sheetName val="Pop"/>
      <sheetName val="Abs"/>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Lead statement ss5"/>
      <sheetName val="_5wgdhabfinal00_01"/>
      <sheetName val="INPUT-DATA"/>
      <sheetName val="sg-clay(d)"/>
      <sheetName val="dlvoid"/>
      <sheetName val="foundation(V)"/>
      <sheetName val="Main"/>
      <sheetName val="Design of two-way slab"/>
      <sheetName val="DI gate-DI"/>
      <sheetName val="DIgate_PVC "/>
      <sheetName val="MTC-estimate"/>
      <sheetName val="boredetails"/>
      <sheetName val="doq-10"/>
      <sheetName val="2. WorkType"/>
      <sheetName val="Data-2011-12"/>
      <sheetName val="ultmom"/>
      <sheetName val="Staff Acco."/>
      <sheetName val="1V800"/>
      <sheetName val="ABS.C.D."/>
      <sheetName val="Annex- 6 - Delinator"/>
      <sheetName val="Gen Abs"/>
      <sheetName val="other rates"/>
      <sheetName val="sectorwise"/>
      <sheetName val="Quarry"/>
      <sheetName val="Analysis"/>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 val="floor slab-RS2"/>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row r="6">
          <cell r="G6">
            <v>4082</v>
          </cell>
        </row>
      </sheetData>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ow r="6">
          <cell r="G6">
            <v>4082</v>
          </cell>
        </row>
      </sheetData>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refreshError="1"/>
      <sheetData sheetId="101" refreshError="1"/>
      <sheetData sheetId="102" refreshError="1"/>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sheetData sheetId="138" refreshError="1"/>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Sheet5"/>
      <sheetName val="Sheet1 (2)"/>
      <sheetName val="Lead"/>
      <sheetName val="Data"/>
      <sheetName val="int-Dia-hdpe"/>
      <sheetName val="habs-list"/>
      <sheetName val="int-Dia-pvc"/>
      <sheetName val="segments-details"/>
      <sheetName val="r"/>
      <sheetName val="leads"/>
      <sheetName val="v"/>
      <sheetName val="RAFT"/>
      <sheetName val="scour depth"/>
      <sheetName val="Data.F8.BTR"/>
      <sheetName val="Work_sheet"/>
      <sheetName val="SUMP1420KL@HW"/>
      <sheetName val="0000000000000"/>
      <sheetName val="cert"/>
      <sheetName val="NonSSR"/>
      <sheetName val="bundqty"/>
      <sheetName val="m"/>
      <sheetName val="Wordsdata"/>
      <sheetName val="FORM7"/>
      <sheetName val="ESTT"/>
      <sheetName val="Levels"/>
      <sheetName val="mlead"/>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Lead statement"/>
      <sheetName val="data existing_do not delete"/>
      <sheetName val="3V 6mt "/>
      <sheetName val="Civil-works"/>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 val="Abs"/>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labour &amp; Centering"/>
      <sheetName val="Specification"/>
      <sheetName val="sup dat"/>
      <sheetName val="Bridge Data 2005-06"/>
      <sheetName val="Specification report"/>
      <sheetName val="Road Detail Est."/>
      <sheetName val="MRoad data"/>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Sheet3"/>
      <sheetName val="beam-reinft"/>
      <sheetName val="Det.SC2"/>
      <sheetName val="maya"/>
      <sheetName val="labour-16-17"/>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OverviewBarmer"/>
      <sheetName val="Main"/>
      <sheetName val="GN-ST-10"/>
      <sheetName val="slab"/>
      <sheetName val="Staff Acco."/>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HDPE-pipe-rates"/>
      <sheetName val="pvc-pipe-rates"/>
      <sheetName val="LEAD (old)"/>
      <sheetName val="Lead"/>
      <sheetName val="hdpe-rates"/>
      <sheetName val="hdpe weights"/>
      <sheetName val="ssr-rates"/>
      <sheetName val="pvc-rates"/>
      <sheetName val="PVC weights"/>
      <sheetName val="Data_Bit_I"/>
      <sheetName val="MRate"/>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Specification"/>
      <sheetName val="Levels"/>
      <sheetName val="lead charges"/>
      <sheetName val="r"/>
      <sheetName val="l"/>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maya"/>
      <sheetName val="ESTIMATE"/>
      <sheetName val="abs road"/>
      <sheetName val="Road data"/>
      <sheetName val="0000000000000"/>
      <sheetName val="R_Det"/>
      <sheetName val="Sheet1 (2)"/>
      <sheetName val="Data_Bit_I"/>
      <sheetName val="Sheet1"/>
      <sheetName val="v"/>
      <sheetName val="mlead"/>
      <sheetName val="Plant 㫨  Machinery"/>
      <sheetName val="Plant_㫨__Machinery"/>
      <sheetName val="Pipe Areas"/>
      <sheetName val="r"/>
      <sheetName val="sectorwise"/>
      <sheetName val="banilad"/>
      <sheetName val="Quarry"/>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CD Data"/>
      <sheetName val="GROUND"/>
      <sheetName val="SECOND"/>
      <sheetName val="Data 07-08 "/>
      <sheetName val="Rate Analysis"/>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steel SF (slab-2)"/>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S final-2"/>
      <sheetName val="FORM7"/>
      <sheetName val="HDPE-pipe-rates"/>
      <sheetName val="pvc-pipe-rates"/>
      <sheetName val="HS 30.04.2015.Final"/>
      <sheetName val="ID"/>
      <sheetName val="HDPE"/>
      <sheetName val="Sheet9"/>
      <sheetName val="HS 1"/>
      <sheetName val="int-Dia"/>
      <sheetName val="DATA_PRG"/>
      <sheetName val="zone-8"/>
      <sheetName val="MHNO_LEV"/>
      <sheetName val="ewst"/>
      <sheetName val="int-Dia-hdpe"/>
      <sheetName val="PVC"/>
      <sheetName val="Detailed"/>
      <sheetName val="habs-list"/>
      <sheetName val="Lead 09-10"/>
      <sheetName val="detls"/>
      <sheetName val="Bitumen trunk"/>
      <sheetName val="Feeder"/>
      <sheetName val="R99 etc"/>
      <sheetName val="Trunk unpaved"/>
      <sheetName val="Wordsdata"/>
      <sheetName val="segments-details"/>
      <sheetName val="int-Dia-pvc"/>
      <sheetName val="Abs"/>
      <sheetName val="DATA-BASE"/>
      <sheetName val="DATA-ABSTRACT"/>
      <sheetName val="Elc.data-20-21"/>
      <sheetName val="data- Civil"/>
      <sheetName val="2a.Est. Drainage System"/>
      <sheetName val="data- MS Gates &amp; Grills"/>
      <sheetName val="MS-Truss data"/>
      <sheetName val="SPT vs PHI"/>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 val="EDWise"/>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mas_hab"/>
      <sheetName val=" datas"/>
      <sheetName val="Rates"/>
      <sheetName val="Plant_&amp;__Machinery"/>
      <sheetName val="Legal_Risk_Analysis"/>
      <sheetName val="Data_07-08_"/>
      <sheetName val="abs_road"/>
      <sheetName val="Road_data"/>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RMR"/>
      <sheetName val="Legal Risk Analysis"/>
      <sheetName val="elec-data"/>
      <sheetName val="Input"/>
      <sheetName val="Rates SSR 2008-09"/>
      <sheetName val="abs road"/>
      <sheetName val="R_Det"/>
      <sheetName val="Road data"/>
      <sheetName val="MRATES"/>
      <sheetName val="mas_hab"/>
      <sheetName val="Sheet3"/>
      <sheetName val="data existing_do not delete"/>
      <sheetName val="Labour"/>
      <sheetName val="Data 07-08 "/>
      <sheetName val="Data_Bit_I"/>
      <sheetName val="p&amp;m"/>
      <sheetName val="Specification"/>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Lead statement"/>
      <sheetName val="Rates"/>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r"/>
      <sheetName val="Material"/>
      <sheetName val="Plant &amp;  Machinery"/>
      <sheetName val="RMR"/>
      <sheetName val="Specification"/>
      <sheetName val="Leads"/>
      <sheetName val="maya"/>
      <sheetName val="l"/>
      <sheetName val="Road data"/>
      <sheetName val="MRATES"/>
      <sheetName val="Lead  RATES"/>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cover (2)"/>
      <sheetName val="Nspt-smp-final-ORIGINAL"/>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Data_Bit_I"/>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Data base"/>
      <sheetName val="소상 &quot;1&quot;"/>
      <sheetName val="Lead 09-10"/>
      <sheetName val="Longitudinal"/>
      <sheetName val="pile rec(N Max tr)"/>
      <sheetName val="mlead"/>
      <sheetName val="ABS"/>
      <sheetName val="Masonry"/>
      <sheetName val="Improvements"/>
      <sheetName val="Detailed"/>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 val="Concrete_D."/>
      <sheetName val="BOQ - Plng"/>
      <sheetName val="Economic RisingMain  Ph-I"/>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sheetData sheetId="104"/>
      <sheetData sheetId="105"/>
      <sheetData sheetId="106"/>
      <sheetData sheetId="107"/>
      <sheetData sheetId="108"/>
      <sheetData sheetId="109" refreshError="1"/>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refreshError="1"/>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 val="Valves"/>
      <sheetName val="MS Rates"/>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Levels"/>
      <sheetName val="r"/>
      <sheetName val="Fie,d Data"/>
      <sheetName val="Estimate "/>
      <sheetName val="HDPE"/>
      <sheetName val="DI"/>
      <sheetName val="pvc"/>
      <sheetName val="hdpe_basic"/>
      <sheetName val="pvc_basic"/>
      <sheetName val="leads"/>
      <sheetName val="final abstract"/>
      <sheetName val="l"/>
      <sheetName val="sectorwise"/>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Data_Bit_I"/>
      <sheetName val="GA"/>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sup dat"/>
      <sheetName val="Input"/>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Nspt-smp-final-ORIGINAL"/>
      <sheetName val="LEAD"/>
      <sheetName val="Leads"/>
      <sheetName val="p&amp;m"/>
      <sheetName val="Material"/>
      <sheetName val="Plant &amp;  Machinery"/>
      <sheetName val="data existing_do not delete"/>
      <sheetName val="Bill_amt_qty_cc_1"/>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Plant &amp;  Machinery"/>
      <sheetName val="Labour"/>
      <sheetName val="Design"/>
      <sheetName val="conc-foot-gradesla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r"/>
      <sheetName val="l"/>
      <sheetName val="nodes"/>
      <sheetName val="Publicbuilding"/>
      <sheetName val="Lead statement"/>
      <sheetName val="MRATES"/>
      <sheetName val="Mortars"/>
      <sheetName val="Boq"/>
      <sheetName val="p&amp;m"/>
      <sheetName val="Boq - Flats"/>
      <sheetName val="sch"/>
      <sheetName val="detls"/>
      <sheetName val="0000000000000"/>
      <sheetName val="m"/>
      <sheetName val="Iocount"/>
      <sheetName val="t_prsr"/>
      <sheetName val="wh"/>
      <sheetName val="Levels"/>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DI PIPE"/>
      <sheetName val="RUBBER GASKETS"/>
      <sheetName val="MANHOLE"/>
      <sheetName val="Road Detail Est."/>
      <sheetName val="Lead statement ss5"/>
      <sheetName val="JAWAHAR-hyd-original"/>
      <sheetName val="not req 3"/>
      <sheetName val="Lead  RATES"/>
      <sheetName val="MRoad data"/>
      <sheetName val="Sheet1 (2)"/>
      <sheetName val="b asic rates"/>
      <sheetName val="Main sheet"/>
      <sheetName val="R_D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Publicbuilding"/>
      <sheetName val="sand"/>
      <sheetName val="PVC_dia"/>
      <sheetName val="stone"/>
      <sheetName val="index"/>
      <sheetName val="nodes"/>
      <sheetName val="t_prsr"/>
      <sheetName val="wh"/>
      <sheetName val="Lead statement"/>
      <sheetName val="data-WC"/>
      <sheetName val="economic PM"/>
      <sheetName val="SubAnalysis"/>
      <sheetName val="GA"/>
      <sheetName val="Data_Base"/>
      <sheetName val="Specification"/>
      <sheetName val="Rates SSR 2008-09"/>
      <sheetName val="Sheet3"/>
      <sheetName val="design"/>
      <sheetName val="maya"/>
      <sheetName val="p&amp;m"/>
      <sheetName val="id"/>
      <sheetName val="Data-Road "/>
      <sheetName val="other rates"/>
      <sheetName val="Hire"/>
      <sheetName val="DATA-ABSTRACT"/>
      <sheetName val="RMR"/>
      <sheetName val="Mortars"/>
      <sheetName val="MRATES"/>
      <sheetName val="Boq"/>
      <sheetName val="Data_Bit_I"/>
      <sheetName val="sectorwise"/>
      <sheetName val="Leads Entry"/>
      <sheetName val="RCC,Ret. Wall"/>
      <sheetName val="Road Detail Est."/>
      <sheetName val="detls"/>
      <sheetName val="m lead"/>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Hydraulic Design (Pipe)"/>
      <sheetName val="Boq - Flats"/>
      <sheetName val="Det. AV road "/>
      <sheetName val="R_Det"/>
      <sheetName val="mp-team 1"/>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Bed Fall"/>
      <sheetName val="Title"/>
      <sheetName val="Ventway Calculations"/>
      <sheetName val="data_existing_do_not_delete"/>
      <sheetName val="Plant_&amp;__Machinery"/>
      <sheetName val="abs_road"/>
      <sheetName val="Road_data"/>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AV-HDPE"/>
      <sheetName val="Di_gate-HDPE"/>
      <sheetName val="wh_data"/>
      <sheetName val="wh_data_R"/>
      <sheetName val="CPHEEO"/>
      <sheetName val="input"/>
      <sheetName val="Sheet2"/>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Gen_Abs"/>
      <sheetName val="FORM7"/>
      <sheetName val="PUMP_DATA"/>
      <sheetName val="Sorted"/>
      <sheetName val="HS final-2"/>
      <sheetName val="Lead statement"/>
      <sheetName val="civ data"/>
      <sheetName val="MTC-estimate"/>
      <sheetName val="Data.F8.BTR"/>
      <sheetName val="Data-2011-12"/>
      <sheetName val="PRELIM5"/>
      <sheetName val="Specification report"/>
      <sheetName val="Works"/>
      <sheetName val="Analy"/>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MRATES"/>
      <sheetName val="Levels"/>
      <sheetName val="Conveyance"/>
      <sheetName val="CD Data"/>
      <sheetName val="office"/>
      <sheetName val="pop"/>
      <sheetName val="TOP SLAB-beams"/>
      <sheetName val="data- Sewer -Final"/>
      <sheetName val="Mortars"/>
      <sheetName val="Sheet1"/>
      <sheetName val="int-Dia-pvc"/>
      <sheetName val="r"/>
      <sheetName val="l"/>
      <sheetName val="RMR"/>
      <sheetName val="GA"/>
      <sheetName val="Cul_detail"/>
      <sheetName val="BTR (2)"/>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_5wgdhabfinal00_01"/>
      <sheetName val="zone-2"/>
      <sheetName val="Data rough"/>
      <sheetName val="I-CO"/>
      <sheetName val="water-hammar-strenght"/>
      <sheetName val="rdamdata"/>
      <sheetName val="DI"/>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General"/>
      <sheetName val="WE CIVIL"/>
      <sheetName val="Steel Go 94"/>
      <sheetName val="Rates-1"/>
      <sheetName val="Summary"/>
      <sheetName val="quarry"/>
      <sheetName val="hdpe_basic"/>
      <sheetName val="GA (NABH)-Sklm (2)"/>
      <sheetName val="Gnl_Abstrct"/>
      <sheetName val="data existing_do not delete"/>
      <sheetName val="p&amp;m"/>
      <sheetName val="DATA-ABSTRACT"/>
      <sheetName val="CLEAR OVER FALL DROP"/>
      <sheetName val="Sorted"/>
      <sheetName val="data-WC"/>
      <sheetName val="Cover Page"/>
      <sheetName val="lead-st"/>
      <sheetName val="Bitumen trunk"/>
      <sheetName val="Feeder"/>
      <sheetName val="R99 etc"/>
      <sheetName val="Trunk unpaved"/>
      <sheetName val="FORM7"/>
      <sheetName val="RA-markate"/>
      <sheetName val="Rising Main"/>
      <sheetName val="Line"/>
      <sheetName val="AV-HDPE"/>
      <sheetName val="Di_gate-HDPE"/>
      <sheetName val="New33KVSS_E3"/>
      <sheetName val="Prop aug of Ex 33KVSS_E3a"/>
    </sheetNames>
    <sheetDataSet>
      <sheetData sheetId="0">
        <row r="26">
          <cell r="A26">
            <v>63</v>
          </cell>
        </row>
      </sheetData>
      <sheetData sheetId="1"/>
      <sheetData sheetId="2"/>
      <sheetData sheetId="3"/>
      <sheetData sheetId="4"/>
      <sheetData sheetId="5">
        <row r="26">
          <cell r="A26">
            <v>63</v>
          </cell>
        </row>
      </sheetData>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hdpe_basic"/>
      <sheetName val="pvc_basic"/>
      <sheetName val="t_prsr"/>
      <sheetName val="wh"/>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mcon pm"/>
      <sheetName val="RMR"/>
      <sheetName val="v"/>
      <sheetName val="r"/>
      <sheetName val="GA"/>
      <sheetName val="sand"/>
      <sheetName val="stone"/>
      <sheetName val="index"/>
      <sheetName val="PH 6x"/>
      <sheetName val="Labour"/>
      <sheetName val="Material"/>
      <sheetName val="Plant &amp;  Machinery"/>
      <sheetName val="pvc-pipe-rates"/>
      <sheetName val="Sheet2"/>
      <sheetName val="l"/>
      <sheetName val="Lead"/>
      <sheetName val="Road data"/>
      <sheetName val="data existing_do not delete"/>
      <sheetName val="m"/>
      <sheetName val="sch"/>
      <sheetName val="Data.F8.BTR"/>
      <sheetName val="Global factors"/>
      <sheetName val="R_Det"/>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CLEAR OVER FALL DROP"/>
      <sheetName val="MRATES"/>
      <sheetName val="DISCHARGE"/>
      <sheetName val="LEAD-c"/>
      <sheetName val="other rates-C"/>
      <sheetName val="bASICDATA"/>
      <sheetName val="Data-Road "/>
      <sheetName val="DATA-CD "/>
      <sheetName val="CD Data"/>
      <sheetName val="Leads"/>
      <sheetName val="Bitumen trunk"/>
      <sheetName val="Feeder"/>
      <sheetName val="R99 etc"/>
      <sheetName val="Trunk unpaved"/>
      <sheetName val="int-Dia-pvc"/>
      <sheetName val="id"/>
      <sheetName val="LEAD (2)"/>
      <sheetName val="RATES"/>
      <sheetName val="sp di"/>
      <sheetName val="EDWise"/>
      <sheetName val="PVC weights"/>
      <sheetName val="JAWAHAR-hyd-original"/>
      <sheetName val="mas_hab"/>
      <sheetName val="sp dip"/>
      <sheetName val="hdpe weights"/>
      <sheetName val="General"/>
      <sheetName val="DATA_PRG"/>
      <sheetName val="AUTDATA"/>
      <sheetName val="Mortar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Conveyance"/>
      <sheetName val="TELs"/>
      <sheetName val="abs road"/>
      <sheetName val="Leads Entry"/>
      <sheetName val="Gen Abs"/>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HS 1"/>
      <sheetName val="CPHEEO"/>
      <sheetName val="wh_data"/>
      <sheetName val="co_5"/>
      <sheetName val="hdpe-rates"/>
      <sheetName val="pvc-rates"/>
      <sheetName val="HDPE-pipe-rates"/>
      <sheetName val="rdamdata"/>
      <sheetName val="lead-st"/>
      <sheetName val="Gravity Main-Jukkal"/>
      <sheetName val="HS final-2"/>
      <sheetName val="Lead statement ss5"/>
      <sheetName val="GF SB Ok "/>
      <sheetName val="AV-PVC"/>
      <sheetName val="DIgate_PVC "/>
      <sheetName val="DI gate-DI"/>
      <sheetName val="Labour &amp; Plant"/>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elec-data"/>
      <sheetName val="Bill_amt_qty_cc_1"/>
      <sheetName val="ws-abs"/>
      <sheetName val="Lead  RATES"/>
      <sheetName val="quarry"/>
      <sheetName val="Rd.Det.Est"/>
      <sheetName val="C.D.Data (Morth)"/>
      <sheetName val="Rd.Data"/>
      <sheetName val="Basic Rates"/>
      <sheetName val="OverviewBarmer"/>
      <sheetName val="Field Values"/>
      <sheetName val="Project Management 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row r="26">
          <cell r="A26">
            <v>18</v>
          </cell>
        </row>
      </sheetData>
      <sheetData sheetId="201">
        <row r="26">
          <cell r="A26">
            <v>18</v>
          </cell>
        </row>
      </sheetData>
      <sheetData sheetId="202">
        <row r="26">
          <cell r="A26">
            <v>18</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Lead"/>
      <sheetName val="Road data"/>
      <sheetName val="detl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 data sheet "/>
      <sheetName val="quarry"/>
      <sheetName val="v"/>
      <sheetName val="estimate "/>
      <sheetName val="Levels"/>
      <sheetName val="Sheet3"/>
      <sheetName val="Data_Bit_I"/>
      <sheetName val="Global factors"/>
      <sheetName val="DATA_PRG"/>
      <sheetName val="LEAD STATEMENT"/>
      <sheetName val="Usage"/>
      <sheetName val="General"/>
      <sheetName val="Common "/>
      <sheetName val="Pipe data"/>
      <sheetName val="Box Culvert data"/>
      <sheetName val="Analy"/>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detls"/>
      <sheetName val="water-hammar-strenght"/>
      <sheetName val="Road Detail Est."/>
      <sheetName val="ewst"/>
      <sheetName val="Road_data1"/>
      <sheetName val="Bridge_Data_2005-06"/>
      <sheetName val="Plant_&amp;__Machinery"/>
      <sheetName val="GF_SB_Ok_"/>
      <sheetName val="Lead_statement"/>
      <sheetName val="SSR_2010-11_Rates"/>
      <sheetName val="Data_-_DI_pipes_-1"/>
      <sheetName val="_Data_-Valves"/>
      <sheetName val="Main_shee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
      <sheetName val="quarry"/>
      <sheetName val="detls"/>
      <sheetName val="lead-st"/>
      <sheetName val="C-data"/>
      <sheetName val="r"/>
      <sheetName val="R_Det"/>
      <sheetName val="COLUMN"/>
      <sheetName val="Material"/>
      <sheetName val="PVC_dia"/>
      <sheetName val="Lead-2014-15"/>
      <sheetName val="Main sheet"/>
      <sheetName val="temp-SDData (2)"/>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D Data"/>
      <sheetName val="COLUMN"/>
      <sheetName val="detls"/>
      <sheetName val="Data o"/>
      <sheetName val="Sheet2"/>
      <sheetName val="Plant &amp;  Machinery"/>
      <sheetName val="sup dat"/>
      <sheetName val="Sheet1"/>
      <sheetName val="rdamdata"/>
      <sheetName val="DATA_PRG"/>
      <sheetName val="m"/>
      <sheetName val="MPP_Vemulapally"/>
      <sheetName val="stone"/>
      <sheetName val="index"/>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 EST"/>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ongitudinal"/>
      <sheetName val="Lead 09-10"/>
      <sheetName val="Legend"/>
      <sheetName val="id"/>
      <sheetName val="procurement"/>
      <sheetName val="abs road"/>
      <sheetName val="Convey"/>
      <sheetName val="Rates"/>
      <sheetName val="Lead-2014-15"/>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dlvoid"/>
      <sheetName val="Data Road"/>
      <sheetName val="CABLE DATA"/>
      <sheetName val="JAWAHAR-hyd-original"/>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 val="Side wall dsn Formula"/>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LEAD"/>
      <sheetName val="C-data"/>
      <sheetName val="SPT vs PHI"/>
      <sheetName val="Rates"/>
      <sheetName val="may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 val="Activity No (A) ( 12)  "/>
      <sheetName val="1"/>
      <sheetName val="Data_culverts"/>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Input"/>
      <sheetName val="concrete"/>
      <sheetName val="Plant &amp;  Machinery"/>
      <sheetName val="abs road"/>
      <sheetName val="coverpage"/>
      <sheetName val="Road data"/>
      <sheetName val="Aug,02"/>
      <sheetName val="m"/>
      <sheetName val="TS memo"/>
      <sheetName val="RMR"/>
      <sheetName val="R_Det"/>
      <sheetName val="r"/>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General"/>
      <sheetName val="ELE "/>
      <sheetName val="FIRE ESTIMATE"/>
      <sheetName val="Marteru"/>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 val="lead-st"/>
      <sheetName val="ssr-rates"/>
      <sheetName val="m"/>
      <sheetName val="Boq"/>
      <sheetName val="COLUMN"/>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RMR"/>
      <sheetName val="PUMP_DATA"/>
      <sheetName val="Nspt-smp-final-ORIGINAL"/>
      <sheetName val="Labour"/>
      <sheetName val="Common "/>
      <sheetName val="lead-st"/>
      <sheetName val="rdamdata"/>
      <sheetName val="DATA_PRG"/>
      <sheetName val="r"/>
      <sheetName val="Pile cap"/>
      <sheetName val="Sqn-Abs _G+1"/>
      <sheetName val="Sqn_Abs _G_1"/>
      <sheetName val="DATA-BASE"/>
      <sheetName val="DATA-ABSTRACT"/>
      <sheetName val="Civil Boq"/>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 val="FINAL LEAD"/>
      <sheetName val="mlead"/>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detls"/>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Lead statement"/>
      <sheetName val="Ward areas"/>
      <sheetName val="sluice-PVC"/>
      <sheetName val="Airvalve-HDPE"/>
      <sheetName val="dbl-airvalve-PVC"/>
      <sheetName val="DFjoints"/>
      <sheetName val="VC rate"/>
      <sheetName val="0000000000000"/>
      <sheetName val="Labour"/>
      <sheetName val="WATER-HAMMER"/>
      <sheetName val="Publicbuilding"/>
      <sheetName val="input"/>
      <sheetName val="Nspt-smp-final-ORIGINAL"/>
      <sheetName val="RMR"/>
      <sheetName val="Mahesh"/>
      <sheetName val="Raghuveer"/>
      <sheetName val="Sheet3"/>
      <sheetName val="sluice-HDPE"/>
      <sheetName val="sluice-DI upto 1000"/>
      <sheetName val="scour-DI-CI"/>
      <sheetName val="r"/>
      <sheetName val="Boq"/>
      <sheetName val="Material"/>
      <sheetName val="Basic Rates"/>
      <sheetName val="Rate"/>
      <sheetName val="Data-ELSR"/>
      <sheetName val="airvalve(AC)"/>
      <sheetName val="Caze Estimate "/>
      <sheetName val="Airvalve-DI"/>
      <sheetName val="CD Data"/>
      <sheetName val="Datas"/>
      <sheetName val="design"/>
      <sheetName val="maya"/>
      <sheetName val="data existing_do not delete"/>
      <sheetName val="Legal Risk Analysis"/>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Main sheet"/>
      <sheetName val="temp-SDData (2)"/>
      <sheetName val="HS (MVS Akumarru)"/>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Iocount"/>
      <sheetName val="20kL-design-final"/>
      <sheetName val="Data- All"/>
      <sheetName val="MS pipe,flange,Dummy"/>
      <sheetName val="Chamber"/>
      <sheetName val="Valves"/>
      <sheetName val="MS Rates"/>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Habcodes"/>
      <sheetName val="HS 1"/>
      <sheetName val="Leads Entry"/>
      <sheetName val="Mortars"/>
      <sheetName val="Road data.PS"/>
      <sheetName val="Gen.Abs."/>
      <sheetName val="boredetails"/>
      <sheetName val="rsf-5ld"/>
      <sheetName val="#REF"/>
      <sheetName val="RSF"/>
      <sheetName val="Data 2"/>
      <sheetName val="pvc_basic"/>
      <sheetName val="Sheet9"/>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 val="Part-A"/>
      <sheetName val="0+655"/>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refreshError="1"/>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DATA_PRG"/>
      <sheetName val="v"/>
      <sheetName val="sand"/>
      <sheetName val="Lead"/>
      <sheetName val="Lead statement"/>
      <sheetName val="Rates SSR 2008-09"/>
      <sheetName val="leads"/>
      <sheetName val="Legal Risk Analysis"/>
      <sheetName val="Specification"/>
      <sheetName val="r"/>
      <sheetName val="pvc"/>
      <sheetName val="Data"/>
      <sheetName val="Note"/>
      <sheetName val="WS Data"/>
      <sheetName val="Boq"/>
      <sheetName val="SSR _ NSSR Market final"/>
      <sheetName val="Labour"/>
      <sheetName val="Material"/>
      <sheetName val="Plant &amp;  Machinery"/>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 val="Civil Boq"/>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Road data"/>
      <sheetName val="data-WC"/>
      <sheetName val="Labour"/>
      <sheetName val="ww-march-02"/>
      <sheetName val="DATA_PRG"/>
      <sheetName val="r"/>
      <sheetName val="MRATES"/>
      <sheetName val="LEADS"/>
      <sheetName val="General"/>
      <sheetName val="Nspt-smp-final-ORIGINAL"/>
      <sheetName val="Detailed"/>
      <sheetName val="hdpe weights"/>
      <sheetName val="PVC weights"/>
      <sheetName val="index"/>
      <sheetName val="pop"/>
      <sheetName val="data"/>
      <sheetName val="SSR 2014-15 Rates"/>
      <sheetName val="Lead statement"/>
      <sheetName val="Specification"/>
      <sheetName val="Sheet1 (2)"/>
      <sheetName val="Data_Base"/>
      <sheetName val="Lead"/>
      <sheetName val="stone"/>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Note"/>
      <sheetName val="v"/>
      <sheetName val="Rate"/>
      <sheetName val="BOQ"/>
      <sheetName val="economic PM"/>
      <sheetName val="WATER-HAMMER"/>
      <sheetName val="Data rough"/>
      <sheetName val="hdpe-rates"/>
      <sheetName val="pvc-rates"/>
      <sheetName val="ewst"/>
      <sheetName val="Suppl-data"/>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maya"/>
      <sheetName val="beam-reinft"/>
      <sheetName val="rdamdata"/>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D2_CO"/>
      <sheetName val="Z1_DATA"/>
      <sheetName val="MHNO_LEV"/>
      <sheetName val="int-Dia-hdpe"/>
      <sheetName val="int-Dia-pvc"/>
      <sheetName val="Set"/>
      <sheetName val="C.D.Abs.Est."/>
      <sheetName val="Relig-place"/>
      <sheetName val="Code"/>
      <sheetName val="Habcodes"/>
      <sheetName val=" data sheet "/>
      <sheetName val="labour rates"/>
      <sheetName val="input"/>
      <sheetName val="Lead  RATES"/>
      <sheetName val="zone-2"/>
      <sheetName val="Iocount"/>
      <sheetName val="quarry"/>
      <sheetName val="C-data for paint"/>
      <sheetName val="C-data"/>
      <sheetName val="Civil Boq"/>
      <sheetName val="457 COMP"/>
      <sheetName val="DATA-BASE"/>
      <sheetName val="DATA-ABSTRACT"/>
      <sheetName val="lead-st"/>
      <sheetName val="RAFT"/>
      <sheetName val="R_Det"/>
      <sheetName val="Global_factors"/>
      <sheetName val="Footings"/>
      <sheetName val="Data o"/>
      <sheetName val="SSR 2015-16 Rates"/>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stone"/>
      <sheetName val="index"/>
      <sheetName val="detls"/>
      <sheetName val="Summary"/>
      <sheetName val="Lead statement"/>
      <sheetName val="Usage"/>
      <sheetName val="Labour"/>
      <sheetName val="Nspt-smp-final-ORIGINAL"/>
      <sheetName val="data-WC"/>
      <sheetName val="wordsdata"/>
      <sheetName val="Footings"/>
      <sheetName val="Road data"/>
      <sheetName val="sand"/>
      <sheetName val="Plant &amp;  Machinery"/>
      <sheetName val="RA-markate"/>
      <sheetName val="Note"/>
      <sheetName val="Suppl-data"/>
      <sheetName val="Cover"/>
      <sheetName val="pvc_basic"/>
      <sheetName val="Data_Base"/>
      <sheetName val="Material"/>
      <sheetName val="Road Detail Est."/>
      <sheetName val="maya"/>
      <sheetName val="BTR (2)"/>
      <sheetName val="b asic rates"/>
      <sheetName val="Civil Boq"/>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Cover"/>
      <sheetName val="2A_2008_09_ABST_GENSCST"/>
      <sheetName val="_x0000_V_x0000_O_x0000_I_x0000_"/>
      <sheetName val="Data_Renuals"/>
      <sheetName val="Proforma -II "/>
      <sheetName val=" Estt."/>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Wordsdata"/>
      <sheetName val="com_st_PM6"/>
      <sheetName val="comst_GM6"/>
      <sheetName val="G_R_P6"/>
      <sheetName val="Specification_report3"/>
      <sheetName val="id"/>
      <sheetName val="_x005f_x005f_x005f_x0000_V_x005f_x005f_x005f_x0000_O_x0"/>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Data"/>
      <sheetName val="Civil-SOR"/>
      <sheetName val="Material"/>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55">
          <cell r="G55">
            <v>173</v>
          </cell>
        </row>
        <row r="296">
          <cell r="G296">
            <v>665</v>
          </cell>
        </row>
        <row r="303">
          <cell r="G303">
            <v>550</v>
          </cell>
        </row>
      </sheetData>
      <sheetData sheetId="2" refreshError="1"/>
      <sheetData sheetId="3" refreshError="1">
        <row r="47">
          <cell r="C47" t="str">
            <v>Add for MA @ 40%</v>
          </cell>
          <cell r="D47">
            <v>0.4</v>
          </cell>
        </row>
        <row r="48">
          <cell r="C48" t="str">
            <v>Overheads &amp; Contractors Profit @ 13.615%</v>
          </cell>
          <cell r="D48">
            <v>0.13614999999999999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299">
          <cell r="G299">
            <v>550</v>
          </cell>
        </row>
        <row r="302">
          <cell r="G302">
            <v>550</v>
          </cell>
        </row>
        <row r="307">
          <cell r="G307">
            <v>520</v>
          </cell>
        </row>
        <row r="385">
          <cell r="G385">
            <v>37</v>
          </cell>
        </row>
      </sheetData>
      <sheetData sheetId="2" refreshError="1">
        <row r="81">
          <cell r="G81">
            <v>117</v>
          </cell>
        </row>
      </sheetData>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conveyance"/>
      <sheetName val="Input"/>
      <sheetName val="GA1"/>
      <sheetName val="Oxygen pipe line"/>
      <sheetName val="Civil-SOR"/>
      <sheetName val="WS Estimate"/>
      <sheetName val="SP"/>
      <sheetName val="Civil Estimate"/>
      <sheetName val="Elec Est"/>
      <sheetName val="LEAD"/>
      <sheetName val="data-WS "/>
      <sheetName val="Valves"/>
      <sheetName val="Trust blocks-350mm"/>
      <sheetName val="data-HDPE &amp; PVC pipes"/>
      <sheetName val="Pipes data"/>
      <sheetName val="1500 mm 600 pipe (2-3)"/>
      <sheetName val="1500 MH 450 pipe (2-3)"/>
      <sheetName val="1500 MH  300 pipe (2-3)"/>
      <sheetName val="1200 MH 300 pipe (0-2)"/>
      <sheetName val="EW Sew Ws r2"/>
      <sheetName val="GA"/>
      <sheetName val="C-data"/>
      <sheetName val="Joinery"/>
      <sheetName val="E-Data"/>
      <sheetName val="WS-SOR"/>
      <sheetName val="E-Data RE"/>
      <sheetName val="WS Data"/>
      <sheetName val="Qualification"/>
      <sheetName val="CIVIL-DIV"/>
      <sheetName val="WS-DIV"/>
      <sheetName val="Sheet1"/>
      <sheetName val="All E-Data 21-22"/>
      <sheetName val="GA(RE)"/>
      <sheetName val="RE"/>
      <sheetName val="Specification Report"/>
      <sheetName val="Sheet2"/>
    </sheetNames>
    <sheetDataSet>
      <sheetData sheetId="0" refreshError="1"/>
      <sheetData sheetId="1" refreshError="1"/>
      <sheetData sheetId="2" refreshError="1">
        <row r="49">
          <cell r="C49" t="str">
            <v>Add for MA @ 40%</v>
          </cell>
        </row>
        <row r="50">
          <cell r="C50" t="str">
            <v>Overheads &amp; Contractors Profit @ 13.615%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maya"/>
      <sheetName val="detls"/>
      <sheetName val="RMR"/>
      <sheetName val="sand"/>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Lead statement ss5"/>
      <sheetName val="Lead_statement_ss5"/>
      <sheetName val="DATA"/>
      <sheetName val="HDPE"/>
      <sheetName val="DI"/>
      <sheetName val="pvc"/>
      <sheetName val="Lead"/>
      <sheetName val="data existing_do not delete"/>
      <sheetName val="ssr-rates"/>
      <sheetName val="DATA_PRG"/>
      <sheetName val="clvrt_data"/>
      <sheetName val="t_prsr"/>
      <sheetName val="wh"/>
      <sheetName val="Rates-May-14"/>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PROCTOR"/>
      <sheetName val="Rates"/>
      <sheetName val="Ins &amp; Bonds"/>
      <sheetName val="A-3.1"/>
      <sheetName val="Client req"/>
      <sheetName val="PH data"/>
      <sheetName val="Delivery mains"/>
      <sheetName val="bundqty"/>
      <sheetName val="CONST"/>
      <sheetName val="Common "/>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 2021-22"/>
      <sheetName val="Staff Civil o&amp;m draft policy"/>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des"/>
      <sheetName val="int-Dia"/>
      <sheetName val="habs-list"/>
      <sheetName val="Exp"/>
      <sheetName val="A 3_7"/>
      <sheetName val="Abs"/>
      <sheetName val="X-2"/>
      <sheetName val="not req 3"/>
      <sheetName val="LEAD S 10-11"/>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 val="Hire"/>
      <sheetName val="Basic data "/>
      <sheetName val="BLK3"/>
      <sheetName val="BLK2"/>
      <sheetName val="E &amp; R"/>
      <sheetName val="radar"/>
      <sheetName val="UG"/>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lant &amp;  Machinery"/>
      <sheetName val="Specification report"/>
      <sheetName val="_x0000_V_x0000_O_x0000_I_x0000_L_x0000_S_x0000_I_x0000_N_x0000_G_x0000_R_x0000_A_x0000_M_x0000_._x0000_X_x0000_L_x0000_S_x0000_"/>
      <sheetName val=""/>
      <sheetName val="Nspt-smp-final-ORIGINAL"/>
      <sheetName val="Rates-May-14"/>
      <sheetName val="wh_data"/>
      <sheetName val="CPHEEO"/>
      <sheetName val="wh_data_R"/>
      <sheetName val="input"/>
      <sheetName val="data-WC"/>
      <sheetName val="?V?O?I?L?S?I?N?G?R?A?M?.?X?L?S?"/>
      <sheetName val="m"/>
      <sheetName val="DATA_PRG"/>
      <sheetName val="0000000000000"/>
      <sheetName val="MRATES"/>
      <sheetName val="Staff Acco."/>
      <sheetName val="RMR"/>
      <sheetName val="p&amp;m"/>
      <sheetName val="Di_gate-HDPE"/>
      <sheetName val="COLUMN"/>
      <sheetName val="C.D.Abs.Est."/>
      <sheetName val="C-data"/>
      <sheetName val="Cover"/>
      <sheetName val="_5wgdhabfinal00_01"/>
      <sheetName val="WATER-HAMMER"/>
      <sheetName val="not req 3"/>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_V_O_I_L_S_I_N_G_R_A_M_._X_L_S_"/>
      <sheetName val="coverpage"/>
      <sheetName val="R_Det"/>
      <sheetName val="Work_sheet"/>
      <sheetName val="bom"/>
      <sheetName val="abs road"/>
      <sheetName val="Summary"/>
      <sheetName val="t_prsr"/>
      <sheetName val="wh"/>
      <sheetName val="AV-HDPE"/>
      <sheetName val="CC &amp; VC"/>
      <sheetName val="General"/>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final abstract"/>
      <sheetName val="11.Habitations"/>
      <sheetName val="SSR 2014-15 Rates"/>
      <sheetName val="Specification Repoer CC"/>
      <sheetName val="bar bending"/>
      <sheetName val="iocount"/>
      <sheetName val="DATA SHEET"/>
      <sheetName val="Suppl-data"/>
      <sheetName val="Usage"/>
      <sheetName val="Common "/>
      <sheetName val="civ data"/>
      <sheetName val="Bitumen trunk"/>
      <sheetName val="Feeder"/>
      <sheetName val="R99 etc"/>
      <sheetName val="Trunk unpaved"/>
      <sheetName val="_V_O_I_L_S_I_N_G_R_A_M___X_L_S_"/>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 val="Prjt"/>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sheetData sheetId="104"/>
      <sheetData sheetId="105"/>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 val="Material"/>
      <sheetName val="leads"/>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 val="New33KVSS_E3"/>
      <sheetName val="Prop aug of Ex 33KVSS_E3a"/>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55">
          <cell r="F55">
            <v>0</v>
          </cell>
        </row>
      </sheetData>
      <sheetData sheetId="94"/>
      <sheetData sheetId="95"/>
      <sheetData sheetId="96"/>
      <sheetData sheetId="97">
        <row r="55">
          <cell r="F55">
            <v>0</v>
          </cell>
        </row>
      </sheetData>
      <sheetData sheetId="98">
        <row r="55">
          <cell r="F55">
            <v>0</v>
          </cell>
        </row>
      </sheetData>
      <sheetData sheetId="99">
        <row r="55">
          <cell r="F55">
            <v>0</v>
          </cell>
        </row>
      </sheetData>
      <sheetData sheetId="100">
        <row r="55">
          <cell r="F55">
            <v>0</v>
          </cell>
        </row>
      </sheetData>
      <sheetData sheetId="101">
        <row r="55">
          <cell r="F55">
            <v>0</v>
          </cell>
        </row>
      </sheetData>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row r="55">
          <cell r="F55">
            <v>0</v>
          </cell>
        </row>
      </sheetData>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row r="55">
          <cell r="F55">
            <v>0</v>
          </cell>
        </row>
      </sheetData>
      <sheetData sheetId="129">
        <row r="55">
          <cell r="F55">
            <v>0</v>
          </cell>
        </row>
      </sheetData>
      <sheetData sheetId="130">
        <row r="55">
          <cell r="F55">
            <v>0</v>
          </cell>
        </row>
      </sheetData>
      <sheetData sheetId="131">
        <row r="55">
          <cell r="F55">
            <v>0</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SC Cost FEB 03"/>
      <sheetName val="pvc_basic"/>
      <sheetName val="Staff Acco."/>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Gen_Abs"/>
      <sheetName val="factors"/>
      <sheetName val="road detail est."/>
      <sheetName val="Estt"/>
      <sheetName val="GT DUMP"/>
      <sheetName val="sancdump"/>
      <sheetName val="GZL"/>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F8.BTR"/>
      <sheetName val="Abs"/>
      <sheetName val="pvc-pipe-rates"/>
      <sheetName val="t_prsr"/>
      <sheetName val="wh"/>
      <sheetName val="Sheet1"/>
      <sheetName val="data existing_do not delete"/>
      <sheetName val="60-70"/>
      <sheetName val="80-100"/>
      <sheetName val="Emulsion MS"/>
      <sheetName val=" HSD"/>
      <sheetName val="water-hammar-strenght"/>
      <sheetName val="Fee Rate Summary"/>
      <sheetName val="hdpe_basic"/>
      <sheetName val="Labour"/>
      <sheetName val="FORM7"/>
      <sheetName val="Road Detail Est."/>
      <sheetName val="final abstract"/>
      <sheetName val="l"/>
      <sheetName val="PVC_dia"/>
      <sheetName val="detls"/>
      <sheetName val="DATA_PRG"/>
      <sheetName val="civ data"/>
      <sheetName val="sup dat"/>
      <sheetName val="MRMECADAMoad data"/>
      <sheetName val="abs road"/>
      <sheetName val="Road data"/>
      <sheetName val="Sheet2"/>
      <sheetName val="CoverPage"/>
      <sheetName val="0000000000000"/>
      <sheetName val="labour (2)"/>
      <sheetName val="LEAD"/>
      <sheetName val="R_Det"/>
      <sheetName val="Sent NHO"/>
      <sheetName val="Global factors"/>
      <sheetName val="Wss Datas"/>
      <sheetName val="elec-data"/>
      <sheetName val="maya"/>
      <sheetName val="SSR 2014-15 Rate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PRSH"/>
      <sheetName val="Usage"/>
      <sheetName val="Common "/>
      <sheetName val="General"/>
      <sheetName val="com_st_PM1"/>
      <sheetName val="comst_GM1"/>
      <sheetName val="G_R_P1"/>
      <sheetName val="Lead_statement"/>
      <sheetName val="SPT_vs_PHI"/>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DATA_PRG"/>
      <sheetName val="rdamdata"/>
      <sheetName val="lead-st"/>
      <sheetName val="pvc"/>
      <sheetName val="DATA-2005-06"/>
      <sheetName val="final abstract"/>
      <sheetName val="SSR 2014-15 Rates"/>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 val="Civil-works"/>
      <sheetName val="title"/>
      <sheetName val="pier design"/>
      <sheetName val="Sheet2"/>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civ data"/>
      <sheetName val="PRECAST lightconc-II"/>
      <sheetName val="DATA-BASE"/>
      <sheetName val="DATA-ABSTRACT"/>
      <sheetName val="ewst"/>
      <sheetName val="DATA-2005-06"/>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 val="0000000000000"/>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Labour &amp; Plant"/>
      <sheetName val="Flight-1"/>
      <sheetName val="SOR"/>
      <sheetName val="concrete"/>
      <sheetName val="선수금"/>
      <sheetName val="Code"/>
      <sheetName val="Set"/>
      <sheetName val="Summary_Bank"/>
      <sheetName val="Staircase "/>
      <sheetName val="NLD - Assum"/>
      <sheetName val="Capex-fixed"/>
      <sheetName val="schedule nos"/>
      <sheetName val="CPIPE"/>
      <sheetName val="pvc"/>
      <sheetName val="PRECAST lightconc-II"/>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ssr-rates"/>
      <sheetName val="leads"/>
      <sheetName val="DATA-2005-06"/>
      <sheetName val="Register"/>
      <sheetName val="Data.F8.BT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DATA_PRG"/>
      <sheetName val="Pump se_x0000_Ñ"/>
      <sheetName val="BS"/>
      <sheetName val="Capex"/>
      <sheetName val="CIV INV&amp;EXP"/>
      <sheetName val="not req 3"/>
      <sheetName val="220Kv (2)"/>
      <sheetName val="COMPLEXALL"/>
      <sheetName val="Ellis &amp; WS&amp;S"/>
      <sheetName val="Drip mould &amp; Elevation"/>
      <sheetName val="Trussess"/>
      <sheetName val="MRATES"/>
      <sheetName val="Material"/>
      <sheetName val="Lead statement ss5"/>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Abs_CD_2"/>
      <sheetName val="road est"/>
      <sheetName val="ECV"/>
      <sheetName val="wh_data_R"/>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PROCTOR"/>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 val="02"/>
      <sheetName val="03"/>
      <sheetName val="04"/>
      <sheetName val="P.C"/>
      <sheetName val="RAB ABSTRACT-C&amp;B"/>
      <sheetName val="MB-EarthWork"/>
      <sheetName val="Water supply  "/>
      <sheetName val="Nt Item"/>
      <sheetName val="MB-PCC"/>
      <sheetName val="MB-Grade Slab"/>
      <sheetName val="MB-Fdn&amp;RW Ftgs."/>
      <sheetName val="MB-RCC-Walls"/>
      <sheetName val="Chart1"/>
      <sheetName val="Weld mesh"/>
      <sheetName val="BBS"/>
      <sheetName val="MB-RCC-Col.&amp;Ped"/>
      <sheetName val="MB-Ped&amp;Col.-Shut."/>
      <sheetName val="MB-RCC-Deck Slab"/>
      <sheetName val="MB-Wall-Shut."/>
      <sheetName val="MB-RCC-Others"/>
      <sheetName val="MB-Others-Shut."/>
      <sheetName val="MB-Footings Shut"/>
      <sheetName val="MB-Grouting"/>
      <sheetName val="MB-Anchorage"/>
      <sheetName val="MB-Block Work"/>
      <sheetName val="MB-Plastering"/>
      <sheetName val="MB-VDF"/>
      <sheetName val="MB-Insert Plates"/>
      <sheetName val="Basic Rate Summary Steel"/>
      <sheetName val="Basic Rate Summary RMC"/>
      <sheetName val="Elec. Debit"/>
      <sheetName val="Physical Check"/>
      <sheetName val="Man Power"/>
      <sheetName val="Uls"/>
      <sheetName val="SEW4"/>
      <sheetName val="18-misc"/>
      <sheetName val="5-pipe"/>
      <sheetName val="sch-3"/>
      <sheetName val="Staff Acco_"/>
      <sheetName val="HEAD"/>
      <sheetName val="activit-graph  "/>
      <sheetName val="Staff"/>
      <sheetName val="Construction"/>
      <sheetName val="steam outlet"/>
      <sheetName val="Data-Month"/>
      <sheetName val="doq"/>
      <sheetName val="Groupings-final"/>
      <sheetName val="Detail 1A"/>
      <sheetName val="Sched"/>
      <sheetName val="Trial"/>
      <sheetName val="FA_Final"/>
      <sheetName val="Non-Factory"/>
      <sheetName val="cover page"/>
      <sheetName val="REFERANCE_DATA"/>
      <sheetName val="DOOR_WINDOW"/>
      <sheetName val="Roof__PT_beams_"/>
      <sheetName val="Cash_Flow_Working"/>
      <sheetName val="Plant_&amp;__Machinery"/>
      <sheetName val="Beam-design exp"/>
      <sheetName val="PART-I_(2)65"/>
      <sheetName val="final_abstract65"/>
      <sheetName val="Basement_Budget64"/>
      <sheetName val="Fee_Rate_Summary64"/>
      <sheetName val="Rate_analysis64"/>
      <sheetName val="Materials_Cost64"/>
      <sheetName val="10__&amp;_11__Rate_Code_&amp;_BQ64"/>
      <sheetName val="RES_STEEL_TO64"/>
      <sheetName val="Break_up_Sheet64"/>
      <sheetName val="B_&amp;_C_-_M_-_ccp64"/>
      <sheetName val="RMZ_Summary64"/>
      <sheetName val="Fill_this_out_first___64"/>
      <sheetName val="TBAL9697_-group_wise__sdpl64"/>
      <sheetName val="Fin_Sum64"/>
      <sheetName val="Site_Dev_BOQ64"/>
      <sheetName val="Staff_Forecast_spread64"/>
      <sheetName val="Field_Values64"/>
      <sheetName val="Structure_Bills_Qty64"/>
      <sheetName val="Builtup_Area64"/>
      <sheetName val="MASTER_RATE_ANALYSIS64"/>
      <sheetName val="Cop_-VGN64"/>
      <sheetName val="IO_List64"/>
      <sheetName val="BOQ_Direct_selling_cost64"/>
      <sheetName val="Stress_Calculation64"/>
      <sheetName val="Pipe_Supports64"/>
      <sheetName val="Materials_64"/>
      <sheetName val="MN_T_B_64"/>
      <sheetName val="ORDER_BOOKING4"/>
      <sheetName val="Break_Dw64"/>
      <sheetName val="For_Bill-04_PS4"/>
      <sheetName val="RCC,Ret__Wall40"/>
      <sheetName val="RA_4_Challan_Summary_40"/>
      <sheetName val="Labour_productivity40"/>
      <sheetName val="labour_coeff40"/>
      <sheetName val="BOQ_(2)5"/>
      <sheetName val="beam-reinft-IIInd_floor4"/>
      <sheetName val="Bed_Class9"/>
      <sheetName val="PH_data4"/>
      <sheetName val="Details_(3)4"/>
      <sheetName val="Desgn(zone_I)9"/>
      <sheetName val="M_B-QtyRecn6"/>
      <sheetName val="Sqn__Main__Abs4"/>
      <sheetName val="Staff_Acco_4"/>
      <sheetName val="Section_Catalogue4"/>
      <sheetName val="Approved_MTD_Proj_#'s4"/>
      <sheetName val="ACAD_Finishes5"/>
      <sheetName val="Site_Details5"/>
      <sheetName val="Site_Area_Statement5"/>
      <sheetName val="CABLE_DATA4"/>
      <sheetName val="Mat_Cost6"/>
      <sheetName val="GR_slab-reinft4"/>
      <sheetName val="BOQ_civil4"/>
      <sheetName val="NLD_-_Assum4"/>
      <sheetName val="schedule_nos4"/>
      <sheetName val="std_wt_4"/>
      <sheetName val="Column_Steel-R24"/>
      <sheetName val="Staircase_4"/>
      <sheetName val="INPUT_SHEET4"/>
      <sheetName val="M-Book_for_Conc4"/>
      <sheetName val="M-Book_for_FW4"/>
      <sheetName val="Cash_Flows_&amp;_IRR4"/>
      <sheetName val="d-safe_specs4"/>
      <sheetName val="d-safe_DELUXE4"/>
      <sheetName val="Diawise_steel_abstract4"/>
      <sheetName val="Rising_Main4"/>
      <sheetName val="PACK_(B)4"/>
      <sheetName val="Material_4"/>
      <sheetName val="bill_24"/>
      <sheetName val="Estimate_4"/>
      <sheetName val="QS_Name4"/>
      <sheetName val="CANDY_BOQ4"/>
      <sheetName val="CFForecast_detail4"/>
      <sheetName val="Model_(Not_Merged)4"/>
      <sheetName val="Tender_Summary4"/>
      <sheetName val="train_cash4"/>
      <sheetName val="accom_cash4"/>
      <sheetName val="Common_4"/>
      <sheetName val="Meas_-Hotel_Part4"/>
      <sheetName val="3__Elemental_Summary3"/>
      <sheetName val="Material_Rate3"/>
      <sheetName val="Retaing_wall3"/>
      <sheetName val="WORK_TABLE4"/>
      <sheetName val="220_11__BS_4"/>
      <sheetName val="Intro_4"/>
      <sheetName val="Operating_Statistics4"/>
      <sheetName val="except_wiring3"/>
      <sheetName val="CPIPE_13"/>
      <sheetName val="beam-reinft-machine_rm4"/>
      <sheetName val="intr_stool_brkup3"/>
      <sheetName val="Occ,_Other_Rev,_Exp,_Dispo3"/>
      <sheetName val="Vind_-_BtB4"/>
      <sheetName val="SGS_ACQ4"/>
      <sheetName val="Form_64"/>
      <sheetName val="Price_Schedule5"/>
      <sheetName val="Cost_Any_5"/>
      <sheetName val="S_&amp;_A5"/>
      <sheetName val="PointNo_53"/>
      <sheetName val="BOQ_Distribution3"/>
      <sheetName val="A_O_R_3"/>
      <sheetName val="PRECAST_lightconc-II3"/>
      <sheetName val="Detail_In_Door_Stad3"/>
      <sheetName val="P_Well(_RCC)3"/>
      <sheetName val="PO_Summary3"/>
      <sheetName val="BOQ_Summary3"/>
      <sheetName val="Sec_1_Loose_Furniture_18%_GST3"/>
      <sheetName val="Sec_1_Loose_Furniture_12%_GST3"/>
      <sheetName val="Sec_1_Loose_Furniture_5%_GST3"/>
      <sheetName val="Sec_2_Cafeteria_Tables3"/>
      <sheetName val="Sec_3_Cafeteria_Chairs3"/>
      <sheetName val="Sec_4_Work_Floors_-_NT_3"/>
      <sheetName val="Sec_5_LGF_Chairs-NT3"/>
      <sheetName val="Sec_6_Additional_18%_GST_3"/>
      <sheetName val="Sec_6_Additional_12%_GST_3"/>
      <sheetName val="Sec_11-NT_set_33"/>
      <sheetName val="DC_Summary3"/>
      <sheetName val="M_Sheet3"/>
      <sheetName val="RA4_Checklist3"/>
      <sheetName val="PC_Master_List3"/>
      <sheetName val="Project_Details__3"/>
      <sheetName val="Labor_abs-NMR3"/>
      <sheetName val="소상_&quot;1&quot;3"/>
      <sheetName val="M_S_3"/>
      <sheetName val="Discount_&amp;_Margin3"/>
      <sheetName val="Branch_Power3"/>
      <sheetName val="RAJU_ASSO3"/>
      <sheetName val="P-Ins_&amp;_Bonds3"/>
      <sheetName val="2_대외공문3"/>
      <sheetName val="NEW-IDs_Fun_&amp;_Group3"/>
      <sheetName val="LABOUR_SALARY_1"/>
      <sheetName val="Brickwork_1"/>
      <sheetName val="Finishing_items1"/>
      <sheetName val="M-_Rate1"/>
      <sheetName val="August_Construction_Planning__1"/>
      <sheetName val="Internal_Planning1"/>
      <sheetName val="July'2019_Weekly1"/>
      <sheetName val="9__Package_split_-_Cost_1"/>
      <sheetName val="Estimate_10_00_Lakhs_1"/>
      <sheetName val="abs_road1"/>
      <sheetName val="Road_data1"/>
      <sheetName val="Bld_SSR1"/>
      <sheetName val="SSR_-Sani_1"/>
      <sheetName val="Elec_SSR1"/>
      <sheetName val="PH-_SSR1"/>
      <sheetName val="R_&amp;_B_SSR1"/>
      <sheetName val="RCC_Pipes1"/>
      <sheetName val="DI-Pipes_&amp;_Spe1"/>
      <sheetName val="CI_Spe1"/>
      <sheetName val="Bolts&amp;_rings1"/>
      <sheetName val="Dist_Lines-150-old1"/>
      <sheetName val="GA-GVMC_-NW(Com)_1"/>
      <sheetName val="GA-GVMC_-NW_1"/>
      <sheetName val="Dist_Lines-1001"/>
      <sheetName val="Dist-Lines_-5001"/>
      <sheetName val="Dist_Lines-1501"/>
      <sheetName val="GA-GVMC_-NW__(2)1"/>
      <sheetName val="GA-GVMC_-NW__1"/>
      <sheetName val="Dist-Lines_B-1_1"/>
      <sheetName val="Dist-Lines-Final_checked1"/>
      <sheetName val="Pumping_mains-1"/>
      <sheetName val="Feeder_main-old1"/>
      <sheetName val="Dist-Lines_-B-21"/>
      <sheetName val="Dist-Lines_-B-31"/>
      <sheetName val="Dist-Lines_B-41"/>
      <sheetName val="Dist-Lines_B-51"/>
      <sheetName val="Dist-Lines_-B-61"/>
      <sheetName val="Dist-Lines_-B-71"/>
      <sheetName val="Dist-Lines_-B-81"/>
      <sheetName val="Dist-Lines_-B-91"/>
      <sheetName val="Dist-Lines_-B-101"/>
      <sheetName val="Dist-Lines_-B-111"/>
      <sheetName val="Dist-Lines_-B-121"/>
      <sheetName val="Dist-Lines_-B-131"/>
      <sheetName val="Dist-Lines_-B-141"/>
      <sheetName val="Dist-Lines_-B-151"/>
      <sheetName val="Dist-Lines_-B-161"/>
      <sheetName val="Feeder_mains-_11"/>
      <sheetName val="Feeder_mains-_21"/>
      <sheetName val="Feeder_mains-_(1)1"/>
      <sheetName val="Feeder_mains-up_to_8001"/>
      <sheetName val="Pumping_Main-800mm1"/>
      <sheetName val="ELSR-600_KL-Z-21"/>
      <sheetName val="750_KL_GLSR-Z-31"/>
      <sheetName val="ELSR-750_KL-Z-31"/>
      <sheetName val="ELSR-500_KL-Z-41"/>
      <sheetName val="500_KL_GLSR-Z-41"/>
      <sheetName val="ELSR-1850_KL-Z-81"/>
      <sheetName val="1850_KL_GLSR-Z-81"/>
      <sheetName val="800_KL_GLSR-Z-111"/>
      <sheetName val="900_KL_GLSR-Z-121"/>
      <sheetName val="ELSR-2500_KL-Z-131"/>
      <sheetName val="ELSR-2400_KL-Z-141"/>
      <sheetName val="ELSR-1200_KL-Z-151"/>
      <sheetName val="ELSR-2000_KL-Z-161"/>
      <sheetName val="Pumping_Main-500mm-(2)1"/>
      <sheetName val="terrace_parapet_block_work1"/>
      <sheetName val="Canopy-2_RCC11"/>
      <sheetName val="Canopy-2_BBS1"/>
      <sheetName val="Canopy-1_RCC11"/>
      <sheetName val="Canopy-1_BBS1"/>
      <sheetName val="Above_terrace_columns_RCC1"/>
      <sheetName val="Above_terrace_columns_BBS1"/>
      <sheetName val="Parapet_wall_RCC1"/>
      <sheetName val="Parapet_wall_BBS1"/>
      <sheetName val="OHWT_RCC1"/>
      <sheetName val="OHWT_Slab_BBS1"/>
      <sheetName val="OHWT_Beams__BBS1"/>
      <sheetName val="Slab_&amp;_Beam_@_0_00_Lvl1"/>
      <sheetName val="Slab_&amp;_Beam1"/>
      <sheetName val="Lintels_&amp;_Window1"/>
      <sheetName val="Column_Steel_(UBF)1"/>
      <sheetName val="Column_Steel_(SF)1"/>
      <sheetName val="Column_Steel_(1F)1"/>
      <sheetName val="Column_Steel_(2F)1"/>
      <sheetName val="Column_Steel_(3F)1"/>
      <sheetName val="Column_Steel_(4F-6F)1"/>
      <sheetName val="Column_Steel_(7F-9F)1"/>
      <sheetName val="Column_Steel_(10F-12F)1"/>
      <sheetName val="Column_Steel_(13F-15F)1"/>
      <sheetName val="Column_Steel_(16F-17F)1"/>
      <sheetName val="Column_Steel_(18F)1"/>
      <sheetName val="Lift_Steel_(UBF)1"/>
      <sheetName val="Lift_Steel_(SF)1"/>
      <sheetName val="Lift_Steel_(1F-6F)1"/>
      <sheetName val="Lift_Steel_(7F-12F)1"/>
      <sheetName val="Lift_Steel_(13F-18F)1"/>
      <sheetName val="_Staircase_Steel_(UBF)1"/>
      <sheetName val="_Staircase_Steel_(SF)1"/>
      <sheetName val="_Staircase_Steel_(1F-7F)1"/>
      <sheetName val="_Staircase_Steel_(8F-18F)1"/>
      <sheetName val="Beams_Steel_(SF)1"/>
      <sheetName val="Slab_Steel_(SF)1"/>
      <sheetName val="Beams_Steel_(1F)1"/>
      <sheetName val="Slab_Steel_(1F)1"/>
      <sheetName val="Beams_Steel_(2F&amp;3F)1"/>
      <sheetName val="Slab_Steel_(2F&amp;3F)1"/>
      <sheetName val="Beams_Steel_(4F)1"/>
      <sheetName val="Slab_Steel_(4F)1"/>
      <sheetName val="Beams_Steel_(5F-7F)1"/>
      <sheetName val="Slab_Steel_(5F-7F)1"/>
      <sheetName val="Beams_Steel_(8F-15F&amp;18F)1"/>
      <sheetName val="Slab_Steel_(8F-15F&amp;18F)1"/>
      <sheetName val="Beams_Steel_(16F&amp;17F)1"/>
      <sheetName val="Slab_Steel_(16F&amp;17F)1"/>
      <sheetName val="Beams_Steel_(TF)1"/>
      <sheetName val="Slab_Steel_(TF)1"/>
      <sheetName val="100mm_Block_Work1"/>
      <sheetName val="150mm_BLOCKS1"/>
      <sheetName val="200mm_BLOCKS1"/>
      <sheetName val="Internal_Walls_Plastering1"/>
      <sheetName val="Internal_Ceiling_Plastering1"/>
      <sheetName val="External_plaster1"/>
      <sheetName val="Tower-_A_(Abstract)1"/>
      <sheetName val="Canopy-2_RCC2"/>
      <sheetName val="Canopy_-1_RCC1"/>
      <sheetName val="Canaopy-2_steel1"/>
      <sheetName val="Canopy-1_steel1"/>
      <sheetName val="Columns_above_terrace1"/>
      <sheetName val="OHT_bottom_&amp;_walls_1"/>
      <sheetName val="Slab_&amp;_Beam_at_0_00lvl1"/>
      <sheetName val="Slab_&amp;_Beam_at_+3_25lvl1"/>
      <sheetName val="Parapet_slab&amp;beams1"/>
      <sheetName val="Column_Steel(SF_to_TF)1"/>
      <sheetName val="Above_terrace_column_steel1"/>
      <sheetName val="Lift_Wall_-_Stilt_Floor1"/>
      <sheetName val="Lift_Wall_1F-6F1"/>
      <sheetName val="Lift_Wall_7F-12F1"/>
      <sheetName val="Lift_Wall_13F-18F1"/>
      <sheetName val="Lift_wall_terrace_floor1"/>
      <sheetName val="Staircase_-_UBF1"/>
      <sheetName val="Staircase_-_SF1"/>
      <sheetName val="Staircase_-_1F-7F1"/>
      <sheetName val="Staircase_-_8F-18F1"/>
      <sheetName val="Beam_Steel_-_SF1"/>
      <sheetName val="Slab_Steel_-_SF1"/>
      <sheetName val="Beam_Steel-_1F1"/>
      <sheetName val="Slab_Steel_-_1F1"/>
      <sheetName val="Beams_Steel_2F1"/>
      <sheetName val="Slab_steel_2F1"/>
      <sheetName val="Beams_Steel_3F1"/>
      <sheetName val="Slab_steel_3F1"/>
      <sheetName val="Beams_Steel_-_4F1"/>
      <sheetName val="Slab_steel_4F1"/>
      <sheetName val="Beam_steel_5F-7F1"/>
      <sheetName val="Slab_steel_5F-7F1"/>
      <sheetName val="Beam_steel_8F-15F_&amp;_18F1"/>
      <sheetName val="Slab_steel_8F-15F&amp;_18F1"/>
      <sheetName val="Beam_steel_16F_-_17F1"/>
      <sheetName val="Slab_steel_16F_-_17F1"/>
      <sheetName val="Beam_steel_TF1"/>
      <sheetName val="Slab_steel_TF1"/>
      <sheetName val="OHT_Slab_steel_1"/>
      <sheetName val="OHT_beam_steel_1"/>
      <sheetName val="A-_terrace_coping_BBS1"/>
      <sheetName val="Copping_beam_BBS_A_terrace1"/>
      <sheetName val="150_mm_BLOCKS1"/>
      <sheetName val="200_mm_BLOCKS1"/>
      <sheetName val="Pumping_Main-450mm-(3)1"/>
      <sheetName val="Pumping_Main-(4)1"/>
      <sheetName val="350_KL_GLSR1"/>
      <sheetName val="1000_KL_Sump-1"/>
      <sheetName val="1000_KL_MBR1"/>
      <sheetName val="MBR-1000_KL1"/>
      <sheetName val="Pump_room-12x81"/>
      <sheetName val="B_F_Meters1"/>
      <sheetName val="Pump_sets1"/>
      <sheetName val="Pump_sets_(2)1"/>
      <sheetName val="Gen_sets1"/>
      <sheetName val="PR_Valves1"/>
      <sheetName val="W_man_Qrt-1"/>
      <sheetName val="O_&amp;M1"/>
      <sheetName val="Generator_Room-11"/>
      <sheetName val="200_KL_GLSR-6_(2)1"/>
      <sheetName val="500_KL_Sump-(1)1"/>
      <sheetName val="250_KL_Sump-(3)1"/>
      <sheetName val="Office_-_MBR1"/>
      <sheetName val="HSC_(2)1"/>
      <sheetName val="Gen_sets_(2)1"/>
      <sheetName val="DI_pipes1"/>
      <sheetName val="Wt_of_DI_Spe_1"/>
      <sheetName val="HDPE_pipes1"/>
      <sheetName val="RCC_SS1"/>
      <sheetName val="CI_Spe_1"/>
      <sheetName val="data-ELSR_1"/>
      <sheetName val="data-Water_Supply1"/>
      <sheetName val="Sump_&amp;_ST1"/>
      <sheetName val="Bld_Stnd,Data1"/>
      <sheetName val="Bld_up_to_3F1"/>
      <sheetName val="CC_road1"/>
      <sheetName val="Dist_Lines1"/>
      <sheetName val="Feeder_mains-21"/>
      <sheetName val="Gravity_Main-900mm1"/>
      <sheetName val="550_KL_Sump-11"/>
      <sheetName val="550_KL_Sump-21"/>
      <sheetName val="ELSR-1200_KL1"/>
      <sheetName val="650_KL_GLSR_(2)1"/>
      <sheetName val="850_KL_GLSR_1"/>
      <sheetName val="500_KL_sump1"/>
      <sheetName val="200_KL-_ELSR_Yelluru1"/>
      <sheetName val="Dist-Zone-below_500001"/>
      <sheetName val="Data_-O&amp;M1"/>
      <sheetName val="Pumping_main-350mm1"/>
      <sheetName val="Inf_Well1"/>
      <sheetName val="Approah_road_to_MBR1"/>
      <sheetName val="Approach_Roads-Source1"/>
      <sheetName val="400mm-P_Main1"/>
      <sheetName val="13_Mld-WTP1"/>
      <sheetName val="data-Intake_well1"/>
      <sheetName val="Model_GLSR-1"/>
      <sheetName val="Feeder_main-1_(2)1"/>
      <sheetName val="Dist_&amp;_Feeder_mains__(2)1"/>
      <sheetName val="BFlow_meters1"/>
      <sheetName val="O_Nd_M1"/>
      <sheetName val="Pump_room-6_59x6_00m1"/>
      <sheetName val="GA-GVMC_-Raiwada-BWSC1"/>
      <sheetName val="BWSC-Pumping_Main-1200mm1"/>
      <sheetName val="GA-GVMC_-Raiwada1"/>
      <sheetName val="MS-Pumping_Main-1300mm1"/>
      <sheetName val="Thurst-F_mains1"/>
      <sheetName val="Thrust-P_mains1"/>
      <sheetName val="CI_weights1"/>
      <sheetName val="Proforma_-II_1"/>
      <sheetName val="LIST_OF_MAKES1"/>
      <sheetName val="April_Analysts1"/>
      <sheetName val="Basic_Rate1"/>
      <sheetName val="Consumer_Fraud1"/>
      <sheetName val="Avoidance_1"/>
      <sheetName val="Cons_Recov_Rates1"/>
      <sheetName val="Consumer_Supps1"/>
      <sheetName val="Consumer_Outbound1"/>
      <sheetName val="FY_Loss_Frcst1"/>
      <sheetName val="FITZ_MORT_941"/>
      <sheetName val="footing_for_SP1"/>
      <sheetName val="Master_Info1"/>
      <sheetName val="AD_ST1"/>
      <sheetName val="PRECAST_lightconc_II"/>
      <sheetName val="Client_Addressess_"/>
      <sheetName val="Basic_Rates"/>
      <sheetName val="SP_Break_Up"/>
      <sheetName val="Basic Rates - Lab"/>
      <sheetName val="Basic Rates - Assump"/>
      <sheetName val="Mix Design"/>
      <sheetName val="First Floor "/>
      <sheetName val="ltgload"/>
      <sheetName val="Bechtel Norms"/>
      <sheetName val="CS PIPING"/>
      <sheetName val="TECH DATA"/>
      <sheetName val="no."/>
      <sheetName val="Machinery"/>
      <sheetName val="Section_by_layers_old"/>
      <sheetName val="sumary"/>
      <sheetName val="2nd "/>
      <sheetName val="shuttering"/>
      <sheetName val="Sheet7"/>
      <sheetName val="strain"/>
      <sheetName val="dBase"/>
      <sheetName val="L (4)"/>
      <sheetName val="PART-I_(2)66"/>
      <sheetName val="final_abstract66"/>
      <sheetName val="Basement_Budget65"/>
      <sheetName val="Fee_Rate_Summary65"/>
      <sheetName val="Rate_analysis65"/>
      <sheetName val="Break_up_Sheet65"/>
      <sheetName val="TBAL9697_-group_wise__sdpl65"/>
      <sheetName val="B_&amp;_C_-_M_-_ccp65"/>
      <sheetName val="Materials_Cost65"/>
      <sheetName val="10__&amp;_11__Rate_Code_&amp;_BQ65"/>
      <sheetName val="RES_STEEL_TO65"/>
      <sheetName val="RMZ_Summary65"/>
      <sheetName val="Site_Dev_BOQ65"/>
      <sheetName val="Staff_Forecast_spread65"/>
      <sheetName val="Fin_Sum65"/>
      <sheetName val="IO_List65"/>
      <sheetName val="Fill_this_out_first___65"/>
      <sheetName val="Field_Values65"/>
      <sheetName val="INDORAMA_Group_June_0264"/>
      <sheetName val="Structure_Bills_Qty65"/>
      <sheetName val="Builtup_Area65"/>
      <sheetName val="MASTER_RATE_ANALYSIS65"/>
      <sheetName val="Cop_-VGN65"/>
      <sheetName val="Pipe_Supports65"/>
      <sheetName val="Materials_65"/>
      <sheetName val="BOQ_Direct_selling_cost65"/>
      <sheetName val="Stress_Calculation65"/>
      <sheetName val="MN_T_B_65"/>
      <sheetName val="E_&amp;_R64"/>
      <sheetName val="Exp_64"/>
      <sheetName val="INDIGINEOUS_ITEMS_64"/>
      <sheetName val="Break_Dw65"/>
      <sheetName val="Load_Details(B1)64"/>
      <sheetName val="SPT_vs_PHI64"/>
      <sheetName val="Civil_Boq64"/>
      <sheetName val="Debits_as_on_12_04_0864"/>
      <sheetName val="RCC,Ret__Wall41"/>
      <sheetName val="RA_4_Challan_Summary_41"/>
      <sheetName val="Labour_productivity41"/>
      <sheetName val="labour_coeff41"/>
      <sheetName val="BOQ_(2)6"/>
      <sheetName val="GR_slab-reinft5"/>
      <sheetName val="For_Bill-04_PS5"/>
      <sheetName val="ORDER_BOOKING5"/>
      <sheetName val="beam-reinft-IIInd_floor5"/>
      <sheetName val="PA-_Consutant_64"/>
      <sheetName val="Sheet3_(2)64"/>
      <sheetName val="CABLE_DATA5"/>
      <sheetName val="Approved_MTD_Proj_#'s5"/>
      <sheetName val="M_B-QtyRecn7"/>
      <sheetName val="Bed_Class10"/>
      <sheetName val="PH_data5"/>
      <sheetName val="Details_(3)5"/>
      <sheetName val="Desgn(zone_I)10"/>
      <sheetName val="NLD_-_Assum5"/>
      <sheetName val="schedule_nos5"/>
      <sheetName val="Sqn__Main__Abs5"/>
      <sheetName val="Mat_Cost7"/>
      <sheetName val="Staff_Acco_5"/>
      <sheetName val="Section_Catalogue5"/>
      <sheetName val="ACAD_Finishes6"/>
      <sheetName val="Site_Details6"/>
      <sheetName val="Site_Area_Statement6"/>
      <sheetName val="M-Book_for_Conc5"/>
      <sheetName val="M-Book_for_FW5"/>
      <sheetName val="PACK_(B)5"/>
      <sheetName val="BOQ_civil5"/>
      <sheetName val="Staircase_5"/>
      <sheetName val="Material_5"/>
      <sheetName val="Estimate_5"/>
      <sheetName val="bill_25"/>
      <sheetName val="INPUT_SHEET5"/>
      <sheetName val="Rising_Main5"/>
      <sheetName val="d-safe_specs5"/>
      <sheetName val="d-safe_DELUXE5"/>
      <sheetName val="Diawise_steel_abstract5"/>
      <sheetName val="Tender_Summary5"/>
      <sheetName val="std_wt_5"/>
      <sheetName val="Column_Steel-R25"/>
      <sheetName val="Cash_Flows_&amp;_IRR5"/>
      <sheetName val="QS_Name5"/>
      <sheetName val="CANDY_BOQ5"/>
      <sheetName val="CFForecast_detail5"/>
      <sheetName val="Model_(Not_Merged)5"/>
      <sheetName val="SGS_ACQ5"/>
      <sheetName val="train_cash5"/>
      <sheetName val="accom_cash5"/>
      <sheetName val="Common_5"/>
      <sheetName val="Meas_-Hotel_Part5"/>
      <sheetName val="beam-reinft-machine_rm5"/>
      <sheetName val="Vind_-_BtB5"/>
      <sheetName val="WORK_TABLE5"/>
      <sheetName val="220_11__BS_5"/>
      <sheetName val="Intro_5"/>
      <sheetName val="Form_65"/>
      <sheetName val="Operating_Statistics5"/>
      <sheetName val="Material_Rate4"/>
      <sheetName val="Retaing_wall4"/>
      <sheetName val="except_wiring4"/>
      <sheetName val="CPIPE_14"/>
      <sheetName val="intr_stool_brkup4"/>
      <sheetName val="3__Elemental_Summary4"/>
      <sheetName val="Detail_In_Door_Stad4"/>
      <sheetName val="M_S_4"/>
      <sheetName val="RAJU_ASSO4"/>
      <sheetName val="Price_Schedule6"/>
      <sheetName val="Cost_Any_6"/>
      <sheetName val="S_&amp;_A6"/>
      <sheetName val="PointNo_54"/>
      <sheetName val="BOQ_Distribution4"/>
      <sheetName val="A_O_R_4"/>
      <sheetName val="PRECAST_lightconc-II4"/>
      <sheetName val="PO_Summary4"/>
      <sheetName val="BOQ_Summary4"/>
      <sheetName val="Sec_1_Loose_Furniture_18%_GST4"/>
      <sheetName val="Sec_1_Loose_Furniture_12%_GST4"/>
      <sheetName val="Sec_1_Loose_Furniture_5%_GST4"/>
      <sheetName val="Sec_2_Cafeteria_Tables4"/>
      <sheetName val="Sec_3_Cafeteria_Chairs4"/>
      <sheetName val="Sec_4_Work_Floors_-_NT_4"/>
      <sheetName val="Sec_5_LGF_Chairs-NT4"/>
      <sheetName val="Sec_6_Additional_18%_GST_4"/>
      <sheetName val="Sec_6_Additional_12%_GST_4"/>
      <sheetName val="Sec_11-NT_set_34"/>
      <sheetName val="DC_Summary4"/>
      <sheetName val="M_Sheet4"/>
      <sheetName val="RA4_Checklist4"/>
      <sheetName val="Occ,_Other_Rev,_Exp,_Dispo4"/>
      <sheetName val="Cleaning_&amp;_Grubbing2"/>
      <sheetName val="Labor_abs-NMR4"/>
      <sheetName val="water_prop_2"/>
      <sheetName val="Name_List2"/>
      <sheetName val="Abs_PMRL2"/>
      <sheetName val="DOOR-WINDOW_SCHEDULE2"/>
      <sheetName val="BLOCK_WORK-GRD_FLR2"/>
      <sheetName val="P_Well(_RCC)4"/>
      <sheetName val="소상_&quot;1&quot;4"/>
      <sheetName val="Discount_&amp;_Margin4"/>
      <sheetName val="Branch_Power4"/>
      <sheetName val="Japan_Reco2"/>
      <sheetName val="_Block_work2"/>
      <sheetName val="Flooring_&amp;_Road2"/>
      <sheetName val="BOM_2"/>
      <sheetName val="SUBMITED_bISS2"/>
      <sheetName val="TOTAL_SUMMARY2"/>
      <sheetName val="P-Ins_&amp;_Bonds4"/>
      <sheetName val="PC_Master_List4"/>
      <sheetName val="Project_Details__4"/>
      <sheetName val="2_대외공문4"/>
      <sheetName val="NEW-IDs_Fun_&amp;_Group4"/>
      <sheetName val="Labour_&amp;_Plant2"/>
      <sheetName val="4_Annex_1_Basic_rate2"/>
      <sheetName val="Door_Qty2"/>
      <sheetName val="Win_Qty2"/>
      <sheetName val="220Kv_(2)2"/>
      <sheetName val="Capital_Structure2"/>
      <sheetName val="Mar_Roster2"/>
      <sheetName val="costing_sheet2"/>
      <sheetName val="Project_Budget_Worksheet2"/>
      <sheetName val="All_Components_Report2"/>
      <sheetName val="R_A_2"/>
      <sheetName val="Recap_2"/>
      <sheetName val="Schedule_A12"/>
      <sheetName val="Abstract_(Buyback)2"/>
      <sheetName val="Civil_RA2"/>
      <sheetName val="Plumbing_RA2"/>
      <sheetName val="Electrical__RA2"/>
      <sheetName val="ELV_RA2"/>
      <sheetName val="FFTG_RA2"/>
      <sheetName val="HVAC_RA2"/>
      <sheetName val="Furniture_RA2"/>
      <sheetName val="Kichen_Equi__RA2"/>
      <sheetName val="Price_Comparison2"/>
      <sheetName val="BLOCK-A_(MEA_SHEET)2"/>
      <sheetName val="India_F&amp;S_Template2"/>
      <sheetName val="DETAILED__BOQ2"/>
      <sheetName val="BASIS_-DEC_082"/>
      <sheetName val="_2"/>
      <sheetName val="BUD_07-082"/>
      <sheetName val="UNP-NCW_2"/>
      <sheetName val="Final_Basic_rate2"/>
      <sheetName val="Step_12"/>
      <sheetName val="Source_Ref_2"/>
      <sheetName val="Elect_2"/>
      <sheetName val="Bill_1-BOQ-Civil_Works2"/>
      <sheetName val="old_boq2"/>
      <sheetName val="2_1_受電設備棟2"/>
      <sheetName val="2_2_受・防火水槽2"/>
      <sheetName val="2_3_排水処理設備棟2"/>
      <sheetName val="2_4_倉庫棟2"/>
      <sheetName val="2_5_守衛棟2"/>
      <sheetName val="Global_Assmptions2"/>
      <sheetName val="9__Package_split_-_Cost_2"/>
      <sheetName val="FITZ_MORT_942"/>
      <sheetName val="CABLENOS_2"/>
      <sheetName val="August_Construction_Planning__2"/>
      <sheetName val="Internal_Planning2"/>
      <sheetName val="July'2019_Weekly2"/>
      <sheetName val="M-_Rate2"/>
      <sheetName val="Works_-_Quote_Sheet2"/>
      <sheetName val="Lead_statement2"/>
      <sheetName val="Data_F8_BTR2"/>
      <sheetName val="Main_Sheet1"/>
      <sheetName val="Lookup_data1"/>
      <sheetName val="Sheet1_(2)2"/>
      <sheetName val="site_fab&amp;ernstr2"/>
      <sheetName val="13__Steel_-_Ratio1"/>
      <sheetName val="Bld_SSR2"/>
      <sheetName val="SSR_-Sani_2"/>
      <sheetName val="Elec_SSR2"/>
      <sheetName val="PH-_SSR2"/>
      <sheetName val="R_&amp;_B_SSR2"/>
      <sheetName val="RCC_Pipes2"/>
      <sheetName val="DI-Pipes_&amp;_Spe2"/>
      <sheetName val="CI_Spe2"/>
      <sheetName val="Bolts&amp;_rings2"/>
      <sheetName val="Dist_Lines-150-old2"/>
      <sheetName val="GA-GVMC_-NW(Com)_2"/>
      <sheetName val="GA-GVMC_-NW_2"/>
      <sheetName val="Dist_Lines-1002"/>
      <sheetName val="Dist-Lines_-5002"/>
      <sheetName val="Dist_Lines-1502"/>
      <sheetName val="GA-GVMC_-NW__(2)2"/>
      <sheetName val="GA-GVMC_-NW__2"/>
      <sheetName val="Dist-Lines_B-1_2"/>
      <sheetName val="Dist-Lines-Final_checked2"/>
      <sheetName val="Pumping_mains-2"/>
      <sheetName val="Feeder_main-old2"/>
      <sheetName val="Dist-Lines_-B-22"/>
      <sheetName val="Dist-Lines_-B-32"/>
      <sheetName val="Dist-Lines_B-42"/>
      <sheetName val="Dist-Lines_B-52"/>
      <sheetName val="Dist-Lines_-B-62"/>
      <sheetName val="Dist-Lines_-B-72"/>
      <sheetName val="Dist-Lines_-B-82"/>
      <sheetName val="Dist-Lines_-B-92"/>
      <sheetName val="Dist-Lines_-B-102"/>
      <sheetName val="Dist-Lines_-B-112"/>
      <sheetName val="Dist-Lines_-B-122"/>
      <sheetName val="Dist-Lines_-B-132"/>
      <sheetName val="Dist-Lines_-B-142"/>
      <sheetName val="Dist-Lines_-B-152"/>
      <sheetName val="Dist-Lines_-B-162"/>
      <sheetName val="Feeder_mains-_12"/>
      <sheetName val="Feeder_mains-_22"/>
      <sheetName val="Feeder_mains-_(1)2"/>
      <sheetName val="Feeder_mains-up_to_8002"/>
      <sheetName val="Pumping_Main-800mm2"/>
      <sheetName val="ELSR-600_KL-Z-22"/>
      <sheetName val="750_KL_GLSR-Z-32"/>
      <sheetName val="ELSR-750_KL-Z-32"/>
      <sheetName val="ELSR-500_KL-Z-42"/>
      <sheetName val="500_KL_GLSR-Z-42"/>
      <sheetName val="ELSR-1850_KL-Z-82"/>
      <sheetName val="1850_KL_GLSR-Z-82"/>
      <sheetName val="800_KL_GLSR-Z-112"/>
      <sheetName val="900_KL_GLSR-Z-122"/>
      <sheetName val="ELSR-2500_KL-Z-132"/>
      <sheetName val="ELSR-2400_KL-Z-142"/>
      <sheetName val="ELSR-1200_KL-Z-152"/>
      <sheetName val="ELSR-2000_KL-Z-162"/>
      <sheetName val="CIV_INV&amp;EXP1"/>
      <sheetName val="Pumping_Main-500mm-(2)2"/>
      <sheetName val="Pumping_Main-450mm-(3)2"/>
      <sheetName val="Pumping_Main-(4)2"/>
      <sheetName val="350_KL_GLSR2"/>
      <sheetName val="Proforma_-II_2"/>
      <sheetName val="Road_data2"/>
      <sheetName val="Master_Info2"/>
      <sheetName val="NRC_Rationalisation2"/>
      <sheetName val="Labour_Rate_2"/>
      <sheetName val="Material_List_2"/>
      <sheetName val="Data_sheet2"/>
      <sheetName val="foot-slab_reinft2"/>
      <sheetName val="Core_Data1"/>
      <sheetName val="1000_KL_Sump-2"/>
      <sheetName val="1000_KL_MBR2"/>
      <sheetName val="MBR-1000_KL2"/>
      <sheetName val="Pump_room-12x82"/>
      <sheetName val="B_F_Meters2"/>
      <sheetName val="Estimate_10_00_Lakhs_2"/>
      <sheetName val="abs_road2"/>
      <sheetName val="Pump_sets2"/>
      <sheetName val="Pump_sets_(2)2"/>
      <sheetName val="Gen_sets2"/>
      <sheetName val="PR_Valves2"/>
      <sheetName val="W_man_Qrt-2"/>
      <sheetName val="O_&amp;M2"/>
      <sheetName val="Generator_Room-12"/>
      <sheetName val="200_KL_GLSR-6_(2)2"/>
      <sheetName val="500_KL_Sump-(1)2"/>
      <sheetName val="250_KL_Sump-(3)2"/>
      <sheetName val="Office_-_MBR2"/>
      <sheetName val="HSC_(2)2"/>
      <sheetName val="Gen_sets_(2)2"/>
      <sheetName val="DI_pipes2"/>
      <sheetName val="Wt_of_DI_Spe_2"/>
      <sheetName val="HDPE_pipes2"/>
      <sheetName val="RCC_SS2"/>
      <sheetName val="CI_Spe_2"/>
      <sheetName val="data-ELSR_2"/>
      <sheetName val="data-Water_Supply2"/>
      <sheetName val="Sump_&amp;_ST2"/>
      <sheetName val="Bld_Stnd,Data2"/>
      <sheetName val="Bld_up_to_3F2"/>
      <sheetName val="CC_road2"/>
      <sheetName val="Dist_Lines2"/>
      <sheetName val="Feeder_mains-22"/>
      <sheetName val="Gravity_Main-900mm2"/>
      <sheetName val="550_KL_Sump-12"/>
      <sheetName val="550_KL_Sump-22"/>
      <sheetName val="ELSR-1200_KL2"/>
      <sheetName val="650_KL_GLSR_(2)2"/>
      <sheetName val="850_KL_GLSR_2"/>
      <sheetName val="500_KL_sump2"/>
      <sheetName val="200_KL-_ELSR_Yelluru2"/>
      <sheetName val="Dist-Zone-below_500002"/>
      <sheetName val="Data_-O&amp;M2"/>
      <sheetName val="Pumping_main-350mm2"/>
      <sheetName val="Inf_Well2"/>
      <sheetName val="Approah_road_to_MBR2"/>
      <sheetName val="Approach_Roads-Source2"/>
      <sheetName val="400mm-P_Main2"/>
      <sheetName val="13_Mld-WTP2"/>
      <sheetName val="data-Intake_well2"/>
      <sheetName val="Model_GLSR-2"/>
      <sheetName val="Feeder_main-1_(2)2"/>
      <sheetName val="Dist_&amp;_Feeder_mains__(2)2"/>
      <sheetName val="BFlow_meters2"/>
      <sheetName val="O_Nd_M2"/>
      <sheetName val="Pump_room-6_59x6_00m2"/>
      <sheetName val="GA-GVMC_-Raiwada-BWSC2"/>
      <sheetName val="BWSC-Pumping_Main-1200mm2"/>
      <sheetName val="GA-GVMC_-Raiwada2"/>
      <sheetName val="MS-Pumping_Main-1300mm2"/>
      <sheetName val="Thurst-F_mains2"/>
      <sheetName val="Thrust-P_mains2"/>
      <sheetName val="CI_weights2"/>
      <sheetName val="FLCB_List1"/>
      <sheetName val="LABOUR_SALARY_2"/>
      <sheetName val="Brickwork_2"/>
      <sheetName val="Finishing_items2"/>
      <sheetName val="terrace_parapet_block_work2"/>
      <sheetName val="Canopy-2_RCC12"/>
      <sheetName val="Canopy-2_BBS2"/>
      <sheetName val="Canopy-1_RCC12"/>
      <sheetName val="Canopy-1_BBS2"/>
      <sheetName val="Above_terrace_columns_RCC2"/>
      <sheetName val="Above_terrace_columns_BBS2"/>
      <sheetName val="Parapet_wall_RCC2"/>
      <sheetName val="Parapet_wall_BBS2"/>
      <sheetName val="OHWT_RCC2"/>
      <sheetName val="OHWT_Slab_BBS2"/>
      <sheetName val="OHWT_Beams__BBS2"/>
      <sheetName val="Slab_&amp;_Beam_@_0_00_Lvl2"/>
      <sheetName val="Slab_&amp;_Beam2"/>
      <sheetName val="Lintels_&amp;_Window2"/>
      <sheetName val="Column_Steel_(UBF)2"/>
      <sheetName val="Column_Steel_(SF)2"/>
      <sheetName val="Column_Steel_(1F)2"/>
      <sheetName val="Column_Steel_(2F)2"/>
      <sheetName val="Column_Steel_(3F)2"/>
      <sheetName val="Column_Steel_(4F-6F)2"/>
      <sheetName val="Column_Steel_(7F-9F)2"/>
      <sheetName val="Column_Steel_(10F-12F)2"/>
      <sheetName val="Column_Steel_(13F-15F)2"/>
      <sheetName val="Column_Steel_(16F-17F)2"/>
      <sheetName val="Column_Steel_(18F)2"/>
      <sheetName val="Lift_Steel_(UBF)2"/>
      <sheetName val="Lift_Steel_(SF)2"/>
      <sheetName val="Lift_Steel_(1F-6F)2"/>
      <sheetName val="Lift_Steel_(7F-12F)2"/>
      <sheetName val="Lift_Steel_(13F-18F)2"/>
      <sheetName val="_Staircase_Steel_(UBF)2"/>
      <sheetName val="_Staircase_Steel_(SF)2"/>
      <sheetName val="_Staircase_Steel_(1F-7F)2"/>
      <sheetName val="_Staircase_Steel_(8F-18F)2"/>
      <sheetName val="Beams_Steel_(SF)2"/>
      <sheetName val="Slab_Steel_(SF)2"/>
      <sheetName val="Beams_Steel_(1F)2"/>
      <sheetName val="Slab_Steel_(1F)2"/>
      <sheetName val="Beams_Steel_(2F&amp;3F)2"/>
      <sheetName val="Slab_Steel_(2F&amp;3F)2"/>
      <sheetName val="Beams_Steel_(4F)2"/>
      <sheetName val="Slab_Steel_(4F)2"/>
      <sheetName val="Beams_Steel_(5F-7F)2"/>
      <sheetName val="Slab_Steel_(5F-7F)2"/>
      <sheetName val="Beams_Steel_(8F-15F&amp;18F)2"/>
      <sheetName val="Slab_Steel_(8F-15F&amp;18F)2"/>
      <sheetName val="Beams_Steel_(16F&amp;17F)2"/>
      <sheetName val="Slab_Steel_(16F&amp;17F)2"/>
      <sheetName val="Beams_Steel_(TF)2"/>
      <sheetName val="Slab_Steel_(TF)2"/>
      <sheetName val="100mm_Block_Work2"/>
      <sheetName val="150mm_BLOCKS2"/>
      <sheetName val="200mm_BLOCKS2"/>
      <sheetName val="Internal_Walls_Plastering2"/>
      <sheetName val="Internal_Ceiling_Plastering2"/>
      <sheetName val="External_plaster2"/>
      <sheetName val="Tower-_A_(Abstract)2"/>
      <sheetName val="Canopy-2_RCC3"/>
      <sheetName val="Canopy_-1_RCC2"/>
      <sheetName val="Canaopy-2_steel2"/>
      <sheetName val="Canopy-1_steel2"/>
      <sheetName val="Columns_above_terrace2"/>
      <sheetName val="OHT_bottom_&amp;_walls_2"/>
      <sheetName val="Slab_&amp;_Beam_at_0_00lvl2"/>
      <sheetName val="Slab_&amp;_Beam_at_+3_25lvl2"/>
      <sheetName val="Parapet_slab&amp;beams2"/>
      <sheetName val="Column_Steel(SF_to_TF)2"/>
      <sheetName val="Above_terrace_column_steel2"/>
      <sheetName val="Lift_Wall_-_Stilt_Floor2"/>
      <sheetName val="Lift_Wall_1F-6F2"/>
      <sheetName val="Lift_Wall_7F-12F2"/>
      <sheetName val="Lift_Wall_13F-18F2"/>
      <sheetName val="Lift_wall_terrace_floor2"/>
      <sheetName val="Staircase_-_UBF2"/>
      <sheetName val="Staircase_-_SF2"/>
      <sheetName val="Staircase_-_1F-7F2"/>
      <sheetName val="Staircase_-_8F-18F2"/>
      <sheetName val="Beam_Steel_-_SF2"/>
      <sheetName val="Slab_Steel_-_SF2"/>
      <sheetName val="Beam_Steel-_1F2"/>
      <sheetName val="Slab_Steel_-_1F2"/>
      <sheetName val="Beams_Steel_2F2"/>
      <sheetName val="Slab_steel_2F2"/>
      <sheetName val="Beams_Steel_3F2"/>
      <sheetName val="Slab_steel_3F2"/>
      <sheetName val="Beams_Steel_-_4F2"/>
      <sheetName val="Slab_steel_4F2"/>
      <sheetName val="Beam_steel_5F-7F2"/>
      <sheetName val="Slab_steel_5F-7F2"/>
      <sheetName val="Beam_steel_8F-15F_&amp;_18F2"/>
      <sheetName val="Slab_steel_8F-15F&amp;_18F2"/>
      <sheetName val="Beam_steel_16F_-_17F2"/>
      <sheetName val="Slab_steel_16F_-_17F2"/>
      <sheetName val="Beam_steel_TF2"/>
      <sheetName val="Slab_steel_TF2"/>
      <sheetName val="OHT_Slab_steel_2"/>
      <sheetName val="OHT_beam_steel_2"/>
      <sheetName val="A-_terrace_coping_BBS2"/>
      <sheetName val="Copping_beam_BBS_A_terrace2"/>
      <sheetName val="150_mm_BLOCKS2"/>
      <sheetName val="200_mm_BLOCKS2"/>
      <sheetName val="LIST_OF_MAKES2"/>
      <sheetName val="April_Analysts2"/>
      <sheetName val="Basic_Rate2"/>
      <sheetName val="Consumer_Fraud2"/>
      <sheetName val="Avoidance_2"/>
      <sheetName val="Cons_Recov_Rates2"/>
      <sheetName val="Consumer_Supps2"/>
      <sheetName val="Consumer_Outbound2"/>
      <sheetName val="FY_Loss_Frcst2"/>
      <sheetName val="footing_for_SP2"/>
      <sheetName val="AD_ST2"/>
      <sheetName val="Inc_St_-Link1"/>
      <sheetName val="Sales_&amp;_Prod"/>
      <sheetName val="Exim_FCL"/>
      <sheetName val="Civil_Works1"/>
      <sheetName val="August_TB1"/>
      <sheetName val="2000_MOR1"/>
      <sheetName val="Fx_DATA"/>
      <sheetName val="PRECAST_lightconc_II1"/>
      <sheetName val="Roof__PT_beams_1"/>
      <sheetName val="Client_Addressess_1"/>
      <sheetName val="Basic_Rates1"/>
      <sheetName val="SP_Break_Up1"/>
      <sheetName val="PMV_Data"/>
      <sheetName val="TORRENT_CEMENT"/>
      <sheetName val="02_10_06"/>
      <sheetName val="DATA_INPU_KN_(1)"/>
      <sheetName val="DATA_INPU_KN"/>
      <sheetName val="SPEC_SHEET"/>
      <sheetName val="cubes_M25_Nov-03"/>
      <sheetName val="GM_&amp;_TA"/>
      <sheetName val="ABS_Sec_C"/>
      <sheetName val="HR_&amp;_Admin"/>
      <sheetName val="Pile_cap"/>
      <sheetName val="Boq_(Main_Building)"/>
      <sheetName val="Annexue_B"/>
      <sheetName val="7_Other_Costs"/>
      <sheetName val="Staff_Acco_6"/>
      <sheetName val="activit-graph__"/>
      <sheetName val="Schedule_v1"/>
      <sheetName val="LOCAL_RATES"/>
      <sheetName val="2_Pardi"/>
      <sheetName val="Meas_-Tender"/>
      <sheetName val="Extra_item"/>
      <sheetName val="1_MPB_Conveyer_Pit"/>
      <sheetName val="2_Boiler_Pit"/>
      <sheetName val="3__SWRC"/>
      <sheetName val="Diaphragm_"/>
      <sheetName val="Pump_se"/>
      <sheetName val="Pump_seÑ"/>
      <sheetName val="Ellis_&amp;_WS&amp;S"/>
      <sheetName val="Drip_mould_&amp;_Elevation"/>
      <sheetName val="not_req_3"/>
      <sheetName val="Lead_statement_ss5"/>
      <sheetName val="MaterfÙG"/>
      <sheetName val="MRoad_data"/>
      <sheetName val="steam_outlet"/>
      <sheetName val="ETC_Plant_Cost"/>
      <sheetName val="P_C"/>
      <sheetName val="RAB_ABSTRACT-C&amp;B"/>
      <sheetName val="Water_supply__"/>
      <sheetName val="Nt_Item"/>
      <sheetName val="MB-Grade_Slab"/>
      <sheetName val="MB-Fdn&amp;RW_Ftgs_"/>
      <sheetName val="Weld_mesh"/>
      <sheetName val="MB-RCC-Col_&amp;Ped"/>
      <sheetName val="MB-Ped&amp;Col_-Shut_"/>
      <sheetName val="MB-RCC-Deck_Slab"/>
      <sheetName val="MB-Wall-Shut_"/>
      <sheetName val="MB-Others-Shut_"/>
      <sheetName val="MB-Footings_Shut"/>
      <sheetName val="MB-Block_Work"/>
      <sheetName val="MB-Insert_Plates"/>
      <sheetName val="Basic_Rate_Summary_Steel"/>
      <sheetName val="Basic_Rate_Summary_RMC"/>
      <sheetName val="Elec__Debit"/>
      <sheetName val="Physical_Check"/>
      <sheetName val="Man_Power"/>
      <sheetName val="BUILT UP BBM"/>
      <sheetName val="Background"/>
      <sheetName val="Sectors"/>
      <sheetName val="Assmpns"/>
      <sheetName val="PRL"/>
      <sheetName val="BOQ - Plaster"/>
      <sheetName val="BOQ - Gypsum"/>
      <sheetName val="BOQ - Waterproofing"/>
      <sheetName val="Podium Finishing"/>
      <sheetName val="Mezzanine Floor Beam"/>
      <sheetName val="Ground Floor Slab"/>
      <sheetName val="storm water1"/>
      <sheetName val="Col up to plinth"/>
      <sheetName val="Footing"/>
      <sheetName val="CASH-FLOW"/>
      <sheetName val="EEV(Prilim)"/>
      <sheetName val="(M+L)"/>
      <sheetName val="Dura Board"/>
      <sheetName val="Milestone Corr"/>
      <sheetName val="Staircase"/>
      <sheetName val="Plinth Beam "/>
      <sheetName val="Dtype-Civil"/>
      <sheetName val="Reinf Constants"/>
      <sheetName val="TPL-Ceiling_OB"/>
      <sheetName val="TPL-Ceiling_DH"/>
      <sheetName val="S1-DH+OB"/>
      <sheetName val="Room Data"/>
      <sheetName val="M1"/>
      <sheetName val="M2"/>
      <sheetName val="M3"/>
      <sheetName val="M4"/>
      <sheetName val="M5"/>
      <sheetName val="M6"/>
      <sheetName val="M7"/>
      <sheetName val="TPL-Room_OB"/>
      <sheetName val="TPL-Wall_OB_New"/>
      <sheetName val="TPL-Wall_DH_New"/>
      <sheetName val="IDCCALHYD_GOO"/>
      <sheetName val="0000000000000"/>
      <sheetName val="title"/>
      <sheetName val="pier 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row r="52">
          <cell r="B52" t="str">
            <v>Main Panel</v>
          </cell>
        </row>
      </sheetData>
      <sheetData sheetId="194">
        <row r="52">
          <cell r="B52" t="str">
            <v>Main Panel</v>
          </cell>
        </row>
      </sheetData>
      <sheetData sheetId="195">
        <row r="52">
          <cell r="B52" t="str">
            <v>Main Panel</v>
          </cell>
        </row>
      </sheetData>
      <sheetData sheetId="196">
        <row r="52">
          <cell r="B52" t="str">
            <v>Main Panel</v>
          </cell>
        </row>
      </sheetData>
      <sheetData sheetId="197">
        <row r="52">
          <cell r="B52" t="str">
            <v>Main Panel</v>
          </cell>
        </row>
      </sheetData>
      <sheetData sheetId="198">
        <row r="52">
          <cell r="B52" t="str">
            <v>Main Panel</v>
          </cell>
        </row>
      </sheetData>
      <sheetData sheetId="199">
        <row r="52">
          <cell r="B52" t="str">
            <v>Main Panel</v>
          </cell>
        </row>
      </sheetData>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ow r="52">
          <cell r="B52" t="str">
            <v>Main Panel</v>
          </cell>
        </row>
      </sheetData>
      <sheetData sheetId="227">
        <row r="52">
          <cell r="B52" t="str">
            <v>Main Panel</v>
          </cell>
        </row>
      </sheetData>
      <sheetData sheetId="228">
        <row r="52">
          <cell r="B52" t="str">
            <v>Main Panel</v>
          </cell>
        </row>
      </sheetData>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ow r="52">
          <cell r="B52" t="str">
            <v>Main Panel</v>
          </cell>
        </row>
      </sheetData>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ow r="52">
          <cell r="B52" t="str">
            <v>Main Panel</v>
          </cell>
        </row>
      </sheetData>
      <sheetData sheetId="765">
        <row r="52">
          <cell r="B52" t="str">
            <v>Main Panel</v>
          </cell>
        </row>
      </sheetData>
      <sheetData sheetId="766">
        <row r="52">
          <cell r="B52" t="str">
            <v>Main Panel</v>
          </cell>
        </row>
      </sheetData>
      <sheetData sheetId="767">
        <row r="52">
          <cell r="B52" t="str">
            <v>Main Panel</v>
          </cell>
        </row>
      </sheetData>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efreshError="1"/>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efreshError="1"/>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sheetData sheetId="1002"/>
      <sheetData sheetId="1003">
        <row r="52">
          <cell r="B52" t="str">
            <v>Main Panel</v>
          </cell>
        </row>
      </sheetData>
      <sheetData sheetId="1004">
        <row r="52">
          <cell r="B52" t="str">
            <v>Main Panel</v>
          </cell>
        </row>
      </sheetData>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efreshError="1"/>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sheetData sheetId="1533"/>
      <sheetData sheetId="1534"/>
      <sheetData sheetId="1535">
        <row r="52">
          <cell r="B52" t="str">
            <v>Main Panel</v>
          </cell>
        </row>
      </sheetData>
      <sheetData sheetId="1536">
        <row r="52">
          <cell r="B52" t="str">
            <v>Main Panel</v>
          </cell>
        </row>
      </sheetData>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sheetData sheetId="1610"/>
      <sheetData sheetId="1611"/>
      <sheetData sheetId="1612">
        <row r="52">
          <cell r="B52" t="str">
            <v>Main Panel</v>
          </cell>
        </row>
      </sheetData>
      <sheetData sheetId="1613">
        <row r="52">
          <cell r="B52" t="str">
            <v>Main Panel</v>
          </cell>
        </row>
      </sheetData>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sheetData sheetId="1688"/>
      <sheetData sheetId="1689"/>
      <sheetData sheetId="1690">
        <row r="52">
          <cell r="B52" t="str">
            <v>Main Panel</v>
          </cell>
        </row>
      </sheetData>
      <sheetData sheetId="1691">
        <row r="52">
          <cell r="B52" t="str">
            <v>Main Panel</v>
          </cell>
        </row>
      </sheetData>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sheetData sheetId="1843"/>
      <sheetData sheetId="1844"/>
      <sheetData sheetId="1845">
        <row r="52">
          <cell r="B52" t="str">
            <v>Main Panel</v>
          </cell>
        </row>
      </sheetData>
      <sheetData sheetId="1846">
        <row r="52">
          <cell r="B52" t="str">
            <v>Main Panel</v>
          </cell>
        </row>
      </sheetData>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sheetData sheetId="2153"/>
      <sheetData sheetId="2154"/>
      <sheetData sheetId="2155">
        <row r="52">
          <cell r="B52" t="str">
            <v>Main Panel</v>
          </cell>
        </row>
      </sheetData>
      <sheetData sheetId="2156">
        <row r="52">
          <cell r="B52" t="str">
            <v>Main Panel</v>
          </cell>
        </row>
      </sheetData>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sheetData sheetId="2270"/>
      <sheetData sheetId="2271"/>
      <sheetData sheetId="2272">
        <row r="52">
          <cell r="B52" t="str">
            <v>Main Panel</v>
          </cell>
        </row>
      </sheetData>
      <sheetData sheetId="2273">
        <row r="52">
          <cell r="B52" t="str">
            <v>Main Panel</v>
          </cell>
        </row>
      </sheetData>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sheetData sheetId="2504">
        <row r="52">
          <cell r="B52" t="str">
            <v>Main Panel</v>
          </cell>
        </row>
      </sheetData>
      <sheetData sheetId="2505">
        <row r="52">
          <cell r="B52" t="str">
            <v>Main Panel</v>
          </cell>
        </row>
      </sheetData>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sheetData sheetId="3086"/>
      <sheetData sheetId="3087"/>
      <sheetData sheetId="3088"/>
      <sheetData sheetId="3089"/>
      <sheetData sheetId="3090"/>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ow r="52">
          <cell r="B52" t="str">
            <v>Main Panel</v>
          </cell>
        </row>
      </sheetData>
      <sheetData sheetId="3125">
        <row r="52">
          <cell r="B52" t="str">
            <v>Main Panel</v>
          </cell>
        </row>
      </sheetData>
      <sheetData sheetId="3126">
        <row r="52">
          <cell r="B52" t="str">
            <v>Main Panel</v>
          </cell>
        </row>
      </sheetData>
      <sheetData sheetId="3127">
        <row r="52">
          <cell r="B52" t="str">
            <v>Main Panel</v>
          </cell>
        </row>
      </sheetData>
      <sheetData sheetId="3128">
        <row r="52">
          <cell r="B52" t="str">
            <v>Main Panel</v>
          </cell>
        </row>
      </sheetData>
      <sheetData sheetId="3129">
        <row r="52">
          <cell r="B52" t="str">
            <v>Main Panel</v>
          </cell>
        </row>
      </sheetData>
      <sheetData sheetId="3130">
        <row r="52">
          <cell r="B52" t="str">
            <v>Main Panel</v>
          </cell>
        </row>
      </sheetData>
      <sheetData sheetId="3131">
        <row r="52">
          <cell r="B52" t="str">
            <v>Main Panel</v>
          </cell>
        </row>
      </sheetData>
      <sheetData sheetId="3132"/>
      <sheetData sheetId="3133">
        <row r="52">
          <cell r="B52" t="str">
            <v>Main Panel</v>
          </cell>
        </row>
      </sheetData>
      <sheetData sheetId="3134">
        <row r="52">
          <cell r="B52" t="str">
            <v>Main Panel</v>
          </cell>
        </row>
      </sheetData>
      <sheetData sheetId="3135">
        <row r="52">
          <cell r="B52" t="str">
            <v>Main Panel</v>
          </cell>
        </row>
      </sheetData>
      <sheetData sheetId="3136">
        <row r="52">
          <cell r="B52" t="str">
            <v>Main Panel</v>
          </cell>
        </row>
      </sheetData>
      <sheetData sheetId="3137">
        <row r="52">
          <cell r="B52" t="str">
            <v>Main Panel</v>
          </cell>
        </row>
      </sheetData>
      <sheetData sheetId="3138">
        <row r="52">
          <cell r="B52" t="str">
            <v>Main Panel</v>
          </cell>
        </row>
      </sheetData>
      <sheetData sheetId="3139">
        <row r="52">
          <cell r="B52" t="str">
            <v>Main Panel</v>
          </cell>
        </row>
      </sheetData>
      <sheetData sheetId="3140">
        <row r="52">
          <cell r="B52" t="str">
            <v>Main Panel</v>
          </cell>
        </row>
      </sheetData>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row r="52">
          <cell r="B52" t="str">
            <v>Main Panel</v>
          </cell>
        </row>
      </sheetData>
      <sheetData sheetId="3305">
        <row r="52">
          <cell r="B52" t="str">
            <v>Main Panel</v>
          </cell>
        </row>
      </sheetData>
      <sheetData sheetId="3306">
        <row r="52">
          <cell r="B52" t="str">
            <v>Main Panel</v>
          </cell>
        </row>
      </sheetData>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ow r="52">
          <cell r="B52" t="str">
            <v>Main Panel</v>
          </cell>
        </row>
      </sheetData>
      <sheetData sheetId="3341">
        <row r="52">
          <cell r="B52" t="str">
            <v>Main Panel</v>
          </cell>
        </row>
      </sheetData>
      <sheetData sheetId="3342">
        <row r="52">
          <cell r="B52" t="str">
            <v>Main Panel</v>
          </cell>
        </row>
      </sheetData>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row r="52">
          <cell r="B52" t="str">
            <v>Main Panel</v>
          </cell>
        </row>
      </sheetData>
      <sheetData sheetId="3426">
        <row r="52">
          <cell r="B52" t="str">
            <v>Main Panel</v>
          </cell>
        </row>
      </sheetData>
      <sheetData sheetId="3427">
        <row r="52">
          <cell r="B52" t="str">
            <v>Main Panel</v>
          </cell>
        </row>
      </sheetData>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ow r="52">
          <cell r="B52" t="str">
            <v>Main Panel</v>
          </cell>
        </row>
      </sheetData>
      <sheetData sheetId="4099" refreshError="1"/>
      <sheetData sheetId="4100">
        <row r="52">
          <cell r="B52" t="str">
            <v>Main Panel</v>
          </cell>
        </row>
      </sheetData>
      <sheetData sheetId="4101">
        <row r="52">
          <cell r="B52" t="str">
            <v>Main Panel</v>
          </cell>
        </row>
      </sheetData>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sheetData sheetId="4138" refreshError="1"/>
      <sheetData sheetId="4139" refreshError="1"/>
      <sheetData sheetId="4140" refreshError="1"/>
      <sheetData sheetId="4141" refreshError="1"/>
      <sheetData sheetId="4142">
        <row r="52">
          <cell r="B52" t="str">
            <v>Main Panel</v>
          </cell>
        </row>
      </sheetData>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ow r="52">
          <cell r="B52" t="str">
            <v>Main Panel</v>
          </cell>
        </row>
      </sheetData>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ow r="52">
          <cell r="B52" t="str">
            <v>Main Panel</v>
          </cell>
        </row>
      </sheetData>
      <sheetData sheetId="4250" refreshError="1"/>
      <sheetData sheetId="4251">
        <row r="52">
          <cell r="B52" t="str">
            <v>Main Panel</v>
          </cell>
        </row>
      </sheetData>
      <sheetData sheetId="4252" refreshError="1"/>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ow r="52">
          <cell r="B52" t="str">
            <v>Main Panel</v>
          </cell>
        </row>
      </sheetData>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ow r="52">
          <cell r="B52" t="str">
            <v>Main Panel</v>
          </cell>
        </row>
      </sheetData>
      <sheetData sheetId="4346">
        <row r="52">
          <cell r="B52" t="str">
            <v>Main Panel</v>
          </cell>
        </row>
      </sheetData>
      <sheetData sheetId="4347">
        <row r="52">
          <cell r="B52" t="str">
            <v>Main Panel</v>
          </cell>
        </row>
      </sheetData>
      <sheetData sheetId="4348">
        <row r="52">
          <cell r="B52" t="str">
            <v>Main Panel</v>
          </cell>
        </row>
      </sheetData>
      <sheetData sheetId="4349" refreshError="1"/>
      <sheetData sheetId="4350">
        <row r="52">
          <cell r="B52" t="str">
            <v>Main Panel</v>
          </cell>
        </row>
      </sheetData>
      <sheetData sheetId="4351">
        <row r="52">
          <cell r="B52" t="str">
            <v>Main Panel</v>
          </cell>
        </row>
      </sheetData>
      <sheetData sheetId="4352">
        <row r="52">
          <cell r="B52" t="str">
            <v>Main Panel</v>
          </cell>
        </row>
      </sheetData>
      <sheetData sheetId="4353">
        <row r="52">
          <cell r="B52" t="str">
            <v>Main Panel</v>
          </cell>
        </row>
      </sheetData>
      <sheetData sheetId="4354">
        <row r="52">
          <cell r="B52" t="str">
            <v>Main Panel</v>
          </cell>
        </row>
      </sheetData>
      <sheetData sheetId="4355">
        <row r="52">
          <cell r="B52" t="str">
            <v>Main Panel</v>
          </cell>
        </row>
      </sheetData>
      <sheetData sheetId="4356">
        <row r="52">
          <cell r="B52" t="str">
            <v>Main Panel</v>
          </cell>
        </row>
      </sheetData>
      <sheetData sheetId="4357">
        <row r="52">
          <cell r="B52" t="str">
            <v>Main Panel</v>
          </cell>
        </row>
      </sheetData>
      <sheetData sheetId="4358">
        <row r="52">
          <cell r="B52" t="str">
            <v>Main Panel</v>
          </cell>
        </row>
      </sheetData>
      <sheetData sheetId="4359">
        <row r="52">
          <cell r="B52" t="str">
            <v>Main Panel</v>
          </cell>
        </row>
      </sheetData>
      <sheetData sheetId="4360">
        <row r="52">
          <cell r="B52" t="str">
            <v>Main Panel</v>
          </cell>
        </row>
      </sheetData>
      <sheetData sheetId="4361">
        <row r="52">
          <cell r="B52" t="str">
            <v>Main Panel</v>
          </cell>
        </row>
      </sheetData>
      <sheetData sheetId="4362">
        <row r="52">
          <cell r="B52" t="str">
            <v>Main Panel</v>
          </cell>
        </row>
      </sheetData>
      <sheetData sheetId="4363">
        <row r="52">
          <cell r="B52" t="str">
            <v>Main Panel</v>
          </cell>
        </row>
      </sheetData>
      <sheetData sheetId="4364">
        <row r="52">
          <cell r="B52" t="str">
            <v>Main Panel</v>
          </cell>
        </row>
      </sheetData>
      <sheetData sheetId="4365">
        <row r="52">
          <cell r="B52" t="str">
            <v>Main Panel</v>
          </cell>
        </row>
      </sheetData>
      <sheetData sheetId="4366">
        <row r="52">
          <cell r="B52" t="str">
            <v>Main Panel</v>
          </cell>
        </row>
      </sheetData>
      <sheetData sheetId="4367">
        <row r="52">
          <cell r="B52" t="str">
            <v>Main Panel</v>
          </cell>
        </row>
      </sheetData>
      <sheetData sheetId="4368">
        <row r="52">
          <cell r="B52" t="str">
            <v>Main Panel</v>
          </cell>
        </row>
      </sheetData>
      <sheetData sheetId="4369">
        <row r="52">
          <cell r="B52" t="str">
            <v>Main Panel</v>
          </cell>
        </row>
      </sheetData>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ow r="52">
          <cell r="B52" t="str">
            <v>Main Panel</v>
          </cell>
        </row>
      </sheetData>
      <sheetData sheetId="4391">
        <row r="52">
          <cell r="B52" t="str">
            <v>Main Panel</v>
          </cell>
        </row>
      </sheetData>
      <sheetData sheetId="4392" refreshError="1"/>
      <sheetData sheetId="4393">
        <row r="52">
          <cell r="B52" t="str">
            <v>Main Panel</v>
          </cell>
        </row>
      </sheetData>
      <sheetData sheetId="4394">
        <row r="52">
          <cell r="B52" t="str">
            <v>Main Panel</v>
          </cell>
        </row>
      </sheetData>
      <sheetData sheetId="4395" refreshError="1"/>
      <sheetData sheetId="4396">
        <row r="52">
          <cell r="B52" t="str">
            <v>Main Panel</v>
          </cell>
        </row>
      </sheetData>
      <sheetData sheetId="4397">
        <row r="52">
          <cell r="B52" t="str">
            <v>Main Panel</v>
          </cell>
        </row>
      </sheetData>
      <sheetData sheetId="4398">
        <row r="52">
          <cell r="B52" t="str">
            <v>Main Panel</v>
          </cell>
        </row>
      </sheetData>
      <sheetData sheetId="4399">
        <row r="52">
          <cell r="B52" t="str">
            <v>Main Panel</v>
          </cell>
        </row>
      </sheetData>
      <sheetData sheetId="4400">
        <row r="52">
          <cell r="B52" t="str">
            <v>Main Panel</v>
          </cell>
        </row>
      </sheetData>
      <sheetData sheetId="4401">
        <row r="52">
          <cell r="B52" t="str">
            <v>Main Panel</v>
          </cell>
        </row>
      </sheetData>
      <sheetData sheetId="4402">
        <row r="52">
          <cell r="B52" t="str">
            <v>Main Panel</v>
          </cell>
        </row>
      </sheetData>
      <sheetData sheetId="4403">
        <row r="52">
          <cell r="B52" t="str">
            <v>Main Panel</v>
          </cell>
        </row>
      </sheetData>
      <sheetData sheetId="4404">
        <row r="52">
          <cell r="B52" t="str">
            <v>Main Panel</v>
          </cell>
        </row>
      </sheetData>
      <sheetData sheetId="4405">
        <row r="52">
          <cell r="B52" t="str">
            <v>Main Panel</v>
          </cell>
        </row>
      </sheetData>
      <sheetData sheetId="4406">
        <row r="52">
          <cell r="B52" t="str">
            <v>Main Panel</v>
          </cell>
        </row>
      </sheetData>
      <sheetData sheetId="4407">
        <row r="52">
          <cell r="B52" t="str">
            <v>Main Panel</v>
          </cell>
        </row>
      </sheetData>
      <sheetData sheetId="4408">
        <row r="52">
          <cell r="B52" t="str">
            <v>Main Panel</v>
          </cell>
        </row>
      </sheetData>
      <sheetData sheetId="4409">
        <row r="52">
          <cell r="B52" t="str">
            <v>Main Panel</v>
          </cell>
        </row>
      </sheetData>
      <sheetData sheetId="4410">
        <row r="52">
          <cell r="B52" t="str">
            <v>Main Panel</v>
          </cell>
        </row>
      </sheetData>
      <sheetData sheetId="4411">
        <row r="52">
          <cell r="B52" t="str">
            <v>Main Panel</v>
          </cell>
        </row>
      </sheetData>
      <sheetData sheetId="4412">
        <row r="52">
          <cell r="B52" t="str">
            <v>Main Panel</v>
          </cell>
        </row>
      </sheetData>
      <sheetData sheetId="4413">
        <row r="52">
          <cell r="B52" t="str">
            <v>Main Panel</v>
          </cell>
        </row>
      </sheetData>
      <sheetData sheetId="4414">
        <row r="52">
          <cell r="B52" t="str">
            <v>Main Panel</v>
          </cell>
        </row>
      </sheetData>
      <sheetData sheetId="4415">
        <row r="52">
          <cell r="B52" t="str">
            <v>Main Panel</v>
          </cell>
        </row>
      </sheetData>
      <sheetData sheetId="4416">
        <row r="52">
          <cell r="B52" t="str">
            <v>Main Panel</v>
          </cell>
        </row>
      </sheetData>
      <sheetData sheetId="4417">
        <row r="52">
          <cell r="B52" t="str">
            <v>Main Panel</v>
          </cell>
        </row>
      </sheetData>
      <sheetData sheetId="4418">
        <row r="52">
          <cell r="B52" t="str">
            <v>Main Panel</v>
          </cell>
        </row>
      </sheetData>
      <sheetData sheetId="4419">
        <row r="52">
          <cell r="B52" t="str">
            <v>Main Panel</v>
          </cell>
        </row>
      </sheetData>
      <sheetData sheetId="4420">
        <row r="52">
          <cell r="B52" t="str">
            <v>Main Panel</v>
          </cell>
        </row>
      </sheetData>
      <sheetData sheetId="4421">
        <row r="52">
          <cell r="B52" t="str">
            <v>Main Panel</v>
          </cell>
        </row>
      </sheetData>
      <sheetData sheetId="4422">
        <row r="52">
          <cell r="B52" t="str">
            <v>Main Panel</v>
          </cell>
        </row>
      </sheetData>
      <sheetData sheetId="4423">
        <row r="52">
          <cell r="B52" t="str">
            <v>Main Panel</v>
          </cell>
        </row>
      </sheetData>
      <sheetData sheetId="4424">
        <row r="52">
          <cell r="B52" t="str">
            <v>Main Panel</v>
          </cell>
        </row>
      </sheetData>
      <sheetData sheetId="4425">
        <row r="52">
          <cell r="B52" t="str">
            <v>Main Panel</v>
          </cell>
        </row>
      </sheetData>
      <sheetData sheetId="4426">
        <row r="52">
          <cell r="B52" t="str">
            <v>Main Panel</v>
          </cell>
        </row>
      </sheetData>
      <sheetData sheetId="4427">
        <row r="52">
          <cell r="B52" t="str">
            <v>Main Panel</v>
          </cell>
        </row>
      </sheetData>
      <sheetData sheetId="4428">
        <row r="52">
          <cell r="B52" t="str">
            <v>Main Panel</v>
          </cell>
        </row>
      </sheetData>
      <sheetData sheetId="4429">
        <row r="52">
          <cell r="B52" t="str">
            <v>Main Panel</v>
          </cell>
        </row>
      </sheetData>
      <sheetData sheetId="4430">
        <row r="52">
          <cell r="B52" t="str">
            <v>Main Panel</v>
          </cell>
        </row>
      </sheetData>
      <sheetData sheetId="4431">
        <row r="52">
          <cell r="B52" t="str">
            <v>Main Panel</v>
          </cell>
        </row>
      </sheetData>
      <sheetData sheetId="4432">
        <row r="52">
          <cell r="B52" t="str">
            <v>Main Panel</v>
          </cell>
        </row>
      </sheetData>
      <sheetData sheetId="4433">
        <row r="52">
          <cell r="B52" t="str">
            <v>Main Panel</v>
          </cell>
        </row>
      </sheetData>
      <sheetData sheetId="4434">
        <row r="52">
          <cell r="B52" t="str">
            <v>Main Panel</v>
          </cell>
        </row>
      </sheetData>
      <sheetData sheetId="4435">
        <row r="52">
          <cell r="B52" t="str">
            <v>Main Panel</v>
          </cell>
        </row>
      </sheetData>
      <sheetData sheetId="4436">
        <row r="52">
          <cell r="B52" t="str">
            <v>Main Panel</v>
          </cell>
        </row>
      </sheetData>
      <sheetData sheetId="4437">
        <row r="52">
          <cell r="B52" t="str">
            <v>Main Panel</v>
          </cell>
        </row>
      </sheetData>
      <sheetData sheetId="4438">
        <row r="52">
          <cell r="B52" t="str">
            <v>Main Panel</v>
          </cell>
        </row>
      </sheetData>
      <sheetData sheetId="4439">
        <row r="52">
          <cell r="B52" t="str">
            <v>Main Panel</v>
          </cell>
        </row>
      </sheetData>
      <sheetData sheetId="4440">
        <row r="52">
          <cell r="B52" t="str">
            <v>Main Panel</v>
          </cell>
        </row>
      </sheetData>
      <sheetData sheetId="4441">
        <row r="52">
          <cell r="B52" t="str">
            <v>Main Panel</v>
          </cell>
        </row>
      </sheetData>
      <sheetData sheetId="4442">
        <row r="52">
          <cell r="B52" t="str">
            <v>Main Panel</v>
          </cell>
        </row>
      </sheetData>
      <sheetData sheetId="4443">
        <row r="52">
          <cell r="B52" t="str">
            <v>Main Panel</v>
          </cell>
        </row>
      </sheetData>
      <sheetData sheetId="4444">
        <row r="52">
          <cell r="B52" t="str">
            <v>Main Panel</v>
          </cell>
        </row>
      </sheetData>
      <sheetData sheetId="4445">
        <row r="52">
          <cell r="B52" t="str">
            <v>Main Panel</v>
          </cell>
        </row>
      </sheetData>
      <sheetData sheetId="4446">
        <row r="52">
          <cell r="B52" t="str">
            <v>Main Panel</v>
          </cell>
        </row>
      </sheetData>
      <sheetData sheetId="4447">
        <row r="52">
          <cell r="B52" t="str">
            <v>Main Panel</v>
          </cell>
        </row>
      </sheetData>
      <sheetData sheetId="4448">
        <row r="52">
          <cell r="B52" t="str">
            <v>Main Panel</v>
          </cell>
        </row>
      </sheetData>
      <sheetData sheetId="4449">
        <row r="52">
          <cell r="B52" t="str">
            <v>Main Panel</v>
          </cell>
        </row>
      </sheetData>
      <sheetData sheetId="4450">
        <row r="52">
          <cell r="B52" t="str">
            <v>Main Panel</v>
          </cell>
        </row>
      </sheetData>
      <sheetData sheetId="4451">
        <row r="52">
          <cell r="B52" t="str">
            <v>Main Panel</v>
          </cell>
        </row>
      </sheetData>
      <sheetData sheetId="4452">
        <row r="52">
          <cell r="B52" t="str">
            <v>Main Panel</v>
          </cell>
        </row>
      </sheetData>
      <sheetData sheetId="4453">
        <row r="52">
          <cell r="B52" t="str">
            <v>Main Panel</v>
          </cell>
        </row>
      </sheetData>
      <sheetData sheetId="4454">
        <row r="52">
          <cell r="B52" t="str">
            <v>Main Panel</v>
          </cell>
        </row>
      </sheetData>
      <sheetData sheetId="4455"/>
      <sheetData sheetId="4456">
        <row r="52">
          <cell r="B52" t="str">
            <v>Main Panel</v>
          </cell>
        </row>
      </sheetData>
      <sheetData sheetId="4457">
        <row r="52">
          <cell r="B52" t="str">
            <v>Main Panel</v>
          </cell>
        </row>
      </sheetData>
      <sheetData sheetId="4458">
        <row r="52">
          <cell r="B52" t="str">
            <v>Main Panel</v>
          </cell>
        </row>
      </sheetData>
      <sheetData sheetId="4459">
        <row r="52">
          <cell r="B52" t="str">
            <v>Main Panel</v>
          </cell>
        </row>
      </sheetData>
      <sheetData sheetId="4460">
        <row r="52">
          <cell r="B52" t="str">
            <v>Main Panel</v>
          </cell>
        </row>
      </sheetData>
      <sheetData sheetId="4461">
        <row r="52">
          <cell r="B52" t="str">
            <v>Main Panel</v>
          </cell>
        </row>
      </sheetData>
      <sheetData sheetId="4462">
        <row r="52">
          <cell r="B52" t="str">
            <v>Main Panel</v>
          </cell>
        </row>
      </sheetData>
      <sheetData sheetId="4463">
        <row r="52">
          <cell r="B52" t="str">
            <v>Main Panel</v>
          </cell>
        </row>
      </sheetData>
      <sheetData sheetId="4464">
        <row r="52">
          <cell r="B52" t="str">
            <v>Main Panel</v>
          </cell>
        </row>
      </sheetData>
      <sheetData sheetId="4465">
        <row r="52">
          <cell r="B52" t="str">
            <v>Main Panel</v>
          </cell>
        </row>
      </sheetData>
      <sheetData sheetId="4466">
        <row r="52">
          <cell r="B52" t="str">
            <v>Main Panel</v>
          </cell>
        </row>
      </sheetData>
      <sheetData sheetId="4467">
        <row r="52">
          <cell r="B52" t="str">
            <v>Main Panel</v>
          </cell>
        </row>
      </sheetData>
      <sheetData sheetId="4468">
        <row r="52">
          <cell r="B52" t="str">
            <v>Main Panel</v>
          </cell>
        </row>
      </sheetData>
      <sheetData sheetId="4469">
        <row r="52">
          <cell r="B52" t="str">
            <v>Main Panel</v>
          </cell>
        </row>
      </sheetData>
      <sheetData sheetId="4470">
        <row r="52">
          <cell r="B52" t="str">
            <v>Main Panel</v>
          </cell>
        </row>
      </sheetData>
      <sheetData sheetId="4471">
        <row r="52">
          <cell r="B52" t="str">
            <v>Main Panel</v>
          </cell>
        </row>
      </sheetData>
      <sheetData sheetId="4472">
        <row r="52">
          <cell r="B52" t="str">
            <v>Main Panel</v>
          </cell>
        </row>
      </sheetData>
      <sheetData sheetId="4473">
        <row r="52">
          <cell r="B52" t="str">
            <v>Main Panel</v>
          </cell>
        </row>
      </sheetData>
      <sheetData sheetId="4474">
        <row r="52">
          <cell r="B52" t="str">
            <v>Main Panel</v>
          </cell>
        </row>
      </sheetData>
      <sheetData sheetId="4475">
        <row r="52">
          <cell r="B52" t="str">
            <v>Main Panel</v>
          </cell>
        </row>
      </sheetData>
      <sheetData sheetId="4476">
        <row r="52">
          <cell r="B52" t="str">
            <v>Main Panel</v>
          </cell>
        </row>
      </sheetData>
      <sheetData sheetId="4477">
        <row r="52">
          <cell r="B52" t="str">
            <v>Main Panel</v>
          </cell>
        </row>
      </sheetData>
      <sheetData sheetId="4478">
        <row r="52">
          <cell r="B52" t="str">
            <v>Main Panel</v>
          </cell>
        </row>
      </sheetData>
      <sheetData sheetId="4479">
        <row r="52">
          <cell r="B52" t="str">
            <v>Main Panel</v>
          </cell>
        </row>
      </sheetData>
      <sheetData sheetId="4480">
        <row r="52">
          <cell r="B52" t="str">
            <v>Main Panel</v>
          </cell>
        </row>
      </sheetData>
      <sheetData sheetId="4481">
        <row r="52">
          <cell r="B52" t="str">
            <v>Main Panel</v>
          </cell>
        </row>
      </sheetData>
      <sheetData sheetId="4482">
        <row r="52">
          <cell r="B52" t="str">
            <v>Main Panel</v>
          </cell>
        </row>
      </sheetData>
      <sheetData sheetId="4483">
        <row r="52">
          <cell r="B52" t="str">
            <v>Main Panel</v>
          </cell>
        </row>
      </sheetData>
      <sheetData sheetId="4484">
        <row r="52">
          <cell r="B52" t="str">
            <v>Main Panel</v>
          </cell>
        </row>
      </sheetData>
      <sheetData sheetId="4485">
        <row r="52">
          <cell r="B52" t="str">
            <v>Main Panel</v>
          </cell>
        </row>
      </sheetData>
      <sheetData sheetId="4486">
        <row r="52">
          <cell r="B52" t="str">
            <v>Main Panel</v>
          </cell>
        </row>
      </sheetData>
      <sheetData sheetId="4487">
        <row r="52">
          <cell r="B52" t="str">
            <v>Main Panel</v>
          </cell>
        </row>
      </sheetData>
      <sheetData sheetId="4488">
        <row r="52">
          <cell r="B52" t="str">
            <v>Main Panel</v>
          </cell>
        </row>
      </sheetData>
      <sheetData sheetId="4489">
        <row r="52">
          <cell r="B52" t="str">
            <v>Main Panel</v>
          </cell>
        </row>
      </sheetData>
      <sheetData sheetId="4490">
        <row r="52">
          <cell r="B52" t="str">
            <v>Main Panel</v>
          </cell>
        </row>
      </sheetData>
      <sheetData sheetId="4491">
        <row r="52">
          <cell r="B52" t="str">
            <v>Main Panel</v>
          </cell>
        </row>
      </sheetData>
      <sheetData sheetId="4492">
        <row r="52">
          <cell r="B52" t="str">
            <v>Main Panel</v>
          </cell>
        </row>
      </sheetData>
      <sheetData sheetId="4493">
        <row r="52">
          <cell r="B52" t="str">
            <v>Main Panel</v>
          </cell>
        </row>
      </sheetData>
      <sheetData sheetId="4494">
        <row r="52">
          <cell r="B52" t="str">
            <v>Main Panel</v>
          </cell>
        </row>
      </sheetData>
      <sheetData sheetId="4495">
        <row r="52">
          <cell r="B52" t="str">
            <v>Main Panel</v>
          </cell>
        </row>
      </sheetData>
      <sheetData sheetId="4496">
        <row r="52">
          <cell r="B52" t="str">
            <v>Main Panel</v>
          </cell>
        </row>
      </sheetData>
      <sheetData sheetId="4497">
        <row r="52">
          <cell r="B52" t="str">
            <v>Main Panel</v>
          </cell>
        </row>
      </sheetData>
      <sheetData sheetId="4498">
        <row r="52">
          <cell r="B52" t="str">
            <v>Main Panel</v>
          </cell>
        </row>
      </sheetData>
      <sheetData sheetId="4499">
        <row r="52">
          <cell r="B52" t="str">
            <v>Main Panel</v>
          </cell>
        </row>
      </sheetData>
      <sheetData sheetId="4500">
        <row r="52">
          <cell r="B52" t="str">
            <v>Main Panel</v>
          </cell>
        </row>
      </sheetData>
      <sheetData sheetId="4501">
        <row r="52">
          <cell r="B52" t="str">
            <v>Main Panel</v>
          </cell>
        </row>
      </sheetData>
      <sheetData sheetId="4502">
        <row r="52">
          <cell r="B52" t="str">
            <v>Main Panel</v>
          </cell>
        </row>
      </sheetData>
      <sheetData sheetId="4503">
        <row r="52">
          <cell r="B52" t="str">
            <v>Main Panel</v>
          </cell>
        </row>
      </sheetData>
      <sheetData sheetId="4504">
        <row r="52">
          <cell r="B52" t="str">
            <v>Main Panel</v>
          </cell>
        </row>
      </sheetData>
      <sheetData sheetId="4505">
        <row r="52">
          <cell r="B52" t="str">
            <v>Main Panel</v>
          </cell>
        </row>
      </sheetData>
      <sheetData sheetId="4506">
        <row r="52">
          <cell r="B52" t="str">
            <v>Main Panel</v>
          </cell>
        </row>
      </sheetData>
      <sheetData sheetId="4507">
        <row r="52">
          <cell r="B52" t="str">
            <v>Main Panel</v>
          </cell>
        </row>
      </sheetData>
      <sheetData sheetId="4508">
        <row r="52">
          <cell r="B52" t="str">
            <v>Main Panel</v>
          </cell>
        </row>
      </sheetData>
      <sheetData sheetId="4509">
        <row r="52">
          <cell r="B52" t="str">
            <v>Main Panel</v>
          </cell>
        </row>
      </sheetData>
      <sheetData sheetId="4510">
        <row r="52">
          <cell r="B52" t="str">
            <v>Main Panel</v>
          </cell>
        </row>
      </sheetData>
      <sheetData sheetId="4511">
        <row r="52">
          <cell r="B52" t="str">
            <v>Main Panel</v>
          </cell>
        </row>
      </sheetData>
      <sheetData sheetId="4512">
        <row r="52">
          <cell r="B52" t="str">
            <v>Main Panel</v>
          </cell>
        </row>
      </sheetData>
      <sheetData sheetId="4513">
        <row r="52">
          <cell r="B52" t="str">
            <v>Main Panel</v>
          </cell>
        </row>
      </sheetData>
      <sheetData sheetId="4514">
        <row r="52">
          <cell r="B52" t="str">
            <v>Main Panel</v>
          </cell>
        </row>
      </sheetData>
      <sheetData sheetId="4515">
        <row r="52">
          <cell r="B52" t="str">
            <v>Main Panel</v>
          </cell>
        </row>
      </sheetData>
      <sheetData sheetId="4516">
        <row r="52">
          <cell r="B52" t="str">
            <v>Main Panel</v>
          </cell>
        </row>
      </sheetData>
      <sheetData sheetId="4517">
        <row r="52">
          <cell r="B52" t="str">
            <v>Main Panel</v>
          </cell>
        </row>
      </sheetData>
      <sheetData sheetId="4518">
        <row r="52">
          <cell r="B52" t="str">
            <v>Main Panel</v>
          </cell>
        </row>
      </sheetData>
      <sheetData sheetId="4519">
        <row r="52">
          <cell r="B52" t="str">
            <v>Main Panel</v>
          </cell>
        </row>
      </sheetData>
      <sheetData sheetId="4520">
        <row r="52">
          <cell r="B52" t="str">
            <v>Main Panel</v>
          </cell>
        </row>
      </sheetData>
      <sheetData sheetId="4521">
        <row r="52">
          <cell r="B52" t="str">
            <v>Main Panel</v>
          </cell>
        </row>
      </sheetData>
      <sheetData sheetId="4522">
        <row r="52">
          <cell r="B52" t="str">
            <v>Main Panel</v>
          </cell>
        </row>
      </sheetData>
      <sheetData sheetId="4523">
        <row r="52">
          <cell r="B52" t="str">
            <v>Main Panel</v>
          </cell>
        </row>
      </sheetData>
      <sheetData sheetId="4524">
        <row r="52">
          <cell r="B52" t="str">
            <v>Main Panel</v>
          </cell>
        </row>
      </sheetData>
      <sheetData sheetId="4525">
        <row r="52">
          <cell r="B52" t="str">
            <v>Main Panel</v>
          </cell>
        </row>
      </sheetData>
      <sheetData sheetId="4526">
        <row r="52">
          <cell r="B52" t="str">
            <v>Main Panel</v>
          </cell>
        </row>
      </sheetData>
      <sheetData sheetId="4527">
        <row r="52">
          <cell r="B52" t="str">
            <v>Main Panel</v>
          </cell>
        </row>
      </sheetData>
      <sheetData sheetId="4528">
        <row r="52">
          <cell r="B52" t="str">
            <v>Main Panel</v>
          </cell>
        </row>
      </sheetData>
      <sheetData sheetId="4529">
        <row r="52">
          <cell r="B52" t="str">
            <v>Main Panel</v>
          </cell>
        </row>
      </sheetData>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row r="52">
          <cell r="B52" t="str">
            <v>Main Panel</v>
          </cell>
        </row>
      </sheetData>
      <sheetData sheetId="4632">
        <row r="52">
          <cell r="B52" t="str">
            <v>Main Panel</v>
          </cell>
        </row>
      </sheetData>
      <sheetData sheetId="4633"/>
      <sheetData sheetId="4634"/>
      <sheetData sheetId="4635"/>
      <sheetData sheetId="4636"/>
      <sheetData sheetId="4637"/>
      <sheetData sheetId="4638"/>
      <sheetData sheetId="4639"/>
      <sheetData sheetId="4640"/>
      <sheetData sheetId="4641"/>
      <sheetData sheetId="4642"/>
      <sheetData sheetId="4643">
        <row r="52">
          <cell r="B52" t="str">
            <v>Main Panel</v>
          </cell>
        </row>
      </sheetData>
      <sheetData sheetId="4644">
        <row r="52">
          <cell r="B52" t="str">
            <v>Main Panel</v>
          </cell>
        </row>
      </sheetData>
      <sheetData sheetId="4645">
        <row r="52">
          <cell r="B52" t="str">
            <v>Main Panel</v>
          </cell>
        </row>
      </sheetData>
      <sheetData sheetId="4646"/>
      <sheetData sheetId="4647"/>
      <sheetData sheetId="4648"/>
      <sheetData sheetId="4649"/>
      <sheetData sheetId="4650"/>
      <sheetData sheetId="4651"/>
      <sheetData sheetId="4652"/>
      <sheetData sheetId="4653"/>
      <sheetData sheetId="4654"/>
      <sheetData sheetId="4655"/>
      <sheetData sheetId="4656">
        <row r="52">
          <cell r="B52" t="str">
            <v>Main Panel</v>
          </cell>
        </row>
      </sheetData>
      <sheetData sheetId="4657">
        <row r="52">
          <cell r="B52" t="str">
            <v>Main Panel</v>
          </cell>
        </row>
      </sheetData>
      <sheetData sheetId="4658">
        <row r="52">
          <cell r="B52" t="str">
            <v>Main Panel</v>
          </cell>
        </row>
      </sheetData>
      <sheetData sheetId="4659"/>
      <sheetData sheetId="4660"/>
      <sheetData sheetId="4661"/>
      <sheetData sheetId="4662"/>
      <sheetData sheetId="4663">
        <row r="52">
          <cell r="B52" t="str">
            <v>Main Panel</v>
          </cell>
        </row>
      </sheetData>
      <sheetData sheetId="4664">
        <row r="52">
          <cell r="B52" t="str">
            <v>Main Panel</v>
          </cell>
        </row>
      </sheetData>
      <sheetData sheetId="4665"/>
      <sheetData sheetId="4666"/>
      <sheetData sheetId="4667"/>
      <sheetData sheetId="4668"/>
      <sheetData sheetId="4669"/>
      <sheetData sheetId="4670"/>
      <sheetData sheetId="4671"/>
      <sheetData sheetId="4672"/>
      <sheetData sheetId="4673"/>
      <sheetData sheetId="4674"/>
      <sheetData sheetId="4675"/>
      <sheetData sheetId="4676">
        <row r="52">
          <cell r="B52" t="str">
            <v>Main Panel</v>
          </cell>
        </row>
      </sheetData>
      <sheetData sheetId="4677">
        <row r="52">
          <cell r="B52" t="str">
            <v>Main Panel</v>
          </cell>
        </row>
      </sheetData>
      <sheetData sheetId="4678"/>
      <sheetData sheetId="4679"/>
      <sheetData sheetId="4680"/>
      <sheetData sheetId="4681"/>
      <sheetData sheetId="4682"/>
      <sheetData sheetId="4683"/>
      <sheetData sheetId="4684">
        <row r="52">
          <cell r="B52" t="str">
            <v>Main Panel</v>
          </cell>
        </row>
      </sheetData>
      <sheetData sheetId="4685">
        <row r="52">
          <cell r="B52" t="str">
            <v>Main Panel</v>
          </cell>
        </row>
      </sheetData>
      <sheetData sheetId="4686">
        <row r="52">
          <cell r="B52" t="str">
            <v>Main Panel</v>
          </cell>
        </row>
      </sheetData>
      <sheetData sheetId="4687">
        <row r="52">
          <cell r="B52" t="str">
            <v>Main Panel</v>
          </cell>
        </row>
      </sheetData>
      <sheetData sheetId="4688"/>
      <sheetData sheetId="4689"/>
      <sheetData sheetId="4690"/>
      <sheetData sheetId="4691"/>
      <sheetData sheetId="4692">
        <row r="52">
          <cell r="B52" t="str">
            <v>Main Panel</v>
          </cell>
        </row>
      </sheetData>
      <sheetData sheetId="4693"/>
      <sheetData sheetId="4694">
        <row r="52">
          <cell r="B52" t="str">
            <v>Main Panel</v>
          </cell>
        </row>
      </sheetData>
      <sheetData sheetId="4695">
        <row r="52">
          <cell r="B52" t="str">
            <v>Main Panel</v>
          </cell>
        </row>
      </sheetData>
      <sheetData sheetId="4696">
        <row r="52">
          <cell r="B52" t="str">
            <v>Main Panel</v>
          </cell>
        </row>
      </sheetData>
      <sheetData sheetId="4697">
        <row r="52">
          <cell r="B52" t="str">
            <v>Main Panel</v>
          </cell>
        </row>
      </sheetData>
      <sheetData sheetId="4698">
        <row r="52">
          <cell r="B52" t="str">
            <v>Main Panel</v>
          </cell>
        </row>
      </sheetData>
      <sheetData sheetId="4699">
        <row r="52">
          <cell r="B52" t="str">
            <v>Main Panel</v>
          </cell>
        </row>
      </sheetData>
      <sheetData sheetId="4700">
        <row r="52">
          <cell r="B52" t="str">
            <v>Main Panel</v>
          </cell>
        </row>
      </sheetData>
      <sheetData sheetId="4701"/>
      <sheetData sheetId="4702"/>
      <sheetData sheetId="4703"/>
      <sheetData sheetId="4704"/>
      <sheetData sheetId="4705">
        <row r="52">
          <cell r="B52" t="str">
            <v>Main Panel</v>
          </cell>
        </row>
      </sheetData>
      <sheetData sheetId="4706"/>
      <sheetData sheetId="4707">
        <row r="52">
          <cell r="B52" t="str">
            <v>Main Panel</v>
          </cell>
        </row>
      </sheetData>
      <sheetData sheetId="4708">
        <row r="52">
          <cell r="B52" t="str">
            <v>Main Panel</v>
          </cell>
        </row>
      </sheetData>
      <sheetData sheetId="4709">
        <row r="52">
          <cell r="B52" t="str">
            <v>Main Panel</v>
          </cell>
        </row>
      </sheetData>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row r="52">
          <cell r="B52" t="str">
            <v>Main Panel</v>
          </cell>
        </row>
      </sheetData>
      <sheetData sheetId="4751">
        <row r="52">
          <cell r="B52" t="str">
            <v>Main Panel</v>
          </cell>
        </row>
      </sheetData>
      <sheetData sheetId="4752">
        <row r="52">
          <cell r="B52" t="str">
            <v>Main Panel</v>
          </cell>
        </row>
      </sheetData>
      <sheetData sheetId="4753"/>
      <sheetData sheetId="4754"/>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sheetData sheetId="4793"/>
      <sheetData sheetId="4794"/>
      <sheetData sheetId="4795"/>
      <sheetData sheetId="4796"/>
      <sheetData sheetId="4797"/>
      <sheetData sheetId="4798"/>
      <sheetData sheetId="4799"/>
      <sheetData sheetId="4800"/>
      <sheetData sheetId="4801"/>
      <sheetData sheetId="4802"/>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row r="52">
          <cell r="B52" t="str">
            <v>Main Panel</v>
          </cell>
        </row>
      </sheetData>
      <sheetData sheetId="4905">
        <row r="52">
          <cell r="B52" t="str">
            <v>Main Panel</v>
          </cell>
        </row>
      </sheetData>
      <sheetData sheetId="4906">
        <row r="52">
          <cell r="B52" t="str">
            <v>Main Panel</v>
          </cell>
        </row>
      </sheetData>
      <sheetData sheetId="4907">
        <row r="52">
          <cell r="B52" t="str">
            <v>Main Panel</v>
          </cell>
        </row>
      </sheetData>
      <sheetData sheetId="4908">
        <row r="52">
          <cell r="B52" t="str">
            <v>Main Panel</v>
          </cell>
        </row>
      </sheetData>
      <sheetData sheetId="4909">
        <row r="52">
          <cell r="B52" t="str">
            <v>Main Panel</v>
          </cell>
        </row>
      </sheetData>
      <sheetData sheetId="4910">
        <row r="52">
          <cell r="B52" t="str">
            <v>Main Panel</v>
          </cell>
        </row>
      </sheetData>
      <sheetData sheetId="4911">
        <row r="52">
          <cell r="B52" t="str">
            <v>Main Panel</v>
          </cell>
        </row>
      </sheetData>
      <sheetData sheetId="4912">
        <row r="52">
          <cell r="B52" t="str">
            <v>Main Panel</v>
          </cell>
        </row>
      </sheetData>
      <sheetData sheetId="4913">
        <row r="52">
          <cell r="B52" t="str">
            <v>Main Panel</v>
          </cell>
        </row>
      </sheetData>
      <sheetData sheetId="4914">
        <row r="52">
          <cell r="B52" t="str">
            <v>Main Panel</v>
          </cell>
        </row>
      </sheetData>
      <sheetData sheetId="4915">
        <row r="52">
          <cell r="B52" t="str">
            <v>Main Panel</v>
          </cell>
        </row>
      </sheetData>
      <sheetData sheetId="4916">
        <row r="52">
          <cell r="B52" t="str">
            <v>Main Panel</v>
          </cell>
        </row>
      </sheetData>
      <sheetData sheetId="4917">
        <row r="52">
          <cell r="B52" t="str">
            <v>Main Panel</v>
          </cell>
        </row>
      </sheetData>
      <sheetData sheetId="4918">
        <row r="52">
          <cell r="B52" t="str">
            <v>Main Panel</v>
          </cell>
        </row>
      </sheetData>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row r="52">
          <cell r="B52" t="str">
            <v>Main Panel</v>
          </cell>
        </row>
      </sheetData>
      <sheetData sheetId="4933"/>
      <sheetData sheetId="4934">
        <row r="52">
          <cell r="B52" t="str">
            <v>Main Panel</v>
          </cell>
        </row>
      </sheetData>
      <sheetData sheetId="4935">
        <row r="52">
          <cell r="B52" t="str">
            <v>Main Panel</v>
          </cell>
        </row>
      </sheetData>
      <sheetData sheetId="4936"/>
      <sheetData sheetId="4937"/>
      <sheetData sheetId="4938"/>
      <sheetData sheetId="4939"/>
      <sheetData sheetId="4940"/>
      <sheetData sheetId="4941"/>
      <sheetData sheetId="4942">
        <row r="52">
          <cell r="B52" t="str">
            <v>Main Panel</v>
          </cell>
        </row>
      </sheetData>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row r="52">
          <cell r="B52" t="str">
            <v>Main Panel</v>
          </cell>
        </row>
      </sheetData>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row r="52">
          <cell r="B52" t="str">
            <v>Main Panel</v>
          </cell>
        </row>
      </sheetData>
      <sheetData sheetId="4991"/>
      <sheetData sheetId="4992"/>
      <sheetData sheetId="4993"/>
      <sheetData sheetId="4994"/>
      <sheetData sheetId="4995"/>
      <sheetData sheetId="4996"/>
      <sheetData sheetId="4997"/>
      <sheetData sheetId="4998">
        <row r="52">
          <cell r="B52" t="str">
            <v>Main Panel</v>
          </cell>
        </row>
      </sheetData>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row r="52">
          <cell r="B52" t="str">
            <v>Main Panel</v>
          </cell>
        </row>
      </sheetData>
      <sheetData sheetId="5062">
        <row r="52">
          <cell r="B52" t="str">
            <v>Main Panel</v>
          </cell>
        </row>
      </sheetData>
      <sheetData sheetId="5063">
        <row r="52">
          <cell r="B52" t="str">
            <v>Main Panel</v>
          </cell>
        </row>
      </sheetData>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row r="52">
          <cell r="B52" t="str">
            <v>Main Panel</v>
          </cell>
        </row>
      </sheetData>
      <sheetData sheetId="5135"/>
      <sheetData sheetId="5136">
        <row r="52">
          <cell r="B52" t="str">
            <v>Main Panel</v>
          </cell>
        </row>
      </sheetData>
      <sheetData sheetId="5137">
        <row r="52">
          <cell r="B52" t="str">
            <v>Main Panel</v>
          </cell>
        </row>
      </sheetData>
      <sheetData sheetId="5138">
        <row r="52">
          <cell r="B52" t="str">
            <v>Main Panel</v>
          </cell>
        </row>
      </sheetData>
      <sheetData sheetId="5139">
        <row r="52">
          <cell r="B52" t="str">
            <v>Main Panel</v>
          </cell>
        </row>
      </sheetData>
      <sheetData sheetId="5140">
        <row r="52">
          <cell r="B52" t="str">
            <v>Main Panel</v>
          </cell>
        </row>
      </sheetData>
      <sheetData sheetId="5141">
        <row r="52">
          <cell r="B52" t="str">
            <v>Main Panel</v>
          </cell>
        </row>
      </sheetData>
      <sheetData sheetId="5142">
        <row r="52">
          <cell r="B52" t="str">
            <v>Main Panel</v>
          </cell>
        </row>
      </sheetData>
      <sheetData sheetId="5143">
        <row r="52">
          <cell r="B52" t="str">
            <v>Main Panel</v>
          </cell>
        </row>
      </sheetData>
      <sheetData sheetId="5144">
        <row r="52">
          <cell r="B52" t="str">
            <v>Main Panel</v>
          </cell>
        </row>
      </sheetData>
      <sheetData sheetId="5145">
        <row r="52">
          <cell r="B52" t="str">
            <v>Main Panel</v>
          </cell>
        </row>
      </sheetData>
      <sheetData sheetId="5146">
        <row r="52">
          <cell r="B52" t="str">
            <v>Main Panel</v>
          </cell>
        </row>
      </sheetData>
      <sheetData sheetId="5147">
        <row r="52">
          <cell r="B52" t="str">
            <v>Main Panel</v>
          </cell>
        </row>
      </sheetData>
      <sheetData sheetId="5148">
        <row r="52">
          <cell r="B52" t="str">
            <v>Main Panel</v>
          </cell>
        </row>
      </sheetData>
      <sheetData sheetId="5149">
        <row r="52">
          <cell r="B52" t="str">
            <v>Main Panel</v>
          </cell>
        </row>
      </sheetData>
      <sheetData sheetId="5150">
        <row r="52">
          <cell r="B52" t="str">
            <v>Main Panel</v>
          </cell>
        </row>
      </sheetData>
      <sheetData sheetId="5151">
        <row r="52">
          <cell r="B52" t="str">
            <v>Main Panel</v>
          </cell>
        </row>
      </sheetData>
      <sheetData sheetId="5152">
        <row r="52">
          <cell r="B52" t="str">
            <v>Main Panel</v>
          </cell>
        </row>
      </sheetData>
      <sheetData sheetId="5153">
        <row r="52">
          <cell r="B52" t="str">
            <v>Main Panel</v>
          </cell>
        </row>
      </sheetData>
      <sheetData sheetId="5154">
        <row r="52">
          <cell r="B52" t="str">
            <v>Main Panel</v>
          </cell>
        </row>
      </sheetData>
      <sheetData sheetId="5155">
        <row r="52">
          <cell r="B52" t="str">
            <v>Main Panel</v>
          </cell>
        </row>
      </sheetData>
      <sheetData sheetId="5156">
        <row r="52">
          <cell r="B52" t="str">
            <v>Main Panel</v>
          </cell>
        </row>
      </sheetData>
      <sheetData sheetId="5157">
        <row r="52">
          <cell r="B52" t="str">
            <v>Main Panel</v>
          </cell>
        </row>
      </sheetData>
      <sheetData sheetId="5158">
        <row r="52">
          <cell r="B52" t="str">
            <v>Main Panel</v>
          </cell>
        </row>
      </sheetData>
      <sheetData sheetId="5159">
        <row r="52">
          <cell r="B52" t="str">
            <v>Main Panel</v>
          </cell>
        </row>
      </sheetData>
      <sheetData sheetId="5160">
        <row r="52">
          <cell r="B52" t="str">
            <v>Main Panel</v>
          </cell>
        </row>
      </sheetData>
      <sheetData sheetId="5161">
        <row r="52">
          <cell r="B52" t="str">
            <v>Main Panel</v>
          </cell>
        </row>
      </sheetData>
      <sheetData sheetId="5162">
        <row r="52">
          <cell r="B52" t="str">
            <v>Main Panel</v>
          </cell>
        </row>
      </sheetData>
      <sheetData sheetId="5163">
        <row r="52">
          <cell r="B52" t="str">
            <v>Main Panel</v>
          </cell>
        </row>
      </sheetData>
      <sheetData sheetId="5164">
        <row r="52">
          <cell r="B52" t="str">
            <v>Main Panel</v>
          </cell>
        </row>
      </sheetData>
      <sheetData sheetId="5165">
        <row r="52">
          <cell r="B52" t="str">
            <v>Main Panel</v>
          </cell>
        </row>
      </sheetData>
      <sheetData sheetId="5166">
        <row r="52">
          <cell r="B52" t="str">
            <v>Main Panel</v>
          </cell>
        </row>
      </sheetData>
      <sheetData sheetId="5167">
        <row r="52">
          <cell r="B52" t="str">
            <v>Main Panel</v>
          </cell>
        </row>
      </sheetData>
      <sheetData sheetId="5168">
        <row r="52">
          <cell r="B52" t="str">
            <v>Main Panel</v>
          </cell>
        </row>
      </sheetData>
      <sheetData sheetId="5169">
        <row r="52">
          <cell r="B52" t="str">
            <v>Main Panel</v>
          </cell>
        </row>
      </sheetData>
      <sheetData sheetId="5170">
        <row r="52">
          <cell r="B52" t="str">
            <v>Main Panel</v>
          </cell>
        </row>
      </sheetData>
      <sheetData sheetId="5171">
        <row r="52">
          <cell r="B52" t="str">
            <v>Main Panel</v>
          </cell>
        </row>
      </sheetData>
      <sheetData sheetId="5172">
        <row r="52">
          <cell r="B52" t="str">
            <v>Main Panel</v>
          </cell>
        </row>
      </sheetData>
      <sheetData sheetId="5173">
        <row r="52">
          <cell r="B52" t="str">
            <v>Main Panel</v>
          </cell>
        </row>
      </sheetData>
      <sheetData sheetId="5174">
        <row r="52">
          <cell r="B52" t="str">
            <v>Main Panel</v>
          </cell>
        </row>
      </sheetData>
      <sheetData sheetId="5175">
        <row r="52">
          <cell r="B52" t="str">
            <v>Main Panel</v>
          </cell>
        </row>
      </sheetData>
      <sheetData sheetId="5176">
        <row r="52">
          <cell r="B52" t="str">
            <v>Main Panel</v>
          </cell>
        </row>
      </sheetData>
      <sheetData sheetId="5177">
        <row r="52">
          <cell r="B52" t="str">
            <v>Main Panel</v>
          </cell>
        </row>
      </sheetData>
      <sheetData sheetId="5178">
        <row r="52">
          <cell r="B52" t="str">
            <v>Main Panel</v>
          </cell>
        </row>
      </sheetData>
      <sheetData sheetId="5179">
        <row r="52">
          <cell r="B52" t="str">
            <v>Main Panel</v>
          </cell>
        </row>
      </sheetData>
      <sheetData sheetId="5180">
        <row r="52">
          <cell r="B52" t="str">
            <v>Main Panel</v>
          </cell>
        </row>
      </sheetData>
      <sheetData sheetId="5181">
        <row r="52">
          <cell r="B52" t="str">
            <v>Main Panel</v>
          </cell>
        </row>
      </sheetData>
      <sheetData sheetId="5182">
        <row r="52">
          <cell r="B52" t="str">
            <v>Main Panel</v>
          </cell>
        </row>
      </sheetData>
      <sheetData sheetId="5183">
        <row r="52">
          <cell r="B52" t="str">
            <v>Main Panel</v>
          </cell>
        </row>
      </sheetData>
      <sheetData sheetId="5184">
        <row r="52">
          <cell r="B52" t="str">
            <v>Main Panel</v>
          </cell>
        </row>
      </sheetData>
      <sheetData sheetId="5185">
        <row r="52">
          <cell r="B52" t="str">
            <v>Main Panel</v>
          </cell>
        </row>
      </sheetData>
      <sheetData sheetId="5186">
        <row r="52">
          <cell r="B52" t="str">
            <v>Main Panel</v>
          </cell>
        </row>
      </sheetData>
      <sheetData sheetId="5187">
        <row r="52">
          <cell r="B52" t="str">
            <v>Main Panel</v>
          </cell>
        </row>
      </sheetData>
      <sheetData sheetId="5188">
        <row r="52">
          <cell r="B52" t="str">
            <v>Main Panel</v>
          </cell>
        </row>
      </sheetData>
      <sheetData sheetId="5189">
        <row r="52">
          <cell r="B52" t="str">
            <v>Main Panel</v>
          </cell>
        </row>
      </sheetData>
      <sheetData sheetId="5190">
        <row r="52">
          <cell r="B52" t="str">
            <v>Main Panel</v>
          </cell>
        </row>
      </sheetData>
      <sheetData sheetId="5191">
        <row r="52">
          <cell r="B52" t="str">
            <v>Main Panel</v>
          </cell>
        </row>
      </sheetData>
      <sheetData sheetId="5192">
        <row r="52">
          <cell r="B52" t="str">
            <v>Main Panel</v>
          </cell>
        </row>
      </sheetData>
      <sheetData sheetId="5193"/>
      <sheetData sheetId="5194"/>
      <sheetData sheetId="5195"/>
      <sheetData sheetId="5196"/>
      <sheetData sheetId="5197">
        <row r="52">
          <cell r="B52" t="str">
            <v>Main Panel</v>
          </cell>
        </row>
      </sheetData>
      <sheetData sheetId="5198">
        <row r="52">
          <cell r="B52" t="str">
            <v>Main Panel</v>
          </cell>
        </row>
      </sheetData>
      <sheetData sheetId="5199">
        <row r="52">
          <cell r="B52" t="str">
            <v>Main Panel</v>
          </cell>
        </row>
      </sheetData>
      <sheetData sheetId="5200">
        <row r="52">
          <cell r="B52" t="str">
            <v>Main Panel</v>
          </cell>
        </row>
      </sheetData>
      <sheetData sheetId="5201">
        <row r="52">
          <cell r="B52" t="str">
            <v>Main Panel</v>
          </cell>
        </row>
      </sheetData>
      <sheetData sheetId="5202">
        <row r="52">
          <cell r="B52" t="str">
            <v>Main Panel</v>
          </cell>
        </row>
      </sheetData>
      <sheetData sheetId="5203">
        <row r="52">
          <cell r="B52" t="str">
            <v>Main Panel</v>
          </cell>
        </row>
      </sheetData>
      <sheetData sheetId="5204">
        <row r="52">
          <cell r="B52" t="str">
            <v>Main Panel</v>
          </cell>
        </row>
      </sheetData>
      <sheetData sheetId="5205">
        <row r="52">
          <cell r="B52" t="str">
            <v>Main Panel</v>
          </cell>
        </row>
      </sheetData>
      <sheetData sheetId="5206">
        <row r="52">
          <cell r="B52" t="str">
            <v>Main Panel</v>
          </cell>
        </row>
      </sheetData>
      <sheetData sheetId="5207">
        <row r="52">
          <cell r="B52" t="str">
            <v>Main Panel</v>
          </cell>
        </row>
      </sheetData>
      <sheetData sheetId="5208">
        <row r="52">
          <cell r="B52" t="str">
            <v>Main Panel</v>
          </cell>
        </row>
      </sheetData>
      <sheetData sheetId="5209">
        <row r="52">
          <cell r="B52" t="str">
            <v>Main Panel</v>
          </cell>
        </row>
      </sheetData>
      <sheetData sheetId="5210">
        <row r="52">
          <cell r="B52" t="str">
            <v>Main Panel</v>
          </cell>
        </row>
      </sheetData>
      <sheetData sheetId="5211">
        <row r="52">
          <cell r="B52" t="str">
            <v>Main Panel</v>
          </cell>
        </row>
      </sheetData>
      <sheetData sheetId="5212">
        <row r="52">
          <cell r="B52" t="str">
            <v>Main Panel</v>
          </cell>
        </row>
      </sheetData>
      <sheetData sheetId="5213">
        <row r="52">
          <cell r="B52" t="str">
            <v>Main Panel</v>
          </cell>
        </row>
      </sheetData>
      <sheetData sheetId="5214">
        <row r="52">
          <cell r="B52" t="str">
            <v>Main Panel</v>
          </cell>
        </row>
      </sheetData>
      <sheetData sheetId="5215">
        <row r="52">
          <cell r="B52" t="str">
            <v>Main Panel</v>
          </cell>
        </row>
      </sheetData>
      <sheetData sheetId="5216">
        <row r="52">
          <cell r="B52" t="str">
            <v>Main Panel</v>
          </cell>
        </row>
      </sheetData>
      <sheetData sheetId="5217">
        <row r="52">
          <cell r="B52" t="str">
            <v>Main Panel</v>
          </cell>
        </row>
      </sheetData>
      <sheetData sheetId="5218">
        <row r="52">
          <cell r="B52" t="str">
            <v>Main Panel</v>
          </cell>
        </row>
      </sheetData>
      <sheetData sheetId="5219">
        <row r="52">
          <cell r="B52" t="str">
            <v>Main Panel</v>
          </cell>
        </row>
      </sheetData>
      <sheetData sheetId="5220">
        <row r="52">
          <cell r="B52" t="str">
            <v>Main Panel</v>
          </cell>
        </row>
      </sheetData>
      <sheetData sheetId="5221">
        <row r="52">
          <cell r="B52" t="str">
            <v>Main Panel</v>
          </cell>
        </row>
      </sheetData>
      <sheetData sheetId="5222">
        <row r="52">
          <cell r="B52" t="str">
            <v>Main Panel</v>
          </cell>
        </row>
      </sheetData>
      <sheetData sheetId="5223">
        <row r="52">
          <cell r="B52" t="str">
            <v>Main Panel</v>
          </cell>
        </row>
      </sheetData>
      <sheetData sheetId="5224"/>
      <sheetData sheetId="5225"/>
      <sheetData sheetId="5226"/>
      <sheetData sheetId="5227"/>
      <sheetData sheetId="5228"/>
      <sheetData sheetId="5229"/>
      <sheetData sheetId="5230"/>
      <sheetData sheetId="5231"/>
      <sheetData sheetId="5232"/>
      <sheetData sheetId="5233">
        <row r="52">
          <cell r="B52" t="str">
            <v>Main Panel</v>
          </cell>
        </row>
      </sheetData>
      <sheetData sheetId="5234">
        <row r="52">
          <cell r="B52" t="str">
            <v>Main Panel</v>
          </cell>
        </row>
      </sheetData>
      <sheetData sheetId="5235">
        <row r="52">
          <cell r="B52" t="str">
            <v>Main Panel</v>
          </cell>
        </row>
      </sheetData>
      <sheetData sheetId="5236"/>
      <sheetData sheetId="5237"/>
      <sheetData sheetId="5238"/>
      <sheetData sheetId="5239">
        <row r="52">
          <cell r="B52" t="str">
            <v>Main Panel</v>
          </cell>
        </row>
      </sheetData>
      <sheetData sheetId="5240">
        <row r="52">
          <cell r="B52" t="str">
            <v>Main Panel</v>
          </cell>
        </row>
      </sheetData>
      <sheetData sheetId="5241">
        <row r="52">
          <cell r="B52" t="str">
            <v>Main Panel</v>
          </cell>
        </row>
      </sheetData>
      <sheetData sheetId="5242">
        <row r="52">
          <cell r="B52" t="str">
            <v>Main Panel</v>
          </cell>
        </row>
      </sheetData>
      <sheetData sheetId="5243">
        <row r="52">
          <cell r="B52" t="str">
            <v>Main Panel</v>
          </cell>
        </row>
      </sheetData>
      <sheetData sheetId="5244">
        <row r="52">
          <cell r="B52" t="str">
            <v>Main Panel</v>
          </cell>
        </row>
      </sheetData>
      <sheetData sheetId="5245"/>
      <sheetData sheetId="5246"/>
      <sheetData sheetId="5247">
        <row r="52">
          <cell r="B52" t="str">
            <v>Main Panel</v>
          </cell>
        </row>
      </sheetData>
      <sheetData sheetId="5248">
        <row r="52">
          <cell r="B52" t="str">
            <v>Main Panel</v>
          </cell>
        </row>
      </sheetData>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SPT vs PHI"/>
      <sheetName val="Cover"/>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HDPE-pipe-rates"/>
      <sheetName val="pvc-pipe-rates"/>
      <sheetName val="m1"/>
      <sheetName val="v"/>
      <sheetName val="Rate"/>
      <sheetName val="cover-Akoly"/>
      <sheetName val="cover-oorta"/>
      <sheetName val="ewcal-korti_(2)1"/>
      <sheetName val="int-Diá-pvc"/>
      <sheetName val="Analy_7-10"/>
      <sheetName val="DataInput"/>
      <sheetName val="DataInput-1"/>
      <sheetName val="DI Rate Analysis"/>
      <sheetName val="Lead statement ss5"/>
      <sheetName val="SUMP1420KL@HW"/>
      <sheetName val="Sheet2"/>
      <sheetName val="MRMECADAMoad data"/>
      <sheetName val="Design"/>
      <sheetName val="Process"/>
      <sheetName val="abs_(2)akoli2"/>
      <sheetName val="Cd_nam2"/>
      <sheetName val="cd_namnoor_12"/>
      <sheetName val="ewcal_(2)-akoli2"/>
      <sheetName val="abs_(2)ko2"/>
      <sheetName val="ewcal-korta_(2)2"/>
      <sheetName val="Data_F8_BTR1"/>
      <sheetName val="Common_"/>
      <sheetName val="data_existing_do_not_delete"/>
      <sheetName val="DATA_PRG"/>
      <sheetName val="sg-clay(d)"/>
      <sheetName val="Main sheet"/>
      <sheetName val="stone"/>
      <sheetName val="R_Det"/>
      <sheetName val="ABS"/>
      <sheetName val="p&amp;m"/>
      <sheetName val="Boq (Main Building)"/>
      <sheetName val="ewst"/>
      <sheetName val="Convey"/>
      <sheetName val="PRECAST lightconc-II"/>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ssr-rates"/>
      <sheetName val="hdpe_rates"/>
      <sheetName val="hdpe_wt-r"/>
      <sheetName val="pvc-rates"/>
      <sheetName val="PVC weights"/>
      <sheetName val="index"/>
      <sheetName val="pop"/>
      <sheetName val="HS 30.04.2015.Final"/>
      <sheetName val="Rates SSR 2008-09"/>
      <sheetName val="moments-table(tri)"/>
      <sheetName val="HPs HPs"/>
      <sheetName val="nodes"/>
      <sheetName val="int-Dia"/>
      <sheetName val="JAWAHAR-hyd-original"/>
      <sheetName val="detls"/>
      <sheetName val="pumping main"/>
      <sheetName val="hdpe weights"/>
      <sheetName val=" data sheet "/>
      <sheetName val="HS 1"/>
      <sheetName val="0000000000000"/>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nandipet intra"/>
      <sheetName val="hdpe-rates"/>
      <sheetName val="Quarry"/>
      <sheetName val="Line"/>
      <sheetName val="CRUST"/>
      <sheetName val="QDTS"/>
      <sheetName val="C.D.Abs.Est."/>
      <sheetName val="boredetails"/>
      <sheetName val="Valves"/>
      <sheetName val="MS Rates"/>
      <sheetName val="CS "/>
      <sheetName val="_5wgdhabfinal00_01"/>
      <sheetName val="Z1_DATA"/>
      <sheetName val="PM&amp;GM"/>
      <sheetName val="AV-PVC"/>
      <sheetName val="DI gate-DI"/>
      <sheetName val="DIgate_PVC "/>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Challan"/>
      <sheetName val="dump"/>
      <sheetName val="CC Road"/>
      <sheetName val="ultmom"/>
      <sheetName val="sup dat"/>
      <sheetName val="MTC-estimate"/>
      <sheetName val="ESTIMATE"/>
      <sheetName val="Masonry"/>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 val="Economic RisingMain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lead"/>
      <sheetName val="splmidata"/>
      <sheetName val="ppraodata"/>
      <sheetName val="CONST"/>
      <sheetName val="m"/>
      <sheetName val="MRoad data"/>
      <sheetName val="AV-HDPE"/>
      <sheetName val="Di_gate-HDPE"/>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WATER-HAMMER"/>
      <sheetName val="abs road"/>
      <sheetName val="Abs_CD_2"/>
      <sheetName val="coverpage"/>
      <sheetName val="road est"/>
      <sheetName val="ECV"/>
      <sheetName val="id"/>
      <sheetName val="WITH STACKING CHARGES"/>
      <sheetName val="Main sheet"/>
      <sheetName val="Legal Risk Analysis"/>
      <sheetName val="Data_Base"/>
      <sheetName val="G F  (2)"/>
      <sheetName val="R_Det"/>
      <sheetName val="ROADS"/>
      <sheetName val="GT DUMP"/>
      <sheetName val="sancdump"/>
      <sheetName val="TS memo"/>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road detail est."/>
      <sheetName val="strong stylecolor blueDate Wise"/>
      <sheetName val="Global factors"/>
      <sheetName val="Table10"/>
      <sheetName val="Table11"/>
      <sheetName val="Table12"/>
      <sheetName val="Rates-May-14"/>
      <sheetName val="final data"/>
      <sheetName val="data r-i 1"/>
      <sheetName val="pop"/>
      <sheetName val="m1"/>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lead-st"/>
      <sheetName val="rdamdata"/>
      <sheetName val="segments-details"/>
      <sheetName val="habs-list"/>
      <sheetName val="int-Dia-hdpe"/>
      <sheetName val="int-Dia-pvc"/>
      <sheetName val="Labour"/>
      <sheetName val="Plant &amp;  Machinery"/>
      <sheetName val="Sheet1 (2)"/>
      <sheetName val="Sheet2"/>
      <sheetName val="pvc-pipe-rates"/>
      <sheetName val="ESTIMATE"/>
      <sheetName val="1-Pop Proj"/>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Work_sheet"/>
      <sheetName val="Common "/>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segments-details"/>
      <sheetName val="int-Dia-hdpe"/>
      <sheetName val="habs-list"/>
      <sheetName val="int-Dia-pvc"/>
      <sheetName val="Lead statement ss5"/>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LS"/>
      <sheetName val="SPT vs PHI"/>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ates"/>
      <sheetName val="Data-ELSR"/>
      <sheetName val=" Data -Valves"/>
      <sheetName val="zone-8"/>
      <sheetName val="MHNO_LEV"/>
      <sheetName val="gen"/>
      <sheetName val="Sheet9"/>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REF"/>
      <sheetName val="checked"/>
      <sheetName val="pop"/>
      <sheetName val="l"/>
      <sheetName val="ssr-rates"/>
      <sheetName val="1-Pop Proj"/>
      <sheetName val="sand"/>
      <sheetName val="stone"/>
      <sheetName val="Hyd_Stmt"/>
      <sheetName val="Quarry"/>
      <sheetName val="CRUST"/>
      <sheetName val="QDTS"/>
      <sheetName val="nandipet intra"/>
      <sheetName val="Detailed"/>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Sheet3"/>
      <sheetName val="dump"/>
      <sheetName val="factors"/>
      <sheetName val="data-WC"/>
      <sheetName val="foundation(V)"/>
      <sheetName val="Main"/>
      <sheetName val="Road data-TDR"/>
      <sheetName val="sup dat"/>
      <sheetName val="DATA SHEET FOR 2014-15"/>
      <sheetName val="SSR 2016-17"/>
      <sheetName val="TCS_Schedule (2)"/>
      <sheetName val="137-140"/>
      <sheetName val="141-142"/>
      <sheetName val="ElectricalSSR"/>
      <sheetName val="Earthwork MCW"/>
      <sheetName val="TCS Propos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rdamdata"/>
      <sheetName val="leads"/>
      <sheetName val="R_ad Detail Est."/>
      <sheetName val="int-Dia-pvc"/>
      <sheetName val="pvc-pipe-rates"/>
      <sheetName val="Specification"/>
      <sheetName val="Input"/>
      <sheetName val="Plant &amp;  Machinery"/>
      <sheetName val="sch"/>
      <sheetName val="RMR"/>
      <sheetName val="ssr-rates"/>
      <sheetName val="0000000000000"/>
      <sheetName val="R_Det"/>
      <sheetName val="Material"/>
      <sheetName val="Labour"/>
      <sheetName val="MRATES"/>
      <sheetName val="t_prsr"/>
      <sheetName val="wh"/>
      <sheetName val="quarry"/>
      <sheetName val="Rate"/>
      <sheetName val="[Yamanapalli to Mahamutharam (M"/>
      <sheetName val="lead-st"/>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Common "/>
      <sheetName val="Boq"/>
      <sheetName val="1V800"/>
      <sheetName val="F7-1v1000-0_(3)2"/>
      <sheetName val="ABST(PART_B)_2"/>
      <sheetName val="F6-Gnrl_Abstrt2"/>
      <sheetName val="Cover-MEstt_2"/>
      <sheetName val="Road_Detail_Est_1"/>
      <sheetName val="Road_data1"/>
      <sheetName val="R/ad_Detail_Est_"/>
      <sheetName val="R_ad_Detail_Est_"/>
      <sheetName val="Plant_&amp;__Machinery"/>
      <sheetName val="sand"/>
      <sheetName val="stone"/>
      <sheetName val="index"/>
      <sheetName val="pvc-rates"/>
      <sheetName val="_Yamanapalli_to_Mahamutharam__2"/>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JAWAHAR-hyd-original"/>
      <sheetName val="LEAD (2)"/>
      <sheetName val="HS 1"/>
      <sheetName val="wh_data"/>
      <sheetName val="wh_data_R"/>
      <sheetName val="CPHEEO"/>
      <sheetName val="Sheet1 (2)"/>
      <sheetName val="ewst"/>
      <sheetName val="mas_hab"/>
      <sheetName val="11.habitations"/>
      <sheetName val="AV-HDPE"/>
      <sheetName val="Di_gate-HDPE"/>
      <sheetName val="habs-details"/>
      <sheetName val="int-Dia"/>
      <sheetName val="habs-list"/>
      <sheetName val="pop"/>
      <sheetName val="Data "/>
      <sheetName val="PM&amp;GM"/>
      <sheetName val="mroad data"/>
      <sheetName val="abs"/>
      <sheetName val="PUMP_DATA"/>
      <sheetName val="int-Dia-hdpe"/>
      <sheetName val="CBL_SIZE"/>
      <sheetName val="Load List"/>
      <sheetName val="CBL_OD"/>
      <sheetName val="FORM7"/>
      <sheetName val="AV_AC"/>
      <sheetName val="di_Gate_AC"/>
      <sheetName val="Digate-BWSCP-MS"/>
      <sheetName val="DI_gate_di"/>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 val="Sheet9"/>
      <sheetName val="Main sheet"/>
      <sheetName val="BLD-ELEC-13-4"/>
      <sheetName val="Data-ELSR"/>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Data.F8.BTR"/>
      <sheetName val="m"/>
      <sheetName val="DATA-BASE"/>
      <sheetName val="DATA-ABSTRACT"/>
      <sheetName val="LEAD"/>
      <sheetName val="Lead statemen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 val="Usage"/>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rdamdata"/>
      <sheetName val="lead-st"/>
      <sheetName val="v"/>
      <sheetName val="r"/>
      <sheetName val="wh_data_R"/>
      <sheetName val="data"/>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Estimate "/>
      <sheetName val="GROUND FLOOR"/>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final abstract"/>
      <sheetName val="civ data"/>
      <sheetName val="Lead Sheet1"/>
      <sheetName val="C-data"/>
      <sheetName val="Design"/>
      <sheetName val="Plant &amp;  Machinery"/>
      <sheetName val="data existing_do not delete"/>
      <sheetName val="P "/>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DIgate_PVC"/>
      <sheetName val="MS "/>
      <sheetName val="Line estimates"/>
      <sheetName val="PUMP_DATA"/>
      <sheetName val="zone-8"/>
      <sheetName val="MHNO_LEV"/>
      <sheetName val="HS 30.04.2015.Final"/>
      <sheetName val="Bed Class"/>
      <sheetName val="Cd"/>
      <sheetName val="SPT vs PHI"/>
      <sheetName val="co_5"/>
      <sheetName val="DATA SHEET"/>
      <sheetName val="Sheet5"/>
      <sheetName val="SCHEDULE"/>
      <sheetName val="schedule nos"/>
      <sheetName val="Database"/>
      <sheetName val="Trunk Main"/>
      <sheetName val="Basis"/>
      <sheetName val="Detail In Door Stad"/>
      <sheetName val="CAT_5"/>
      <sheetName val="mas_hab"/>
      <sheetName val="MEXICO-C"/>
      <sheetName val="VALV"/>
      <sheetName val="BTR"/>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Sheet3"/>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Works"/>
      <sheetName val="General"/>
      <sheetName val="SSR 2010-11 Rates"/>
      <sheetName val="PROCTOR"/>
      <sheetName val="pt-cw"/>
      <sheetName val="Bridge Data 2005-06"/>
      <sheetName val="SSR 2014-15 Rates"/>
      <sheetName val="Leads Entry"/>
      <sheetName val="est"/>
      <sheetName val="1v_1000_PC"/>
      <sheetName val="CD abs"/>
      <sheetName val="2v_1000_PC"/>
      <sheetName val="GenAbst"/>
      <sheetName val="Road-furniture"/>
      <sheetName val="1v_600_PC"/>
      <sheetName val="Retaining-wall"/>
      <sheetName val="6v_1000_RDVENTS"/>
      <sheetName val="road est"/>
      <sheetName val="ewst"/>
      <sheetName val="HDPE-pipe-rates"/>
      <sheetName val="pvc-pipe-rates"/>
      <sheetName val="sand"/>
      <sheetName val="stone"/>
      <sheetName val="TOP SLAB-beams"/>
      <sheetName val="Common "/>
      <sheetName val="Gen Abs"/>
      <sheetName val="Conveayance charges"/>
      <sheetName val="Conveyance"/>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Lead"/>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data1"/>
      <sheetName val="bldg"/>
      <sheetName val="Data.F8.BTR"/>
      <sheetName val="Road Detail Est."/>
      <sheetName val="rdamdata"/>
      <sheetName val="rates"/>
      <sheetName val="Sheet1"/>
      <sheetName val="SSR"/>
      <sheetName val="temp-SDData (2)"/>
      <sheetName val="id"/>
      <sheetName val="Main sheet"/>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FINAL LEAD"/>
      <sheetName val="select items_PMW"/>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Aug,02"/>
      <sheetName val="Part-A"/>
      <sheetName val="Dn SLRB (R2)"/>
      <sheetName val="Data_"/>
      <sheetName val="Sheet1 (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basic-data"/>
      <sheetName val="Hydraulic Design (Pipe)"/>
      <sheetName val="Sub -  Analysis"/>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 val="Lead statement ss5"/>
      <sheetName val="section"/>
      <sheetName val="FT-05-02Iso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 val="QTY"/>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r"/>
      <sheetName val="Abstrct_"/>
      <sheetName val="Part_A"/>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abs road"/>
      <sheetName val="coverpage"/>
      <sheetName val="Road data"/>
      <sheetName val="TS memo"/>
      <sheetName val="CD Data"/>
      <sheetName val="CD_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nodes"/>
      <sheetName val="int-Dia"/>
      <sheetName val="Convey"/>
      <sheetName val="Pop"/>
      <sheetName val="EDWise"/>
      <sheetName val="Bill-12"/>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Iocount"/>
      <sheetName val="Staff Acco."/>
      <sheetName val="Summary"/>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 val="sg-clay(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Lead"/>
      <sheetName val="Usage"/>
      <sheetName val="Common "/>
      <sheetName val="General"/>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Lɥad"/>
      <sheetName val="Main sheet"/>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SECPROP"/>
      <sheetName val="CABLENOS."/>
      <sheetName val="DATA_PRG"/>
      <sheetName val="Sheet1"/>
      <sheetName val="Mactan"/>
      <sheetName val="Mandaue"/>
      <sheetName val="wh"/>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Cover"/>
      <sheetName val="Convey"/>
      <sheetName val="Bed Class"/>
      <sheetName val="CPIPE"/>
      <sheetName val="CPIPE2"/>
      <sheetName val="Cs"/>
      <sheetName val="DVALUE"/>
      <sheetName val="THK"/>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hdpe_basic"/>
      <sheetName val="TOP SLAB-beams"/>
      <sheetName val="20kL-design-final"/>
      <sheetName val="wh_data"/>
      <sheetName val="wh_data_R"/>
      <sheetName val="CPHEEO"/>
      <sheetName val="input"/>
      <sheetName val="Sheet5"/>
      <sheetName val="ABS"/>
      <sheetName val="Data o"/>
      <sheetName val="GF SB Ok "/>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MS Rates"/>
      <sheetName val="Main"/>
      <sheetName val="CPIPE 1"/>
      <sheetName val="TOS-F"/>
      <sheetName val="ewst"/>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 val="Transfer"/>
      <sheetName val="Ele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temp-SDData (2)"/>
      <sheetName val="Material"/>
      <sheetName val="Plant &amp;  Machinery"/>
      <sheetName val="Basicrates"/>
      <sheetName val="Met"/>
      <sheetName val="sup dat"/>
      <sheetName val="Road data"/>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 val="data existing_do not delete"/>
      <sheetName val="1-Pop Proj"/>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DetEst"/>
      <sheetName val="RMR"/>
      <sheetName val="Staff Acco."/>
      <sheetName val="ssr-rates"/>
      <sheetName val="Global factors"/>
      <sheetName val="Detailed"/>
      <sheetName val="basic-data"/>
      <sheetName val="mem-property"/>
      <sheetName val="airvalve-AC PN 1.60"/>
      <sheetName val="Soft-sluice-AC,GRP PN 1.6"/>
      <sheetName val="soft-sluice-BWSC-MS"/>
      <sheetName val="DI sluice valve"/>
      <sheetName val="SCHEDULE"/>
      <sheetName val="Database"/>
      <sheetName val="schedule nos"/>
      <sheetName val="Bitumen trunk"/>
      <sheetName val="Feeder"/>
      <sheetName val="R99 etc"/>
      <sheetName val="Trunk unpaved"/>
      <sheetName val="HS 30.04.2015.Final"/>
      <sheetName val="RATES"/>
      <sheetName val="Sheet9"/>
      <sheetName val="Quarry"/>
      <sheetName val="Line"/>
      <sheetName val="CRUST"/>
      <sheetName val="QDTS"/>
      <sheetName val="Summary"/>
      <sheetName val="ww-march-02"/>
      <sheetName val="hdpe weights"/>
      <sheetName val="PVC weights"/>
      <sheetName val="detls"/>
      <sheetName val="hdpe-rates"/>
      <sheetName val="pvc-rates"/>
      <sheetName val="water-hammar-strenght"/>
      <sheetName val="Watersoft (2)"/>
      <sheetName val="FORM7"/>
      <sheetName val="Lead Distance"/>
      <sheetName val="D2_CO"/>
      <sheetName val="LABOUR RATE"/>
      <sheetName val="Material Rate"/>
      <sheetName val="Bed Class"/>
      <sheetName val="Cd"/>
      <sheetName val="zone-8"/>
      <sheetName val="MHNO_LEV"/>
      <sheetName val="Pop"/>
      <sheetName val="Rate"/>
      <sheetName val="Work_sheet"/>
      <sheetName val="Elect."/>
      <sheetName val="Hyd_Stmt"/>
      <sheetName val="m1"/>
      <sheetName val="Lead statement ss5"/>
      <sheetName val="rdamdata"/>
      <sheetName val="lead-st"/>
      <sheetName val="mas_hab"/>
      <sheetName val="l"/>
      <sheetName val="abs road"/>
      <sheetName val="HS final- 23.07.19 Se Aprd"/>
      <sheetName val="Usage"/>
      <sheetName val="Common "/>
      <sheetName val="Attributes"/>
      <sheetName val="C.D.Abs.Est."/>
      <sheetName val="mlead"/>
      <sheetName val="01"/>
      <sheetName val="banilad"/>
      <sheetName val="Mactan"/>
      <sheetName val="Mandaue"/>
      <sheetName val="Works"/>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Build-up"/>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bom"/>
      <sheetName val="R2"/>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ow r="9">
          <cell r="C9">
            <v>350</v>
          </cell>
        </row>
      </sheetData>
      <sheetData sheetId="87">
        <row r="9">
          <cell r="C9">
            <v>350</v>
          </cell>
        </row>
      </sheetData>
      <sheetData sheetId="88">
        <row r="9">
          <cell r="C9">
            <v>350</v>
          </cell>
        </row>
      </sheetData>
      <sheetData sheetId="89">
        <row r="9">
          <cell r="C9">
            <v>350</v>
          </cell>
        </row>
      </sheetData>
      <sheetData sheetId="90">
        <row r="9">
          <cell r="C9">
            <v>350</v>
          </cell>
        </row>
      </sheetData>
      <sheetData sheetId="91">
        <row r="9">
          <cell r="C9">
            <v>350</v>
          </cell>
        </row>
      </sheetData>
      <sheetData sheetId="92">
        <row r="9">
          <cell r="C9">
            <v>350</v>
          </cell>
        </row>
      </sheetData>
      <sheetData sheetId="93">
        <row r="9">
          <cell r="C9">
            <v>350</v>
          </cell>
        </row>
      </sheetData>
      <sheetData sheetId="94">
        <row r="9">
          <cell r="C9">
            <v>350</v>
          </cell>
        </row>
      </sheetData>
      <sheetData sheetId="95">
        <row r="9">
          <cell r="C9">
            <v>350</v>
          </cell>
        </row>
      </sheetData>
      <sheetData sheetId="96">
        <row r="9">
          <cell r="C9">
            <v>350</v>
          </cell>
        </row>
      </sheetData>
      <sheetData sheetId="97">
        <row r="9">
          <cell r="C9">
            <v>350</v>
          </cell>
        </row>
      </sheetData>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ow r="9">
          <cell r="C9">
            <v>350</v>
          </cell>
        </row>
      </sheetData>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Line"/>
      <sheetName val="GenAbst"/>
      <sheetName val="Rates"/>
      <sheetName val="abs road"/>
      <sheetName val="RMR"/>
      <sheetName val="R_Det"/>
      <sheetName val="0000000000000"/>
      <sheetName val="mlead"/>
      <sheetName val="other rates"/>
      <sheetName val="Gen Info"/>
      <sheetName val="basdat"/>
      <sheetName val="hdpe_basic"/>
      <sheetName val="Boq Block A"/>
      <sheetName val="sand"/>
      <sheetName val="Specification"/>
      <sheetName val="leads"/>
      <sheetName val="Intput"/>
      <sheetName val="Well"/>
      <sheetName val="Load"/>
      <sheetName val="DATA-BASE"/>
      <sheetName val="DATA-ABSTRACT"/>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Red oxide Primer Paint grade-II"/>
      <sheetName val="HDPE"/>
      <sheetName val="DI"/>
      <sheetName val="pvc"/>
      <sheetName val="EDWise"/>
      <sheetName val="MRATES"/>
      <sheetName val="lead-st"/>
      <sheetName val="data"/>
      <sheetName val="Sheet1 (2)"/>
      <sheetName val="Material"/>
      <sheetName val="Plant &amp;  Machinery"/>
      <sheetName val="RMR"/>
      <sheetName val="Levels"/>
      <sheetName val="Road Detail Est."/>
      <sheetName val="Road data"/>
      <sheetName val="Sheet1"/>
      <sheetName val="Cover"/>
      <sheetName val="int-Dia-hdpe"/>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heet2"/>
      <sheetName val="Design"/>
      <sheetName val="not req 3"/>
      <sheetName val="sup dat"/>
      <sheetName val="DATA_PRG"/>
      <sheetName val="Work_sheet"/>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FINAL DATA"/>
      <sheetName val="m"/>
      <sheetName val="pvc_basic"/>
      <sheetName val="MRoad data"/>
      <sheetName val="civ data"/>
      <sheetName val="RA"/>
      <sheetName val="road safety datas"/>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 val="SPT vs PHI"/>
      <sheetName val="Lead statement"/>
      <sheetName val="SSR 2014-15 Rat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Lead statement"/>
      <sheetName val="PH High Lift Sump@SS.Tank-D"/>
      <sheetName val="Road Detail Es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Abs"/>
      <sheetName val="C&amp;S monthwise"/>
      <sheetName val="WT AVG LEAD"/>
      <sheetName val="EDWise"/>
      <sheetName val="maya"/>
      <sheetName val="sup dat"/>
      <sheetName val="Sheet3"/>
      <sheetName val="CCTV_EST1"/>
      <sheetName val="habs-list"/>
      <sheetName val="C&amp;S"/>
      <sheetName val="Materials"/>
      <sheetName val="final abstract"/>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SSR"/>
      <sheetName val="DATA-2005-06"/>
      <sheetName val="_5wgdhabfinal00_01"/>
      <sheetName val="CI"/>
      <sheetName val="G.R.P"/>
      <sheetName val="PSC REVISED"/>
      <sheetName val="MRATES"/>
      <sheetName val="Suppl-data"/>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Staff Acco_"/>
      <sheetName val="Boq (Main Building)"/>
      <sheetName val="Mactan"/>
      <sheetName val="Mandaue"/>
      <sheetName val="C&amp;S monthwise"/>
      <sheetName val="General"/>
      <sheetName val="Boq"/>
      <sheetName val="BWSCPlt"/>
      <sheetName val="CI"/>
      <sheetName val="DI"/>
      <sheetName val="G.R.P"/>
      <sheetName val="HDPE"/>
      <sheetName val="PSC REVISED"/>
      <sheetName val="pvc"/>
      <sheetName val="Data-Road "/>
      <sheetName val="Side Drains"/>
      <sheetName val="DATA-CD "/>
      <sheetName val="Retaining walls "/>
      <sheetName val="Staff Acco."/>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segments-details"/>
      <sheetName val="int-Dia-hdpe"/>
      <sheetName val="habs-list"/>
      <sheetName val="int-Dia-pvc"/>
      <sheetName val="TBAL9697 -group wise  sdpl"/>
      <sheetName val="p&amp;m"/>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wh_data_R"/>
      <sheetName val="gen"/>
      <sheetName val="leads"/>
      <sheetName val="DATA_PRG"/>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Main sheet"/>
      <sheetName val="data-WS &amp; Sanitary-18-19."/>
      <sheetName val="TBAL9697 -group wise  sdpl"/>
      <sheetName val="PVC_dia"/>
      <sheetName val="p&amp;m"/>
      <sheetName val="PH data"/>
      <sheetName val="Work_sheet"/>
      <sheetName val="wh"/>
      <sheetName val="pumping main"/>
      <sheetName val="AV-HDPE"/>
      <sheetName val="Di_gate-HDPE"/>
      <sheetName val="zone-8"/>
      <sheetName val="MHNO_LEV"/>
      <sheetName val="nodes"/>
      <sheetName val="int-Dia"/>
      <sheetName val="co_5"/>
      <sheetName val="Building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Labour"/>
      <sheetName val="inWords"/>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pop"/>
      <sheetName val="JAWAHAR-hyd-original"/>
      <sheetName val="labour rates"/>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DISCOUNT"/>
      <sheetName val="economic PM"/>
      <sheetName val="Mp-team 1"/>
      <sheetName val="VC rate"/>
      <sheetName val="PM&amp;GM"/>
      <sheetName val="AV-DI"/>
      <sheetName val="DIgate_PVC "/>
      <sheetName val="scour-DI-CI"/>
      <sheetName val="scour-pvc-hdpe-psc-bwsc"/>
      <sheetName val="mlead"/>
      <sheetName val="1V800"/>
      <sheetName val="HEAD"/>
      <sheetName val="maya"/>
      <sheetName val="I-CO"/>
      <sheetName val="Bridge Data 2005-06"/>
      <sheetName val="Sheet3"/>
      <sheetName val="comp-st(GEN)"/>
      <sheetName val="CD_Data"/>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Main sheet"/>
      <sheetName val="data existing_do not delete"/>
      <sheetName val="0000000000000"/>
      <sheetName val="Civil Works"/>
      <sheetName val="m"/>
      <sheetName val="Abs Estimate CIVIL (2)"/>
      <sheetName val="gen"/>
      <sheetName val="Civil (2)"/>
      <sheetName val="coverpage"/>
      <sheetName val="PH data"/>
      <sheetName val="DataInput"/>
      <sheetName val="DataInput-1"/>
      <sheetName val="Leads"/>
      <sheetName val="DI Rate Analysis"/>
      <sheetName val="Economic RisingMain  Ph-I"/>
      <sheetName val="Data rough"/>
      <sheetName val="Common "/>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Material"/>
      <sheetName val="labour rates"/>
      <sheetName val="Lookup"/>
      <sheetName val="Estimate "/>
      <sheetName val="Plant &amp;  Machinery"/>
      <sheetName val="abs road"/>
      <sheetName val="R_Det"/>
      <sheetName val="mlead"/>
      <sheetName val="HDPE-pipe-rates"/>
      <sheetName val="pvc-pipe-rates"/>
      <sheetName val="mas_hab"/>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Common "/>
      <sheetName val="maya"/>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Lead statement ss5"/>
      <sheetName val="CPI"/>
      <sheetName val="WPI C"/>
      <sheetName val="WPI all"/>
      <sheetName val="WPI HM"/>
      <sheetName val="WPI S"/>
      <sheetName val="maya"/>
      <sheetName val="dBase"/>
      <sheetName val="Data-ELSR"/>
      <sheetName val="Mortars"/>
      <sheetName val=" Data -Valves"/>
      <sheetName val="Staff Acco."/>
      <sheetName val="DATA_PRG"/>
      <sheetName val="Work_sheet"/>
      <sheetName val="inWords"/>
      <sheetName val="Datas"/>
      <sheetName val="Data.F8.BTR"/>
      <sheetName val="General"/>
      <sheetName val="PUMP_DATA"/>
      <sheetName val="Relig-place"/>
      <sheetName val="factors"/>
      <sheetName val="Main sheet"/>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1V800"/>
      <sheetName val="abst"/>
      <sheetName val="design"/>
      <sheetName val="BWSCPlt"/>
      <sheetName val="CI"/>
      <sheetName val="G.R.P"/>
      <sheetName val="PSC REVISED"/>
      <sheetName val="data-WS &amp; Sanitary-17-18."/>
      <sheetName val="PH data"/>
      <sheetName val="MRMECADAMoad data"/>
      <sheetName val="Masonry"/>
      <sheetName val="l"/>
      <sheetName val="BTR"/>
      <sheetName val="GROUND FLOOR"/>
      <sheetName val="Levels"/>
      <sheetName val="MASTER_RATE ANALYSIS"/>
      <sheetName val="GenAbst"/>
      <sheetName val="Basicrates"/>
      <sheetName val="Bed Class"/>
      <sheetName val="CPIPE"/>
      <sheetName val="CPIPE2"/>
      <sheetName val="Cs"/>
      <sheetName val="DVALUE"/>
      <sheetName val="THK"/>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Lead statement ss5"/>
      <sheetName val="#REF"/>
      <sheetName val="v"/>
      <sheetName val="r"/>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Main sheet"/>
      <sheetName val="Quotes"/>
      <sheetName val="work_sheet"/>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Valves"/>
      <sheetName val="MS Rates"/>
      <sheetName val="Plant &amp;  Machinery"/>
      <sheetName val="clvrt_data"/>
      <sheetName val="m"/>
      <sheetName val="bom"/>
      <sheetName val="MRoad data"/>
      <sheetName val="C.D.Abs.Est."/>
      <sheetName val="t_prsr"/>
      <sheetName val="id"/>
      <sheetName val="PRECAST lightconc-II"/>
      <sheetName val="ONLINE DUMP"/>
      <sheetName val="sancdump"/>
      <sheetName val="wh"/>
      <sheetName val="PVC_dia"/>
      <sheetName val="Rate"/>
      <sheetName val="BTR"/>
      <sheetName val="DISCOUNT"/>
      <sheetName val="Road Detail Est."/>
      <sheetName val="wh_data"/>
      <sheetName val="CPHEEO"/>
      <sheetName val="wh_data_R"/>
      <sheetName val="HDPE-pipe-rates"/>
      <sheetName val="pvc-pipe-rates"/>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efreshError="1"/>
      <sheetData sheetId="42" refreshError="1"/>
      <sheetData sheetId="43">
        <row r="1">
          <cell r="B1">
            <v>0</v>
          </cell>
        </row>
      </sheetData>
      <sheetData sheetId="44">
        <row r="1">
          <cell r="B1">
            <v>0</v>
          </cell>
        </row>
      </sheetData>
      <sheetData sheetId="45" refreshError="1"/>
      <sheetData sheetId="46" refreshError="1"/>
      <sheetData sheetId="47">
        <row r="1">
          <cell r="B1">
            <v>0</v>
          </cell>
        </row>
      </sheetData>
      <sheetData sheetId="48" refreshError="1"/>
      <sheetData sheetId="49">
        <row r="1">
          <cell r="B1">
            <v>0</v>
          </cell>
        </row>
      </sheetData>
      <sheetData sheetId="50">
        <row r="1">
          <cell r="B1">
            <v>0</v>
          </cell>
        </row>
      </sheetData>
      <sheetData sheetId="51" refreshError="1"/>
      <sheetData sheetId="52" refreshError="1"/>
      <sheetData sheetId="53" refreshError="1"/>
      <sheetData sheetId="54">
        <row r="1">
          <cell r="B1">
            <v>0</v>
          </cell>
        </row>
      </sheetData>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leads"/>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Plant &amp;  Machinery"/>
      <sheetName val="Sheet2"/>
      <sheetName val="Material"/>
      <sheetName val="pvc_basic"/>
      <sheetName val="GF SB Ok "/>
      <sheetName val="p&amp;m"/>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Lead"/>
      <sheetName val="p&amp;m"/>
      <sheetName val="BWSCPlt"/>
      <sheetName val="G.R.P"/>
      <sheetName val="PSC REVISED"/>
      <sheetName val="BM-HOOP"/>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wh_data_R"/>
      <sheetName val="CPHEEO"/>
      <sheetName val="final abstract"/>
      <sheetName val="Basicdata-f"/>
      <sheetName val="Scour-f"/>
      <sheetName val="ABS"/>
      <sheetName val="Main sheet"/>
      <sheetName val="Revised rates(SSR 2015-16)"/>
      <sheetName val="Sump_cal"/>
      <sheetName val="11.Habitations"/>
      <sheetName val="ww-march-02"/>
      <sheetName val="SEGMENTS-nodes"/>
      <sheetName val="wh_data"/>
      <sheetName val="input"/>
      <sheetName val="v"/>
      <sheetName val="Staff Acco."/>
      <sheetName val="Analy_7-10"/>
      <sheetName val="CABLE"/>
      <sheetName val="Data-2010-11"/>
      <sheetName val="table"/>
      <sheetName val="sg-clay(d)"/>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Cover"/>
      <sheetName val="Work_sheet"/>
      <sheetName val="PRECAST lightconc-II"/>
      <sheetName val="1V800"/>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other rates"/>
      <sheetName val="Qty"/>
      <sheetName val="MRoad data"/>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Lead"/>
      <sheetName val="sup dat"/>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Part-A"/>
      <sheetName val="Sheet2"/>
      <sheetName val="in Put sheet"/>
      <sheetName val="Data.F8.BTR"/>
      <sheetName val="Bitumen trunk"/>
      <sheetName val="R99 etc"/>
      <sheetName val="Trunk unpaved"/>
      <sheetName val="mas_hab"/>
      <sheetName val="RMR"/>
      <sheetName val="Specification report"/>
      <sheetName val="ssr-rates"/>
      <sheetName val="final abstract"/>
      <sheetName val="Rates2"/>
      <sheetName val="clvrt_data"/>
      <sheetName val="Sheet9"/>
      <sheetName val="Plant_㫨__Machinery"/>
      <sheetName val="Plant 㫨  Machinery"/>
      <sheetName val="l"/>
      <sheetName val="HDPE"/>
      <sheetName val="DI"/>
      <sheetName val="pvc"/>
      <sheetName val="hdpe_basic"/>
      <sheetName val="pvc_basic"/>
      <sheetName val="Fie,d Data"/>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
      <sheetName val="Usage"/>
      <sheetName val="General"/>
      <sheetName val="PRECAST lightconc-II"/>
      <sheetName val="CD_Data"/>
      <sheetName val="sch"/>
      <sheetName val="Gen Abs"/>
      <sheetName val="entitlements"/>
      <sheetName val="fnote"/>
      <sheetName val="QDTS"/>
      <sheetName val="Line"/>
      <sheetName val="Road data"/>
      <sheetName val="Conv. 13-14"/>
      <sheetName val="GEN-ABS Del"/>
      <sheetName val="BTR"/>
      <sheetName val="1V800"/>
      <sheetName val="Road Detail Est."/>
      <sheetName val="water-hammar-strenght"/>
      <sheetName val="AV-HDPE"/>
      <sheetName val="Di_gate-HDPE"/>
      <sheetName val="index"/>
      <sheetName val="Rates SSR 2008-09"/>
      <sheetName val="int-Dia"/>
      <sheetName val="sand"/>
      <sheetName val="stone"/>
      <sheetName val="GBW"/>
      <sheetName val="Boq"/>
      <sheetName val="Usage "/>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id"/>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COVERPAGE"/>
      <sheetName val="LOCAL RATES"/>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Feeder"/>
      <sheetName val="slab"/>
      <sheetName val="Staff Acco."/>
      <sheetName val="t_prsr"/>
      <sheetName val="wh"/>
      <sheetName val="Sump_cal"/>
      <sheetName val="pumping main"/>
      <sheetName val="co_5"/>
      <sheetName val="p&amp;m"/>
      <sheetName val="ultmom"/>
      <sheetName val="INPUT-DATA"/>
      <sheetName val="Flanged Beams"/>
      <sheetName val="SALIENT"/>
      <sheetName val="Rectangular Beam"/>
      <sheetName val="Input"/>
      <sheetName val="Global factors"/>
      <sheetName val="BWSCPlt"/>
      <sheetName val="G.R.P"/>
      <sheetName val="PSC REVISED"/>
      <sheetName val="section"/>
      <sheetName val="P "/>
      <sheetName val="iocount"/>
      <sheetName val="FORM7"/>
      <sheetName val="wh_data_R"/>
      <sheetName val="#REF"/>
      <sheetName val="Design"/>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 val="IDCCALHYD_GOO"/>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leads"/>
      <sheetName val="Rate"/>
      <sheetName val="maya"/>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detls"/>
      <sheetName val="Sheet2"/>
      <sheetName val="DATA-BASE"/>
      <sheetName val="DATA-ABSTRACT"/>
      <sheetName val="Road data"/>
      <sheetName val="MRATES"/>
      <sheetName val="MRoad data"/>
      <sheetName val="Summary"/>
      <sheetName val="v"/>
      <sheetName val="Boq"/>
      <sheetName val="Sheet9"/>
      <sheetName val="GF SB Ok "/>
      <sheetName val="Iocount"/>
      <sheetName val="Sheet5"/>
      <sheetName val="Sheet3"/>
      <sheetName val="m"/>
      <sheetName val="Class IV Qtr. Ele"/>
      <sheetName val="r"/>
      <sheetName val="pvc_basic"/>
      <sheetName val="final abstract"/>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HDPE-pipe-rates"/>
      <sheetName val="pvc-pipe-rates"/>
      <sheetName val="Mp-team 1"/>
      <sheetName val="Rates"/>
      <sheetName val="BTR"/>
      <sheetName val="Common "/>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DATA-BASE"/>
      <sheetName val="DATA-ABSTRACT"/>
      <sheetName val="ewst"/>
      <sheetName val="Common "/>
      <sheetName val="Mp-team 1"/>
      <sheetName val="0000000000000"/>
      <sheetName val="Lead"/>
      <sheetName val="Main sheet"/>
      <sheetName val="wh_data"/>
      <sheetName val="wh_data_R"/>
      <sheetName val="CPHEEO"/>
      <sheetName val="input"/>
      <sheetName val="GBW"/>
      <sheetName val="Lead statement"/>
      <sheetName val="MRoad data"/>
      <sheetName val="Road Detail Est."/>
      <sheetName val="table"/>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 val="Valves"/>
      <sheetName val="MS Rate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Mactan"/>
      <sheetName val="Mandaue"/>
      <sheetName val="Data-Road "/>
      <sheetName val="Side Drains"/>
      <sheetName val="DATA-CD "/>
      <sheetName val="Retaining walls "/>
      <sheetName val="data_existing_do_not_delete"/>
      <sheetName val="Road_Detail_Est_"/>
      <sheetName val="FIRE_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sectorwise"/>
      <sheetName val="Data.F8.BTR"/>
      <sheetName val="v"/>
      <sheetName val="data existing_do not delete"/>
      <sheetName val="Plant &amp;  Machinery"/>
      <sheetName val="Det. Secty bld"/>
      <sheetName val="MRATES"/>
      <sheetName val="TBAL9697 -group wise  sdpl"/>
      <sheetName val="r"/>
      <sheetName val="Rates SSR 2008-09"/>
      <sheetName val="m1"/>
      <sheetName val="Marteru"/>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MR"/>
      <sheetName val="Sheet1"/>
      <sheetName val="Lead statement"/>
      <sheetName val="Rates"/>
      <sheetName val="Rubber Gaskets"/>
      <sheetName val="Data o"/>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comp-st(GEN)"/>
      <sheetName val="mlead"/>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Lead"/>
      <sheetName val="Pop"/>
      <sheetName val="WATER-HAMMER"/>
      <sheetName val="Sheet2"/>
      <sheetName val="bom"/>
      <sheetName val="BOQ"/>
      <sheetName val="pumping main"/>
      <sheetName val="HS 30.04.2015.Final"/>
      <sheetName val="ID"/>
      <sheetName val="Sorted"/>
      <sheetName val="Detailed"/>
      <sheetName val="Sheet9"/>
      <sheetName val="nandipet intra"/>
      <sheetName val="HS final-2"/>
      <sheetName val="Z1_DATA"/>
      <sheetName val="MHNO_LEV"/>
      <sheetName val="hdpe_basic"/>
      <sheetName val="ewst"/>
      <sheetName val="GF Columns"/>
      <sheetName val="mp-team 1"/>
      <sheetName val="TBAL9697 -group wise  sdpl"/>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habs-list"/>
      <sheetName val="Data_Bit_I"/>
      <sheetName val="Estimate"/>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Global factors"/>
      <sheetName val="m"/>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General"/>
      <sheetName val="Lead statement"/>
      <sheetName val="hab-details"/>
      <sheetName val="EDWise"/>
      <sheetName val="economic PM"/>
      <sheetName val="HDPE-pipe-rates"/>
      <sheetName val="int-Dia"/>
      <sheetName val="pvc-pipe-rates"/>
      <sheetName val="DATA_PRG"/>
      <sheetName val="water-hammar-strenght"/>
      <sheetName val="Data_"/>
      <sheetName val="Rate"/>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v"/>
      <sheetName val="BM-HOOP"/>
      <sheetName val=" data sheet "/>
      <sheetName val="mas_hab"/>
      <sheetName val="SPT vs PHI"/>
      <sheetName val="JAWAHAR-hyd-original"/>
      <sheetName val="Sorted"/>
      <sheetName val="PLAN_FEB97"/>
      <sheetName val="FORM7"/>
      <sheetName val="Labour &amp; Plant"/>
      <sheetName val="20kL-design-final"/>
      <sheetName val="zone-2"/>
      <sheetName val="co_5"/>
      <sheetName val="b asic rates"/>
      <sheetName val="beam-reinft"/>
      <sheetName val="cover1"/>
      <sheetName val="RevenueInput"/>
      <sheetName val="inpro"/>
      <sheetName val="mdl"/>
      <sheetName val="comp"/>
      <sheetName val="Abs"/>
      <sheetName val="labour &amp; Centering"/>
      <sheetName val="comp-st(GEN)"/>
      <sheetName val="data-WC"/>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 val="Main sheet"/>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hdpe-rates"/>
      <sheetName val="hdpe weights"/>
      <sheetName val="ssr-rates"/>
      <sheetName val="pvc-rates"/>
      <sheetName val="PVC weights"/>
      <sheetName val="m1"/>
      <sheetName val="Material"/>
      <sheetName val="Labour"/>
      <sheetName val="Sheet2"/>
      <sheetName val="m"/>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 val="Main sheet"/>
      <sheetName val="Elc.Stnd.Data-19-20"/>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3405-2014"/>
      <sheetName val="labour rates"/>
      <sheetName val="index"/>
      <sheetName val="Abs"/>
      <sheetName val="FORM7"/>
      <sheetName val="Data Road"/>
      <sheetName val="detls"/>
      <sheetName val="mas_hab"/>
      <sheetName val="int-Dia"/>
      <sheetName val="20kL-design-final"/>
      <sheetName val="Civil Boq"/>
      <sheetName val="ww-march-02"/>
      <sheetName val="SCHEDULE"/>
      <sheetName val="Database"/>
      <sheetName val="schedule nos"/>
      <sheetName val="Nspt-smp-final-ORIGINAL"/>
      <sheetName val=" data sheet "/>
      <sheetName val="abs road"/>
      <sheetName val="Pop"/>
      <sheetName val="_5wgdhabfinal00_01"/>
      <sheetName val="PM&amp;GM"/>
      <sheetName val="AV-PVC"/>
      <sheetName val="DI gate-DI"/>
      <sheetName val="DIgate_PVC "/>
      <sheetName val="PVC"/>
      <sheetName val="zone-2"/>
      <sheetName val="Sheet3"/>
      <sheetName val="sand"/>
      <sheetName val="stone"/>
      <sheetName val="ew OG"/>
      <sheetName val="Revised rates(SSR 2015-16)"/>
      <sheetName val="AC"/>
      <sheetName val="HDPE"/>
      <sheetName val="Road Detail Est."/>
      <sheetName val="mlead"/>
      <sheetName val="R_Det"/>
      <sheetName val="Bridge Data 2005-06"/>
      <sheetName val="m1"/>
      <sheetName val="nodes"/>
      <sheetName val="Data_Base"/>
      <sheetName val="data existing_do not delete"/>
      <sheetName val="GF SB Ok "/>
      <sheetName val="ewst"/>
      <sheetName val="work_sheet"/>
      <sheetName val="Lookup"/>
      <sheetName val="Estimate"/>
      <sheetName val="Sheet5"/>
      <sheetName val="ew-DiMs"/>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pageSetUpPr fitToPage="1"/>
  </sheetPr>
  <dimension ref="B1:AG46"/>
  <sheetViews>
    <sheetView zoomScale="85" zoomScaleNormal="85" zoomScaleSheetLayoutView="85" workbookViewId="0">
      <pane xSplit="1" ySplit="3" topLeftCell="H15" activePane="bottomRight" state="frozen"/>
      <selection pane="topRight" activeCell="B1" sqref="B1"/>
      <selection pane="bottomLeft" activeCell="A4" sqref="A4"/>
      <selection pane="bottomRight" activeCell="T19" sqref="T19"/>
    </sheetView>
  </sheetViews>
  <sheetFormatPr defaultColWidth="9.33203125" defaultRowHeight="14.4"/>
  <cols>
    <col min="1" max="1" width="9.33203125" style="46"/>
    <col min="2" max="2" width="6.6640625" style="46" customWidth="1"/>
    <col min="3" max="3" width="6.109375" style="46" customWidth="1"/>
    <col min="4" max="4" width="9.6640625" style="46" bestFit="1" customWidth="1"/>
    <col min="5" max="5" width="58" style="46" customWidth="1"/>
    <col min="6" max="6" width="7.6640625" style="46" bestFit="1" customWidth="1"/>
    <col min="7" max="9" width="9.33203125" style="46"/>
    <col min="10" max="10" width="11.33203125" style="46" bestFit="1" customWidth="1"/>
    <col min="11" max="16" width="9.33203125" style="46"/>
    <col min="17" max="17" width="10.6640625" style="46" bestFit="1" customWidth="1"/>
    <col min="18" max="18" width="13.109375" style="46" bestFit="1" customWidth="1"/>
    <col min="19" max="19" width="10.6640625" style="46" bestFit="1" customWidth="1"/>
    <col min="20" max="20" width="23.6640625" style="46" customWidth="1"/>
    <col min="21" max="16384" width="9.33203125" style="46"/>
  </cols>
  <sheetData>
    <row r="1" spans="2:33" ht="23.7" customHeight="1" thickBot="1">
      <c r="B1" s="765" t="s">
        <v>204</v>
      </c>
      <c r="C1" s="765" t="s">
        <v>277</v>
      </c>
      <c r="D1" s="765" t="s">
        <v>278</v>
      </c>
      <c r="E1" s="765" t="s">
        <v>279</v>
      </c>
      <c r="F1" s="765" t="s">
        <v>201</v>
      </c>
      <c r="G1" s="764" t="s">
        <v>164</v>
      </c>
      <c r="H1" s="763" t="s">
        <v>164</v>
      </c>
      <c r="I1" s="763"/>
      <c r="J1" s="763"/>
      <c r="K1" s="763" t="s">
        <v>280</v>
      </c>
      <c r="L1" s="763"/>
      <c r="M1" s="763"/>
      <c r="N1" s="763" t="s">
        <v>281</v>
      </c>
      <c r="O1" s="763"/>
      <c r="P1" s="763"/>
      <c r="Q1" s="763" t="s">
        <v>282</v>
      </c>
      <c r="R1" s="763"/>
      <c r="S1" s="763"/>
      <c r="T1" s="763" t="s">
        <v>283</v>
      </c>
    </row>
    <row r="2" spans="2:33" ht="14.7" customHeight="1" thickBot="1">
      <c r="B2" s="765"/>
      <c r="C2" s="765"/>
      <c r="D2" s="765"/>
      <c r="E2" s="765"/>
      <c r="F2" s="765"/>
      <c r="G2" s="764"/>
      <c r="H2" s="767" t="s">
        <v>284</v>
      </c>
      <c r="I2" s="767" t="s">
        <v>285</v>
      </c>
      <c r="J2" s="767" t="s">
        <v>286</v>
      </c>
      <c r="K2" s="767" t="s">
        <v>287</v>
      </c>
      <c r="L2" s="767" t="s">
        <v>288</v>
      </c>
      <c r="M2" s="767" t="s">
        <v>289</v>
      </c>
      <c r="N2" s="767" t="s">
        <v>290</v>
      </c>
      <c r="O2" s="767" t="s">
        <v>291</v>
      </c>
      <c r="P2" s="767" t="s">
        <v>292</v>
      </c>
      <c r="Q2" s="767" t="s">
        <v>293</v>
      </c>
      <c r="R2" s="767" t="s">
        <v>294</v>
      </c>
      <c r="S2" s="767" t="s">
        <v>295</v>
      </c>
      <c r="T2" s="763"/>
    </row>
    <row r="3" spans="2:33" ht="26.7" customHeight="1" thickBot="1">
      <c r="B3" s="765"/>
      <c r="C3" s="765"/>
      <c r="D3" s="766"/>
      <c r="E3" s="765"/>
      <c r="F3" s="765"/>
      <c r="G3" s="764"/>
      <c r="H3" s="767"/>
      <c r="I3" s="767"/>
      <c r="J3" s="767"/>
      <c r="K3" s="767"/>
      <c r="L3" s="767"/>
      <c r="M3" s="767"/>
      <c r="N3" s="767"/>
      <c r="O3" s="767"/>
      <c r="P3" s="767"/>
      <c r="Q3" s="767"/>
      <c r="R3" s="767"/>
      <c r="S3" s="767"/>
      <c r="T3" s="763"/>
    </row>
    <row r="4" spans="2:33" ht="93.6">
      <c r="B4" s="47">
        <v>1</v>
      </c>
      <c r="C4" s="6">
        <v>49</v>
      </c>
      <c r="D4" s="48" t="s">
        <v>296</v>
      </c>
      <c r="E4" s="1" t="s">
        <v>56</v>
      </c>
      <c r="F4" s="2" t="s">
        <v>2</v>
      </c>
      <c r="G4" s="8">
        <v>32.677</v>
      </c>
      <c r="H4" s="8"/>
      <c r="I4" s="49"/>
      <c r="J4" s="49"/>
      <c r="K4" s="50">
        <v>0.4</v>
      </c>
      <c r="L4" s="50">
        <v>0.8</v>
      </c>
      <c r="M4" s="50">
        <v>0.51200000000000001</v>
      </c>
      <c r="N4" s="51">
        <v>44</v>
      </c>
      <c r="O4" s="51">
        <v>75</v>
      </c>
      <c r="P4" s="51">
        <f>60/1000</f>
        <v>0.06</v>
      </c>
      <c r="Q4" s="52">
        <f>H4*K4*N4</f>
        <v>0</v>
      </c>
      <c r="R4" s="52">
        <f>I4*L4*O4</f>
        <v>0</v>
      </c>
      <c r="S4" s="52">
        <f>J4*M4*P4</f>
        <v>0</v>
      </c>
      <c r="T4" s="52">
        <f>SUM(Q4:S4)</f>
        <v>0</v>
      </c>
    </row>
    <row r="5" spans="2:33" ht="93.6">
      <c r="B5" s="53">
        <v>2</v>
      </c>
      <c r="C5" s="6">
        <v>50</v>
      </c>
      <c r="D5" s="48" t="s">
        <v>297</v>
      </c>
      <c r="E5" s="1" t="s">
        <v>57</v>
      </c>
      <c r="F5" s="2" t="s">
        <v>7</v>
      </c>
      <c r="G5" s="8">
        <v>2</v>
      </c>
      <c r="H5" s="8"/>
      <c r="I5" s="54"/>
      <c r="J5" s="54"/>
      <c r="K5" s="55">
        <v>0.4</v>
      </c>
      <c r="L5" s="55">
        <v>0.8</v>
      </c>
      <c r="M5" s="55">
        <v>0.51200000000000001</v>
      </c>
      <c r="N5" s="56">
        <v>44</v>
      </c>
      <c r="O5" s="56">
        <v>75</v>
      </c>
      <c r="P5" s="56">
        <f t="shared" ref="P5:P17" si="0">60/1000</f>
        <v>0.06</v>
      </c>
      <c r="Q5" s="57">
        <f t="shared" ref="Q5:S17" si="1">H5*K5*N5</f>
        <v>0</v>
      </c>
      <c r="R5" s="57">
        <f t="shared" si="1"/>
        <v>0</v>
      </c>
      <c r="S5" s="57">
        <f t="shared" si="1"/>
        <v>0</v>
      </c>
      <c r="T5" s="57">
        <f t="shared" ref="T5:T17" si="2">SUM(Q5:S5)</f>
        <v>0</v>
      </c>
    </row>
    <row r="6" spans="2:33" ht="93.6">
      <c r="B6" s="53">
        <v>3</v>
      </c>
      <c r="C6" s="6">
        <v>51</v>
      </c>
      <c r="D6" s="48" t="s">
        <v>298</v>
      </c>
      <c r="E6" s="1" t="s">
        <v>58</v>
      </c>
      <c r="F6" s="2" t="s">
        <v>7</v>
      </c>
      <c r="G6" s="8">
        <v>5</v>
      </c>
      <c r="H6" s="8"/>
      <c r="I6" s="54"/>
      <c r="J6" s="54"/>
      <c r="K6" s="55">
        <v>0.4</v>
      </c>
      <c r="L6" s="55">
        <v>0.8</v>
      </c>
      <c r="M6" s="55">
        <v>0.51200000000000001</v>
      </c>
      <c r="N6" s="56">
        <v>44</v>
      </c>
      <c r="O6" s="56">
        <v>75</v>
      </c>
      <c r="P6" s="56">
        <f t="shared" si="0"/>
        <v>0.06</v>
      </c>
      <c r="Q6" s="57">
        <f t="shared" si="1"/>
        <v>0</v>
      </c>
      <c r="R6" s="57">
        <f t="shared" si="1"/>
        <v>0</v>
      </c>
      <c r="S6" s="57">
        <f t="shared" si="1"/>
        <v>0</v>
      </c>
      <c r="T6" s="57">
        <f t="shared" si="2"/>
        <v>0</v>
      </c>
    </row>
    <row r="7" spans="2:33" ht="78" customHeight="1">
      <c r="B7" s="53">
        <v>4</v>
      </c>
      <c r="C7" s="6">
        <v>52</v>
      </c>
      <c r="D7" s="48" t="s">
        <v>299</v>
      </c>
      <c r="E7" s="1" t="s">
        <v>59</v>
      </c>
      <c r="F7" s="2" t="s">
        <v>2</v>
      </c>
      <c r="G7" s="8">
        <v>48.7</v>
      </c>
      <c r="H7" s="8"/>
      <c r="I7" s="54"/>
      <c r="J7" s="54"/>
      <c r="K7" s="55">
        <v>0.4</v>
      </c>
      <c r="L7" s="55">
        <v>0.8</v>
      </c>
      <c r="M7" s="55">
        <v>0.51200000000000001</v>
      </c>
      <c r="N7" s="56">
        <v>44</v>
      </c>
      <c r="O7" s="56">
        <v>75</v>
      </c>
      <c r="P7" s="56">
        <f t="shared" si="0"/>
        <v>0.06</v>
      </c>
      <c r="Q7" s="57">
        <f t="shared" si="1"/>
        <v>0</v>
      </c>
      <c r="R7" s="57">
        <f t="shared" si="1"/>
        <v>0</v>
      </c>
      <c r="S7" s="57">
        <f t="shared" si="1"/>
        <v>0</v>
      </c>
      <c r="T7" s="57">
        <f t="shared" si="2"/>
        <v>0</v>
      </c>
    </row>
    <row r="8" spans="2:33" ht="156">
      <c r="B8" s="53">
        <v>5</v>
      </c>
      <c r="C8" s="6">
        <v>53</v>
      </c>
      <c r="D8" s="48" t="s">
        <v>300</v>
      </c>
      <c r="E8" s="1" t="s">
        <v>60</v>
      </c>
      <c r="F8" s="2" t="s">
        <v>2</v>
      </c>
      <c r="G8" s="7">
        <v>15.27</v>
      </c>
      <c r="H8" s="7">
        <v>2.67</v>
      </c>
      <c r="I8" s="54"/>
      <c r="J8" s="54">
        <v>1084</v>
      </c>
      <c r="K8" s="55">
        <v>0.4</v>
      </c>
      <c r="L8" s="55">
        <v>0.8</v>
      </c>
      <c r="M8" s="55">
        <v>0.51200000000000001</v>
      </c>
      <c r="N8" s="56">
        <v>44</v>
      </c>
      <c r="O8" s="56">
        <v>75</v>
      </c>
      <c r="P8" s="56">
        <f t="shared" si="0"/>
        <v>0.06</v>
      </c>
      <c r="Q8" s="57">
        <f t="shared" si="1"/>
        <v>46.992000000000004</v>
      </c>
      <c r="R8" s="57">
        <f t="shared" si="1"/>
        <v>0</v>
      </c>
      <c r="S8" s="57">
        <f t="shared" si="1"/>
        <v>33.30048</v>
      </c>
      <c r="T8" s="57">
        <f t="shared" si="2"/>
        <v>80.292480000000012</v>
      </c>
    </row>
    <row r="9" spans="2:33" ht="202.8">
      <c r="B9" s="53">
        <v>7</v>
      </c>
      <c r="C9" s="6">
        <v>54</v>
      </c>
      <c r="D9" s="48" t="s">
        <v>301</v>
      </c>
      <c r="E9" s="3" t="s">
        <v>61</v>
      </c>
      <c r="F9" s="2" t="s">
        <v>4</v>
      </c>
      <c r="G9" s="7">
        <v>191.03</v>
      </c>
      <c r="H9" s="7">
        <v>3.01</v>
      </c>
      <c r="I9" s="54"/>
      <c r="J9" s="54">
        <v>1356</v>
      </c>
      <c r="K9" s="55">
        <v>0.4</v>
      </c>
      <c r="L9" s="55">
        <v>0.8</v>
      </c>
      <c r="M9" s="55">
        <v>0.51200000000000001</v>
      </c>
      <c r="N9" s="56">
        <v>44</v>
      </c>
      <c r="O9" s="56">
        <v>75</v>
      </c>
      <c r="P9" s="56">
        <f t="shared" si="0"/>
        <v>0.06</v>
      </c>
      <c r="Q9" s="57">
        <f t="shared" si="1"/>
        <v>52.975999999999999</v>
      </c>
      <c r="R9" s="57">
        <f t="shared" si="1"/>
        <v>0</v>
      </c>
      <c r="S9" s="57">
        <f t="shared" si="1"/>
        <v>41.656320000000001</v>
      </c>
      <c r="T9" s="57">
        <f t="shared" si="2"/>
        <v>94.632319999999993</v>
      </c>
    </row>
    <row r="10" spans="2:33" ht="218.4">
      <c r="B10" s="53">
        <v>8</v>
      </c>
      <c r="C10" s="6">
        <v>55</v>
      </c>
      <c r="D10" s="48" t="s">
        <v>302</v>
      </c>
      <c r="E10" s="1" t="s">
        <v>62</v>
      </c>
      <c r="F10" s="2" t="s">
        <v>63</v>
      </c>
      <c r="G10" s="7">
        <v>0.1</v>
      </c>
      <c r="H10" s="7"/>
      <c r="I10" s="54"/>
      <c r="J10" s="54"/>
      <c r="K10" s="55">
        <v>0.4</v>
      </c>
      <c r="L10" s="55">
        <v>0.8</v>
      </c>
      <c r="M10" s="55">
        <v>0.51200000000000001</v>
      </c>
      <c r="N10" s="56">
        <v>44</v>
      </c>
      <c r="O10" s="56">
        <v>75</v>
      </c>
      <c r="P10" s="56">
        <f t="shared" si="0"/>
        <v>0.06</v>
      </c>
      <c r="Q10" s="57">
        <f t="shared" si="1"/>
        <v>0</v>
      </c>
      <c r="R10" s="57">
        <f t="shared" si="1"/>
        <v>0</v>
      </c>
      <c r="S10" s="57">
        <f t="shared" si="1"/>
        <v>0</v>
      </c>
      <c r="T10" s="57">
        <f t="shared" si="2"/>
        <v>0</v>
      </c>
    </row>
    <row r="11" spans="2:33" ht="171.6">
      <c r="B11" s="53">
        <v>9</v>
      </c>
      <c r="C11" s="6">
        <v>56</v>
      </c>
      <c r="D11" s="48" t="s">
        <v>303</v>
      </c>
      <c r="E11" s="1" t="s">
        <v>64</v>
      </c>
      <c r="F11" s="2" t="s">
        <v>4</v>
      </c>
      <c r="G11" s="7">
        <v>11.04</v>
      </c>
      <c r="H11" s="7">
        <v>0.248</v>
      </c>
      <c r="I11" s="54"/>
      <c r="J11" s="54"/>
      <c r="K11" s="55">
        <v>0.4</v>
      </c>
      <c r="L11" s="55">
        <v>0.8</v>
      </c>
      <c r="M11" s="55">
        <v>0.51200000000000001</v>
      </c>
      <c r="N11" s="56">
        <v>44</v>
      </c>
      <c r="O11" s="56">
        <v>75</v>
      </c>
      <c r="P11" s="56">
        <f t="shared" si="0"/>
        <v>0.06</v>
      </c>
      <c r="Q11" s="57">
        <f t="shared" si="1"/>
        <v>4.3648000000000007</v>
      </c>
      <c r="R11" s="57">
        <f t="shared" si="1"/>
        <v>0</v>
      </c>
      <c r="S11" s="57">
        <f t="shared" si="1"/>
        <v>0</v>
      </c>
      <c r="T11" s="57">
        <f t="shared" si="2"/>
        <v>4.3648000000000007</v>
      </c>
    </row>
    <row r="12" spans="2:33" ht="171.6">
      <c r="B12" s="53">
        <v>10</v>
      </c>
      <c r="C12" s="6">
        <v>57</v>
      </c>
      <c r="D12" s="48" t="s">
        <v>304</v>
      </c>
      <c r="E12" s="1" t="s">
        <v>65</v>
      </c>
      <c r="F12" s="2" t="s">
        <v>4</v>
      </c>
      <c r="G12" s="7">
        <v>547.15</v>
      </c>
      <c r="H12" s="7">
        <v>7.31</v>
      </c>
      <c r="I12" s="54"/>
      <c r="J12" s="54"/>
      <c r="K12" s="55">
        <v>0.4</v>
      </c>
      <c r="L12" s="55">
        <v>0.8</v>
      </c>
      <c r="M12" s="55">
        <v>0.51200000000000001</v>
      </c>
      <c r="N12" s="56">
        <v>44</v>
      </c>
      <c r="O12" s="56">
        <v>75</v>
      </c>
      <c r="P12" s="56">
        <f t="shared" si="0"/>
        <v>0.06</v>
      </c>
      <c r="Q12" s="57">
        <f t="shared" si="1"/>
        <v>128.65600000000001</v>
      </c>
      <c r="R12" s="57">
        <f t="shared" si="1"/>
        <v>0</v>
      </c>
      <c r="S12" s="57">
        <f t="shared" si="1"/>
        <v>0</v>
      </c>
      <c r="T12" s="57">
        <f t="shared" si="2"/>
        <v>128.65600000000001</v>
      </c>
    </row>
    <row r="13" spans="2:33" ht="93.6">
      <c r="B13" s="53">
        <v>12</v>
      </c>
      <c r="C13" s="6">
        <v>59</v>
      </c>
      <c r="D13" s="48" t="s">
        <v>305</v>
      </c>
      <c r="E13" s="1" t="s">
        <v>66</v>
      </c>
      <c r="F13" s="2" t="s">
        <v>2</v>
      </c>
      <c r="G13" s="7">
        <v>0</v>
      </c>
      <c r="H13" s="7"/>
      <c r="I13" s="54"/>
      <c r="J13" s="54"/>
      <c r="K13" s="55">
        <v>0.4</v>
      </c>
      <c r="L13" s="55">
        <v>0.8</v>
      </c>
      <c r="M13" s="55">
        <v>0.51200000000000001</v>
      </c>
      <c r="N13" s="56">
        <v>44</v>
      </c>
      <c r="O13" s="56">
        <v>75</v>
      </c>
      <c r="P13" s="56">
        <f t="shared" si="0"/>
        <v>0.06</v>
      </c>
      <c r="Q13" s="57">
        <f t="shared" si="1"/>
        <v>0</v>
      </c>
      <c r="R13" s="57">
        <f t="shared" si="1"/>
        <v>0</v>
      </c>
      <c r="S13" s="57">
        <f t="shared" si="1"/>
        <v>0</v>
      </c>
      <c r="T13" s="57">
        <f t="shared" si="2"/>
        <v>0</v>
      </c>
    </row>
    <row r="14" spans="2:33" ht="121.5" customHeight="1">
      <c r="B14" s="53">
        <v>39</v>
      </c>
      <c r="C14" s="4">
        <v>15</v>
      </c>
      <c r="D14" s="48" t="s">
        <v>306</v>
      </c>
      <c r="E14" s="9" t="s">
        <v>193</v>
      </c>
      <c r="F14" s="10"/>
      <c r="G14" s="10"/>
      <c r="H14" s="58"/>
      <c r="I14" s="54"/>
      <c r="J14" s="54"/>
      <c r="K14" s="55">
        <v>0.4</v>
      </c>
      <c r="L14" s="55">
        <v>0.8</v>
      </c>
      <c r="M14" s="55">
        <v>0.51200000000000001</v>
      </c>
      <c r="N14" s="56">
        <v>44</v>
      </c>
      <c r="O14" s="56">
        <v>75</v>
      </c>
      <c r="P14" s="56">
        <f t="shared" si="0"/>
        <v>0.06</v>
      </c>
      <c r="Q14" s="57">
        <f t="shared" si="1"/>
        <v>0</v>
      </c>
      <c r="R14" s="57">
        <f t="shared" si="1"/>
        <v>0</v>
      </c>
      <c r="S14" s="57">
        <f t="shared" si="1"/>
        <v>0</v>
      </c>
      <c r="T14" s="57">
        <f t="shared" si="2"/>
        <v>0</v>
      </c>
    </row>
    <row r="15" spans="2:33" ht="93.6">
      <c r="B15" s="53">
        <v>40</v>
      </c>
      <c r="C15" s="6">
        <v>16</v>
      </c>
      <c r="D15" s="48" t="s">
        <v>307</v>
      </c>
      <c r="E15" s="9" t="s">
        <v>194</v>
      </c>
      <c r="F15" s="4"/>
      <c r="G15" s="4"/>
      <c r="H15" s="8"/>
      <c r="I15" s="54"/>
      <c r="J15" s="54"/>
      <c r="K15" s="55">
        <v>0.4</v>
      </c>
      <c r="L15" s="55">
        <v>0.8</v>
      </c>
      <c r="M15" s="55">
        <v>0.51200000000000001</v>
      </c>
      <c r="N15" s="56">
        <v>44</v>
      </c>
      <c r="O15" s="56">
        <v>75</v>
      </c>
      <c r="P15" s="56">
        <f t="shared" si="0"/>
        <v>0.06</v>
      </c>
      <c r="Q15" s="57">
        <f t="shared" si="1"/>
        <v>0</v>
      </c>
      <c r="R15" s="57">
        <f t="shared" si="1"/>
        <v>0</v>
      </c>
      <c r="S15" s="57">
        <f t="shared" si="1"/>
        <v>0</v>
      </c>
      <c r="T15" s="57">
        <f t="shared" si="2"/>
        <v>0</v>
      </c>
    </row>
    <row r="16" spans="2:33" ht="104.7" customHeight="1">
      <c r="B16" s="53">
        <v>41</v>
      </c>
      <c r="C16" s="4">
        <v>17</v>
      </c>
      <c r="D16" s="48" t="s">
        <v>308</v>
      </c>
      <c r="E16" s="9" t="s">
        <v>195</v>
      </c>
      <c r="F16" s="11"/>
      <c r="G16" s="11"/>
      <c r="H16" s="59"/>
      <c r="I16" s="54"/>
      <c r="J16" s="54"/>
      <c r="K16" s="55">
        <v>0.4</v>
      </c>
      <c r="L16" s="55">
        <v>0.8</v>
      </c>
      <c r="M16" s="55">
        <v>0.51200000000000001</v>
      </c>
      <c r="N16" s="56">
        <v>44</v>
      </c>
      <c r="O16" s="56">
        <v>75</v>
      </c>
      <c r="P16" s="56">
        <f t="shared" si="0"/>
        <v>0.06</v>
      </c>
      <c r="Q16" s="57">
        <f t="shared" si="1"/>
        <v>0</v>
      </c>
      <c r="R16" s="57">
        <f t="shared" si="1"/>
        <v>0</v>
      </c>
      <c r="S16" s="57">
        <f t="shared" si="1"/>
        <v>0</v>
      </c>
      <c r="T16" s="57">
        <f t="shared" si="2"/>
        <v>0</v>
      </c>
      <c r="X16" s="60"/>
      <c r="Y16" s="61"/>
      <c r="Z16" s="62"/>
      <c r="AA16" s="63"/>
      <c r="AB16" s="63"/>
      <c r="AC16" s="64"/>
      <c r="AD16" s="65"/>
      <c r="AG16" s="66"/>
    </row>
    <row r="17" spans="2:33" ht="143.69999999999999" customHeight="1">
      <c r="B17" s="53">
        <v>42</v>
      </c>
      <c r="C17" s="6">
        <v>18</v>
      </c>
      <c r="D17" s="48" t="s">
        <v>309</v>
      </c>
      <c r="E17" s="5" t="s">
        <v>185</v>
      </c>
      <c r="F17" s="4"/>
      <c r="G17" s="4"/>
      <c r="H17" s="8"/>
      <c r="I17" s="54"/>
      <c r="J17" s="54"/>
      <c r="K17" s="55">
        <v>0.4</v>
      </c>
      <c r="L17" s="55">
        <v>0.8</v>
      </c>
      <c r="M17" s="55">
        <v>0.51200000000000001</v>
      </c>
      <c r="N17" s="56">
        <v>44</v>
      </c>
      <c r="O17" s="56">
        <v>75</v>
      </c>
      <c r="P17" s="56">
        <f t="shared" si="0"/>
        <v>0.06</v>
      </c>
      <c r="Q17" s="57">
        <f t="shared" si="1"/>
        <v>0</v>
      </c>
      <c r="R17" s="57">
        <f t="shared" si="1"/>
        <v>0</v>
      </c>
      <c r="S17" s="57">
        <f t="shared" si="1"/>
        <v>0</v>
      </c>
      <c r="T17" s="57">
        <f t="shared" si="2"/>
        <v>0</v>
      </c>
      <c r="X17" s="60"/>
      <c r="Y17" s="61"/>
      <c r="Z17" s="62"/>
      <c r="AA17" s="63"/>
      <c r="AB17" s="63"/>
      <c r="AC17" s="64"/>
      <c r="AD17" s="65"/>
      <c r="AG17" s="66"/>
    </row>
    <row r="18" spans="2:33">
      <c r="T18" s="67">
        <f>ROUND(SUM(T4:T17),0)</f>
        <v>308</v>
      </c>
    </row>
    <row r="26" spans="2:33">
      <c r="H26" s="68" t="s">
        <v>319</v>
      </c>
      <c r="I26" s="68"/>
      <c r="J26" s="69" t="s">
        <v>560</v>
      </c>
      <c r="K26" s="69"/>
      <c r="L26" s="68" t="s">
        <v>561</v>
      </c>
      <c r="M26" s="68"/>
      <c r="N26" s="70" t="s">
        <v>562</v>
      </c>
      <c r="O26" s="70"/>
    </row>
    <row r="27" spans="2:33">
      <c r="H27" s="46" t="s">
        <v>312</v>
      </c>
      <c r="I27" s="71">
        <v>4.7222222222222221E-2</v>
      </c>
      <c r="J27" s="72"/>
      <c r="K27" s="46">
        <v>191.03</v>
      </c>
      <c r="L27" s="72" t="s">
        <v>164</v>
      </c>
      <c r="M27" s="46">
        <v>11.04</v>
      </c>
      <c r="N27" s="72" t="s">
        <v>324</v>
      </c>
      <c r="O27" s="46">
        <v>547.15</v>
      </c>
    </row>
    <row r="28" spans="2:33">
      <c r="H28" s="46" t="s">
        <v>164</v>
      </c>
      <c r="I28" s="46">
        <v>15.27</v>
      </c>
      <c r="J28" s="72" t="s">
        <v>164</v>
      </c>
      <c r="K28" s="46">
        <f>K27*0.1</f>
        <v>19.103000000000002</v>
      </c>
      <c r="L28" s="72"/>
      <c r="M28" s="46">
        <f>M27*0.016</f>
        <v>0.17663999999999999</v>
      </c>
      <c r="N28" s="72"/>
      <c r="O28" s="46">
        <f>O27*0.008</f>
        <v>4.3772000000000002</v>
      </c>
    </row>
    <row r="29" spans="2:33">
      <c r="H29" s="46" t="s">
        <v>313</v>
      </c>
      <c r="I29" s="46">
        <f>0.61*0.21*0.11</f>
        <v>1.4090999999999999E-2</v>
      </c>
      <c r="J29" s="72" t="s">
        <v>563</v>
      </c>
      <c r="K29" s="71">
        <v>4.4444444444444446E-2</v>
      </c>
      <c r="L29" s="72" t="s">
        <v>318</v>
      </c>
      <c r="M29" s="46">
        <f>M28*1.33</f>
        <v>0.23493120000000001</v>
      </c>
      <c r="N29" s="72" t="s">
        <v>318</v>
      </c>
      <c r="O29" s="46">
        <f>O28*1.33</f>
        <v>5.821676000000001</v>
      </c>
    </row>
    <row r="30" spans="2:33">
      <c r="H30" s="46" t="s">
        <v>314</v>
      </c>
      <c r="I30" s="73">
        <f>I28/I29</f>
        <v>1083.670427932723</v>
      </c>
      <c r="J30" s="72" t="s">
        <v>313</v>
      </c>
      <c r="K30" s="46">
        <f>0.61*0.21*0.11</f>
        <v>1.4090999999999999E-2</v>
      </c>
      <c r="L30" s="72" t="s">
        <v>563</v>
      </c>
      <c r="M30" s="71">
        <v>4.5833333333333337E-2</v>
      </c>
      <c r="N30" s="72" t="s">
        <v>563</v>
      </c>
      <c r="O30" s="71">
        <v>4.5833333333333337E-2</v>
      </c>
    </row>
    <row r="31" spans="2:33">
      <c r="H31" s="46" t="s">
        <v>315</v>
      </c>
      <c r="I31" s="46">
        <f>0.6*0.2*0.1</f>
        <v>1.2E-2</v>
      </c>
      <c r="J31" s="72" t="s">
        <v>314</v>
      </c>
      <c r="K31" s="73">
        <f>K28/K30</f>
        <v>1355.6880278191754</v>
      </c>
      <c r="L31" s="72" t="s">
        <v>564</v>
      </c>
      <c r="M31" s="46">
        <f>(1/7)*M29</f>
        <v>3.3561599999999997E-2</v>
      </c>
      <c r="N31" s="72" t="s">
        <v>564</v>
      </c>
      <c r="O31" s="46">
        <f>(1/7)*O29</f>
        <v>0.83166800000000007</v>
      </c>
    </row>
    <row r="32" spans="2:33">
      <c r="H32" s="46" t="s">
        <v>316</v>
      </c>
      <c r="I32" s="46">
        <f>I30*I31</f>
        <v>13.004045135192676</v>
      </c>
      <c r="J32" s="72" t="s">
        <v>315</v>
      </c>
      <c r="K32" s="46">
        <f>0.6*0.2*0.1</f>
        <v>1.2E-2</v>
      </c>
      <c r="L32" s="72" t="s">
        <v>565</v>
      </c>
      <c r="M32" s="74">
        <f>(6/7)*M29</f>
        <v>0.20136959999999998</v>
      </c>
      <c r="N32" s="72" t="s">
        <v>565</v>
      </c>
      <c r="O32" s="74">
        <f>(6/7)*O29</f>
        <v>4.9900080000000004</v>
      </c>
    </row>
    <row r="33" spans="7:22">
      <c r="H33" s="46" t="s">
        <v>317</v>
      </c>
      <c r="I33" s="46">
        <f>I28-I32</f>
        <v>2.2659548648073233</v>
      </c>
      <c r="J33" s="72" t="s">
        <v>316</v>
      </c>
      <c r="K33" s="46">
        <f>K32*K31</f>
        <v>16.268256333830106</v>
      </c>
      <c r="L33" s="72" t="s">
        <v>563</v>
      </c>
      <c r="M33" s="71">
        <v>4.4444444444444446E-2</v>
      </c>
      <c r="N33" s="72" t="s">
        <v>563</v>
      </c>
      <c r="O33" s="71">
        <v>4.4444444444444446E-2</v>
      </c>
    </row>
    <row r="34" spans="7:22">
      <c r="H34" s="46" t="s">
        <v>318</v>
      </c>
      <c r="I34" s="46">
        <f>I33*1.33</f>
        <v>3.01371997019374</v>
      </c>
      <c r="J34" s="72" t="s">
        <v>317</v>
      </c>
      <c r="K34" s="46">
        <f>K28-K33</f>
        <v>2.8347436661698957</v>
      </c>
      <c r="L34" s="72"/>
      <c r="M34" s="46">
        <f>M27*0.004</f>
        <v>4.4159999999999998E-2</v>
      </c>
      <c r="N34" s="72"/>
      <c r="O34" s="46">
        <f>O27*0.004</f>
        <v>2.1886000000000001</v>
      </c>
    </row>
    <row r="35" spans="7:22">
      <c r="H35" s="46" t="s">
        <v>310</v>
      </c>
      <c r="I35" s="46">
        <f>(1/9)*I34</f>
        <v>0.33485777446597109</v>
      </c>
      <c r="J35" s="72" t="s">
        <v>318</v>
      </c>
      <c r="K35" s="46">
        <f>K34*1.33</f>
        <v>3.7702090760059614</v>
      </c>
      <c r="L35" s="46" t="s">
        <v>318</v>
      </c>
      <c r="M35" s="46">
        <f>M34*1.33</f>
        <v>5.8732800000000002E-2</v>
      </c>
      <c r="N35" s="72" t="s">
        <v>318</v>
      </c>
      <c r="O35" s="46">
        <f>O34*1.33</f>
        <v>2.9108380000000005</v>
      </c>
    </row>
    <row r="36" spans="7:22">
      <c r="H36" s="46" t="s">
        <v>311</v>
      </c>
      <c r="I36" s="73">
        <f>(8/9)*I34</f>
        <v>2.6788621957277687</v>
      </c>
      <c r="J36" s="72" t="s">
        <v>310</v>
      </c>
      <c r="K36" s="46">
        <f>(1/5)*K35</f>
        <v>0.75404181520119229</v>
      </c>
      <c r="L36" s="72" t="s">
        <v>564</v>
      </c>
      <c r="M36" s="46">
        <f>M35*(1/5)</f>
        <v>1.1746560000000001E-2</v>
      </c>
      <c r="N36" s="72" t="s">
        <v>564</v>
      </c>
      <c r="O36" s="46">
        <f>(1/5)*O35</f>
        <v>0.58216760000000012</v>
      </c>
    </row>
    <row r="37" spans="7:22">
      <c r="J37" s="72" t="s">
        <v>311</v>
      </c>
      <c r="K37" s="73">
        <f>(4/5)*K35</f>
        <v>3.0161672608047692</v>
      </c>
      <c r="L37" s="72" t="s">
        <v>565</v>
      </c>
      <c r="M37" s="74">
        <f>(4/5)*M35</f>
        <v>4.6986240000000006E-2</v>
      </c>
      <c r="N37" s="72" t="s">
        <v>565</v>
      </c>
      <c r="O37" s="74">
        <f>(4/5)*O35</f>
        <v>2.3286704000000005</v>
      </c>
    </row>
    <row r="38" spans="7:22">
      <c r="L38" s="46" t="s">
        <v>566</v>
      </c>
      <c r="M38" s="73">
        <f>M37+M32</f>
        <v>0.24835583999999999</v>
      </c>
      <c r="N38" s="72" t="s">
        <v>566</v>
      </c>
      <c r="O38" s="73">
        <f>O37+O32</f>
        <v>7.3186784000000014</v>
      </c>
    </row>
    <row r="39" spans="7:22">
      <c r="V39" s="71"/>
    </row>
    <row r="46" spans="7:22">
      <c r="G46" s="46">
        <f>15*37</f>
        <v>555</v>
      </c>
    </row>
  </sheetData>
  <mergeCells count="2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 ref="N1:P1"/>
    <mergeCell ref="G1:G3"/>
    <mergeCell ref="B1:B3"/>
    <mergeCell ref="C1:C3"/>
    <mergeCell ref="D1:D3"/>
    <mergeCell ref="E1:E3"/>
    <mergeCell ref="F1:F3"/>
  </mergeCells>
  <pageMargins left="0.39370078740157483" right="0.31496062992125984" top="0.55118110236220474" bottom="0.35433070866141736" header="0.31496062992125984" footer="0.31496062992125984"/>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92D050"/>
  </sheetPr>
  <dimension ref="A1:AF906"/>
  <sheetViews>
    <sheetView tabSelected="1" view="pageBreakPreview" zoomScale="75" zoomScaleNormal="75" zoomScaleSheetLayoutView="75" workbookViewId="0">
      <pane ySplit="4" topLeftCell="A767" activePane="bottomLeft" state="frozen"/>
      <selection pane="bottomLeft" activeCell="D740" sqref="D740"/>
    </sheetView>
  </sheetViews>
  <sheetFormatPr defaultColWidth="8.77734375" defaultRowHeight="15" outlineLevelRow="1"/>
  <cols>
    <col min="1" max="1" width="5.44140625" style="87" customWidth="1"/>
    <col min="2" max="2" width="5.109375" style="87" hidden="1" customWidth="1"/>
    <col min="3" max="3" width="10" style="87" customWidth="1"/>
    <col min="4" max="4" width="64.77734375" style="198" customWidth="1"/>
    <col min="5" max="5" width="6.44140625" style="87" hidden="1" customWidth="1"/>
    <col min="6" max="6" width="6.109375" style="87" hidden="1" customWidth="1"/>
    <col min="7" max="7" width="12.33203125" style="87" hidden="1" customWidth="1"/>
    <col min="8" max="8" width="17.6640625" style="87" hidden="1" customWidth="1"/>
    <col min="9" max="9" width="10.77734375" style="202" customWidth="1"/>
    <col min="10" max="10" width="6.109375" style="111" customWidth="1"/>
    <col min="11" max="11" width="12.109375" style="111" customWidth="1"/>
    <col min="12" max="12" width="18.44140625" style="111" bestFit="1" customWidth="1"/>
    <col min="13" max="13" width="21.109375" style="111" customWidth="1"/>
    <col min="14" max="14" width="21" style="111" customWidth="1"/>
    <col min="15" max="15" width="21.6640625" style="203" customWidth="1"/>
    <col min="16" max="16" width="8" style="111" customWidth="1"/>
    <col min="17" max="17" width="12.109375" style="111" bestFit="1" customWidth="1"/>
    <col min="18" max="19" width="21.77734375" style="87" customWidth="1"/>
    <col min="20" max="20" width="21.77734375" style="149" customWidth="1"/>
    <col min="21" max="24" width="21.77734375" style="87" customWidth="1"/>
    <col min="25" max="16384" width="8.77734375" style="87"/>
  </cols>
  <sheetData>
    <row r="1" spans="1:32" s="85" customFormat="1">
      <c r="D1" s="80"/>
      <c r="E1" s="79"/>
      <c r="F1" s="79"/>
      <c r="G1" s="79"/>
      <c r="H1" s="79"/>
      <c r="I1" s="81"/>
      <c r="J1" s="82"/>
      <c r="K1" s="82"/>
      <c r="L1" s="82"/>
      <c r="M1" s="82"/>
      <c r="N1" s="82"/>
      <c r="O1" s="83"/>
      <c r="P1" s="84"/>
      <c r="Q1" s="84"/>
      <c r="T1" s="86"/>
      <c r="AE1" s="87"/>
      <c r="AF1" s="88"/>
    </row>
    <row r="2" spans="1:32" s="85" customFormat="1" ht="28.95" customHeight="1">
      <c r="A2" s="772" t="s">
        <v>727</v>
      </c>
      <c r="B2" s="773"/>
      <c r="C2" s="773"/>
      <c r="D2" s="773"/>
      <c r="E2" s="773"/>
      <c r="F2" s="773"/>
      <c r="G2" s="773"/>
      <c r="H2" s="773"/>
      <c r="I2" s="773"/>
      <c r="J2" s="773"/>
      <c r="K2" s="773"/>
      <c r="L2" s="773"/>
      <c r="M2" s="773"/>
      <c r="N2" s="773"/>
      <c r="O2" s="774"/>
      <c r="P2" s="89"/>
      <c r="Q2" s="84"/>
      <c r="T2" s="86"/>
      <c r="AE2" s="87"/>
      <c r="AF2" s="88"/>
    </row>
    <row r="3" spans="1:32" ht="27.75" customHeight="1">
      <c r="A3" s="775" t="s">
        <v>602</v>
      </c>
      <c r="B3" s="776" t="s">
        <v>277</v>
      </c>
      <c r="C3" s="776" t="s">
        <v>278</v>
      </c>
      <c r="D3" s="777" t="s">
        <v>5</v>
      </c>
      <c r="E3" s="778" t="s">
        <v>811</v>
      </c>
      <c r="F3" s="778"/>
      <c r="G3" s="778"/>
      <c r="H3" s="778"/>
      <c r="I3" s="779" t="s">
        <v>812</v>
      </c>
      <c r="J3" s="779"/>
      <c r="K3" s="779"/>
      <c r="L3" s="779"/>
      <c r="M3" s="780" t="s">
        <v>170</v>
      </c>
      <c r="N3" s="780" t="s">
        <v>171</v>
      </c>
      <c r="O3" s="780" t="s">
        <v>172</v>
      </c>
      <c r="P3" s="92"/>
      <c r="Q3" s="93"/>
      <c r="R3" s="94"/>
      <c r="S3" s="94"/>
      <c r="T3" s="94"/>
      <c r="X3" s="95"/>
      <c r="Y3" s="95"/>
      <c r="Z3" s="95"/>
      <c r="AA3" s="95"/>
      <c r="AB3" s="95"/>
      <c r="AC3" s="95"/>
      <c r="AD3" s="95"/>
    </row>
    <row r="4" spans="1:32" ht="15.6">
      <c r="A4" s="775"/>
      <c r="B4" s="776"/>
      <c r="C4" s="776"/>
      <c r="D4" s="777"/>
      <c r="E4" s="90" t="s">
        <v>164</v>
      </c>
      <c r="F4" s="90" t="s">
        <v>165</v>
      </c>
      <c r="G4" s="90" t="s">
        <v>166</v>
      </c>
      <c r="H4" s="90" t="s">
        <v>167</v>
      </c>
      <c r="I4" s="96" t="s">
        <v>164</v>
      </c>
      <c r="J4" s="90" t="s">
        <v>165</v>
      </c>
      <c r="K4" s="90" t="s">
        <v>166</v>
      </c>
      <c r="L4" s="90" t="s">
        <v>167</v>
      </c>
      <c r="M4" s="780"/>
      <c r="N4" s="780"/>
      <c r="O4" s="780"/>
      <c r="P4" s="97"/>
      <c r="Q4" s="90"/>
      <c r="R4" s="90"/>
      <c r="S4" s="90"/>
      <c r="T4" s="98"/>
      <c r="U4" s="99"/>
      <c r="V4" s="99"/>
      <c r="W4" s="99"/>
      <c r="X4" s="85"/>
      <c r="Y4" s="85"/>
      <c r="Z4" s="85"/>
      <c r="AA4" s="85"/>
      <c r="AB4" s="85"/>
      <c r="AC4" s="85"/>
      <c r="AD4" s="85"/>
    </row>
    <row r="5" spans="1:32" s="152" customFormat="1" ht="15.6">
      <c r="A5" s="99">
        <v>1</v>
      </c>
      <c r="B5" s="99">
        <v>2</v>
      </c>
      <c r="C5" s="99">
        <v>3</v>
      </c>
      <c r="D5" s="90">
        <v>4</v>
      </c>
      <c r="E5" s="90">
        <v>5</v>
      </c>
      <c r="F5" s="90">
        <v>6</v>
      </c>
      <c r="G5" s="90">
        <v>7</v>
      </c>
      <c r="H5" s="90">
        <v>8</v>
      </c>
      <c r="I5" s="96">
        <v>9</v>
      </c>
      <c r="J5" s="90">
        <v>10</v>
      </c>
      <c r="K5" s="90">
        <v>11</v>
      </c>
      <c r="L5" s="90">
        <v>12</v>
      </c>
      <c r="M5" s="90">
        <v>13</v>
      </c>
      <c r="N5" s="90">
        <v>14</v>
      </c>
      <c r="O5" s="91">
        <v>15</v>
      </c>
      <c r="P5" s="97"/>
      <c r="Q5" s="90"/>
      <c r="R5" s="90"/>
      <c r="S5" s="90"/>
      <c r="T5" s="98"/>
      <c r="U5" s="99"/>
      <c r="V5" s="99"/>
      <c r="W5" s="99"/>
      <c r="X5" s="262"/>
      <c r="Y5" s="262"/>
      <c r="Z5" s="262"/>
      <c r="AA5" s="262"/>
      <c r="AB5" s="262"/>
      <c r="AC5" s="262"/>
      <c r="AD5" s="262"/>
    </row>
    <row r="6" spans="1:32" ht="15.6">
      <c r="A6" s="85"/>
      <c r="B6" s="85"/>
      <c r="C6" s="85"/>
      <c r="D6" s="100" t="s">
        <v>175</v>
      </c>
      <c r="E6" s="90"/>
      <c r="F6" s="90"/>
      <c r="G6" s="90"/>
      <c r="H6" s="90"/>
      <c r="I6" s="96"/>
      <c r="J6" s="90"/>
      <c r="K6" s="90"/>
      <c r="L6" s="90"/>
      <c r="M6" s="90"/>
      <c r="N6" s="90"/>
      <c r="O6" s="91"/>
      <c r="P6" s="97"/>
      <c r="Q6" s="90"/>
      <c r="R6" s="101" t="s">
        <v>233</v>
      </c>
      <c r="S6" s="101" t="s">
        <v>234</v>
      </c>
      <c r="T6" s="86" t="s">
        <v>235</v>
      </c>
      <c r="U6" s="82" t="s">
        <v>236</v>
      </c>
      <c r="V6" s="99"/>
      <c r="W6" s="99"/>
      <c r="X6" s="85"/>
      <c r="Y6" s="85"/>
      <c r="Z6" s="85"/>
      <c r="AA6" s="85"/>
      <c r="AB6" s="85"/>
      <c r="AC6" s="85"/>
      <c r="AD6" s="85"/>
    </row>
    <row r="7" spans="1:32" ht="45" outlineLevel="1">
      <c r="A7" s="102">
        <v>1</v>
      </c>
      <c r="B7" s="84">
        <f>IF(ISBLANK(A7),"",A7)</f>
        <v>1</v>
      </c>
      <c r="C7" s="186" t="str">
        <f>IF(ISBLANK(B7), "", IF(B7&lt;10, "IVF00" &amp; B7, IF(AND(B7&gt;=10, B7&lt;=99), "IVF0" &amp; B7, IF(B7&gt;99, "IVF" &amp; B7))))</f>
        <v>IVF001</v>
      </c>
      <c r="D7" s="80" t="s">
        <v>6</v>
      </c>
      <c r="E7" s="102">
        <v>2</v>
      </c>
      <c r="F7" s="101" t="s">
        <v>7</v>
      </c>
      <c r="G7" s="103">
        <v>240000</v>
      </c>
      <c r="H7" s="104">
        <f>ROUND(E7*G7,0)</f>
        <v>480000</v>
      </c>
      <c r="I7" s="105">
        <f>E7</f>
        <v>2</v>
      </c>
      <c r="J7" s="102" t="str">
        <f>F7</f>
        <v>No</v>
      </c>
      <c r="K7" s="104">
        <f>G7</f>
        <v>240000</v>
      </c>
      <c r="L7" s="104">
        <f>ROUND(I7*K7,0)</f>
        <v>480000</v>
      </c>
      <c r="M7" s="106">
        <f>IF(L7&gt;H7,L7-H7,0)</f>
        <v>0</v>
      </c>
      <c r="N7" s="104">
        <f>IF(H7&gt;L7,H7-L7,0)</f>
        <v>0</v>
      </c>
      <c r="O7" s="83" t="s">
        <v>694</v>
      </c>
      <c r="P7" s="89" t="s">
        <v>237</v>
      </c>
      <c r="Q7" s="84" t="s">
        <v>237</v>
      </c>
      <c r="R7" s="107">
        <f t="shared" ref="R7:R21" ca="1" si="0">SUMIF($P$7:$P$835,Q7,$H$7:$H$834)</f>
        <v>26018225</v>
      </c>
      <c r="S7" s="107">
        <f t="shared" ref="S7:S21" ca="1" si="1">SUMIF($P$7:$P$835,Q7,$L$7:$L$834)</f>
        <v>25908225</v>
      </c>
      <c r="T7" s="107">
        <f t="shared" ref="T7:T21" si="2">SUMIF($P$7:$P$834,Q7,$M$7:$M$834)</f>
        <v>0</v>
      </c>
      <c r="U7" s="107">
        <f t="shared" ref="U7:U21" si="3">SUMIF($P$7:$P$834,Q7,$N$7:$N$834)</f>
        <v>110000</v>
      </c>
      <c r="V7" s="108"/>
      <c r="W7" s="109"/>
      <c r="X7" s="85"/>
      <c r="Y7" s="85"/>
      <c r="Z7" s="85"/>
      <c r="AA7" s="85"/>
      <c r="AB7" s="85"/>
      <c r="AC7" s="85"/>
      <c r="AD7" s="85"/>
    </row>
    <row r="8" spans="1:32" ht="15.6" outlineLevel="1">
      <c r="A8" s="82"/>
      <c r="B8" s="84"/>
      <c r="C8" s="186" t="str">
        <f t="shared" ref="C8:C70" si="4">IF(ISBLANK(B8), "", IF(B8&lt;10, "IVF00" &amp; B8, IF(AND(B8&gt;=10, B8&lt;=99), "IVF0" &amp; B8, IF(B8&gt;99, "IVF" &amp; B8))))</f>
        <v/>
      </c>
      <c r="D8" s="184" t="s">
        <v>647</v>
      </c>
      <c r="E8" s="82"/>
      <c r="F8" s="82"/>
      <c r="G8" s="106"/>
      <c r="H8" s="106"/>
      <c r="I8" s="81"/>
      <c r="J8" s="82"/>
      <c r="K8" s="106"/>
      <c r="L8" s="106"/>
      <c r="M8" s="106"/>
      <c r="N8" s="106"/>
      <c r="O8" s="83"/>
      <c r="P8" s="89" t="s">
        <v>237</v>
      </c>
      <c r="Q8" s="84" t="s">
        <v>221</v>
      </c>
      <c r="R8" s="107">
        <f t="shared" ca="1" si="0"/>
        <v>7431553</v>
      </c>
      <c r="S8" s="107">
        <f t="shared" ca="1" si="1"/>
        <v>5612831</v>
      </c>
      <c r="T8" s="107">
        <f t="shared" si="2"/>
        <v>459997</v>
      </c>
      <c r="U8" s="107">
        <f t="shared" si="3"/>
        <v>2278719</v>
      </c>
      <c r="V8" s="108"/>
      <c r="W8" s="109"/>
      <c r="X8" s="85"/>
      <c r="Y8" s="85"/>
      <c r="Z8" s="85"/>
      <c r="AA8" s="85"/>
      <c r="AB8" s="85"/>
      <c r="AC8" s="85"/>
      <c r="AD8" s="85"/>
    </row>
    <row r="9" spans="1:32" ht="15.6" outlineLevel="1">
      <c r="A9" s="82"/>
      <c r="B9" s="84"/>
      <c r="C9" s="186" t="str">
        <f t="shared" si="4"/>
        <v/>
      </c>
      <c r="D9" s="184"/>
      <c r="E9" s="82"/>
      <c r="F9" s="82"/>
      <c r="G9" s="106"/>
      <c r="H9" s="106"/>
      <c r="I9" s="81"/>
      <c r="J9" s="82"/>
      <c r="K9" s="106"/>
      <c r="L9" s="106"/>
      <c r="M9" s="106"/>
      <c r="N9" s="106"/>
      <c r="O9" s="83"/>
      <c r="P9" s="89" t="s">
        <v>237</v>
      </c>
      <c r="Q9" s="84" t="s">
        <v>222</v>
      </c>
      <c r="R9" s="107">
        <f t="shared" ca="1" si="0"/>
        <v>204480</v>
      </c>
      <c r="S9" s="107">
        <f t="shared" ca="1" si="1"/>
        <v>126489</v>
      </c>
      <c r="T9" s="107">
        <f t="shared" si="2"/>
        <v>6962</v>
      </c>
      <c r="U9" s="107">
        <f t="shared" si="3"/>
        <v>84953</v>
      </c>
      <c r="V9" s="108"/>
      <c r="W9" s="109"/>
      <c r="X9" s="85"/>
      <c r="Y9" s="85"/>
      <c r="Z9" s="85"/>
      <c r="AA9" s="85"/>
      <c r="AB9" s="85"/>
      <c r="AC9" s="85"/>
      <c r="AD9" s="85"/>
    </row>
    <row r="10" spans="1:32" ht="45" outlineLevel="1">
      <c r="A10" s="102">
        <v>2</v>
      </c>
      <c r="B10" s="84">
        <f t="shared" ref="B10:B73" si="5">IF(ISBLANK(A10),"",A10)</f>
        <v>2</v>
      </c>
      <c r="C10" s="186" t="str">
        <f t="shared" si="4"/>
        <v>IVF002</v>
      </c>
      <c r="D10" s="80" t="s">
        <v>8</v>
      </c>
      <c r="E10" s="102">
        <v>2</v>
      </c>
      <c r="F10" s="101" t="s">
        <v>7</v>
      </c>
      <c r="G10" s="103">
        <v>49500</v>
      </c>
      <c r="H10" s="104">
        <f>ROUND(E10*G10,0)</f>
        <v>99000</v>
      </c>
      <c r="I10" s="105">
        <f>E10</f>
        <v>2</v>
      </c>
      <c r="J10" s="102" t="str">
        <f>F10</f>
        <v>No</v>
      </c>
      <c r="K10" s="104">
        <f>G10</f>
        <v>49500</v>
      </c>
      <c r="L10" s="104">
        <f>ROUND(I10*K10,0)</f>
        <v>99000</v>
      </c>
      <c r="M10" s="106">
        <f>IF(L10&gt;H10,L10-H10,0)</f>
        <v>0</v>
      </c>
      <c r="N10" s="104">
        <f>IF(H10&gt;L10,H10-L10,0)</f>
        <v>0</v>
      </c>
      <c r="O10" s="83" t="s">
        <v>548</v>
      </c>
      <c r="P10" s="89" t="s">
        <v>237</v>
      </c>
      <c r="Q10" s="84" t="s">
        <v>220</v>
      </c>
      <c r="R10" s="107">
        <f t="shared" ca="1" si="0"/>
        <v>3732008</v>
      </c>
      <c r="S10" s="107">
        <f t="shared" ca="1" si="1"/>
        <v>4027908</v>
      </c>
      <c r="T10" s="107">
        <f t="shared" si="2"/>
        <v>878126</v>
      </c>
      <c r="U10" s="107">
        <f t="shared" si="3"/>
        <v>582226</v>
      </c>
      <c r="V10" s="108"/>
      <c r="W10" s="109"/>
      <c r="X10" s="85"/>
      <c r="Y10" s="85"/>
      <c r="Z10" s="85"/>
      <c r="AA10" s="85"/>
      <c r="AB10" s="85"/>
      <c r="AC10" s="85"/>
      <c r="AD10" s="85"/>
    </row>
    <row r="11" spans="1:32" ht="15.6" outlineLevel="1">
      <c r="A11" s="82"/>
      <c r="B11" s="84" t="str">
        <f t="shared" si="5"/>
        <v/>
      </c>
      <c r="C11" s="186"/>
      <c r="D11" s="184" t="s">
        <v>645</v>
      </c>
      <c r="E11" s="82"/>
      <c r="F11" s="82"/>
      <c r="G11" s="106"/>
      <c r="H11" s="106"/>
      <c r="I11" s="81"/>
      <c r="J11" s="82"/>
      <c r="K11" s="106"/>
      <c r="L11" s="106"/>
      <c r="M11" s="106"/>
      <c r="N11" s="106"/>
      <c r="O11" s="83"/>
      <c r="P11" s="89" t="s">
        <v>237</v>
      </c>
      <c r="Q11" s="84" t="s">
        <v>223</v>
      </c>
      <c r="R11" s="107">
        <f t="shared" ca="1" si="0"/>
        <v>827000</v>
      </c>
      <c r="S11" s="107">
        <f t="shared" ca="1" si="1"/>
        <v>827000</v>
      </c>
      <c r="T11" s="107">
        <f t="shared" si="2"/>
        <v>0</v>
      </c>
      <c r="U11" s="107">
        <f t="shared" si="3"/>
        <v>0</v>
      </c>
      <c r="V11" s="108"/>
      <c r="W11" s="109"/>
      <c r="X11" s="85"/>
      <c r="Y11" s="85"/>
      <c r="Z11" s="85"/>
      <c r="AA11" s="85"/>
      <c r="AB11" s="85"/>
      <c r="AC11" s="85"/>
      <c r="AD11" s="85"/>
    </row>
    <row r="12" spans="1:32" ht="15.6" outlineLevel="1">
      <c r="A12" s="82"/>
      <c r="B12" s="84" t="str">
        <f t="shared" si="5"/>
        <v/>
      </c>
      <c r="C12" s="186"/>
      <c r="D12" s="184"/>
      <c r="E12" s="82"/>
      <c r="F12" s="82"/>
      <c r="G12" s="106"/>
      <c r="H12" s="106"/>
      <c r="I12" s="81"/>
      <c r="J12" s="82"/>
      <c r="K12" s="106"/>
      <c r="L12" s="106"/>
      <c r="M12" s="106"/>
      <c r="N12" s="106"/>
      <c r="O12" s="83"/>
      <c r="P12" s="89" t="s">
        <v>237</v>
      </c>
      <c r="Q12" s="111" t="s">
        <v>224</v>
      </c>
      <c r="R12" s="107">
        <f t="shared" ca="1" si="0"/>
        <v>735880</v>
      </c>
      <c r="S12" s="107">
        <f t="shared" ca="1" si="1"/>
        <v>735880</v>
      </c>
      <c r="T12" s="107">
        <f t="shared" si="2"/>
        <v>0</v>
      </c>
      <c r="U12" s="107">
        <f t="shared" si="3"/>
        <v>0</v>
      </c>
      <c r="V12" s="108"/>
      <c r="W12" s="109"/>
      <c r="X12" s="85"/>
      <c r="Y12" s="85"/>
      <c r="Z12" s="85"/>
      <c r="AA12" s="85"/>
      <c r="AB12" s="85"/>
      <c r="AC12" s="85"/>
      <c r="AD12" s="85"/>
    </row>
    <row r="13" spans="1:32" ht="45" outlineLevel="1">
      <c r="A13" s="102">
        <v>3</v>
      </c>
      <c r="B13" s="84">
        <f t="shared" si="5"/>
        <v>3</v>
      </c>
      <c r="C13" s="186" t="str">
        <f t="shared" si="4"/>
        <v>IVF003</v>
      </c>
      <c r="D13" s="80" t="s">
        <v>9</v>
      </c>
      <c r="E13" s="102">
        <v>2</v>
      </c>
      <c r="F13" s="101" t="s">
        <v>7</v>
      </c>
      <c r="G13" s="103">
        <v>1365000</v>
      </c>
      <c r="H13" s="104">
        <f>ROUND(E13*G13,0)</f>
        <v>2730000</v>
      </c>
      <c r="I13" s="105">
        <f>E13</f>
        <v>2</v>
      </c>
      <c r="J13" s="102" t="str">
        <f>F13</f>
        <v>No</v>
      </c>
      <c r="K13" s="104">
        <f>G13</f>
        <v>1365000</v>
      </c>
      <c r="L13" s="104">
        <f>ROUND(I13*K13,0)</f>
        <v>2730000</v>
      </c>
      <c r="M13" s="106">
        <f>IF(L13&gt;H13,L13-H13,0)</f>
        <v>0</v>
      </c>
      <c r="N13" s="104">
        <f>IF(H13&gt;L13,H13-L13,0)</f>
        <v>0</v>
      </c>
      <c r="O13" s="79" t="s">
        <v>548</v>
      </c>
      <c r="P13" s="89" t="s">
        <v>237</v>
      </c>
      <c r="Q13" s="84" t="s">
        <v>225</v>
      </c>
      <c r="R13" s="107">
        <f t="shared" ca="1" si="0"/>
        <v>3879885</v>
      </c>
      <c r="S13" s="107">
        <f t="shared" ca="1" si="1"/>
        <v>3839121</v>
      </c>
      <c r="T13" s="107">
        <f t="shared" si="2"/>
        <v>355055</v>
      </c>
      <c r="U13" s="107">
        <f t="shared" si="3"/>
        <v>395819</v>
      </c>
      <c r="V13" s="108"/>
      <c r="W13" s="109"/>
      <c r="X13" s="85"/>
      <c r="Y13" s="85"/>
      <c r="Z13" s="85"/>
      <c r="AA13" s="85"/>
      <c r="AB13" s="85"/>
      <c r="AC13" s="85"/>
      <c r="AD13" s="85"/>
    </row>
    <row r="14" spans="1:32" ht="15.6" outlineLevel="1">
      <c r="A14" s="82"/>
      <c r="B14" s="84" t="str">
        <f t="shared" si="5"/>
        <v/>
      </c>
      <c r="C14" s="186"/>
      <c r="D14" s="184" t="s">
        <v>645</v>
      </c>
      <c r="E14" s="82"/>
      <c r="F14" s="82"/>
      <c r="G14" s="106"/>
      <c r="H14" s="106"/>
      <c r="I14" s="81"/>
      <c r="J14" s="82"/>
      <c r="K14" s="106"/>
      <c r="L14" s="106"/>
      <c r="M14" s="106"/>
      <c r="N14" s="106"/>
      <c r="O14" s="79"/>
      <c r="P14" s="89" t="s">
        <v>237</v>
      </c>
      <c r="Q14" s="84" t="s">
        <v>226</v>
      </c>
      <c r="R14" s="107">
        <f t="shared" ca="1" si="0"/>
        <v>1025822</v>
      </c>
      <c r="S14" s="107">
        <f t="shared" ca="1" si="1"/>
        <v>1180151.6000000001</v>
      </c>
      <c r="T14" s="107">
        <f t="shared" si="2"/>
        <v>154329.60000000001</v>
      </c>
      <c r="U14" s="107">
        <f t="shared" si="3"/>
        <v>0</v>
      </c>
      <c r="V14" s="108"/>
      <c r="W14" s="109"/>
      <c r="X14" s="85"/>
      <c r="Y14" s="85"/>
      <c r="Z14" s="85"/>
      <c r="AA14" s="85"/>
      <c r="AB14" s="85"/>
      <c r="AC14" s="85"/>
      <c r="AD14" s="85"/>
    </row>
    <row r="15" spans="1:32" ht="15.6" outlineLevel="1">
      <c r="A15" s="82"/>
      <c r="B15" s="84"/>
      <c r="C15" s="186"/>
      <c r="D15" s="184"/>
      <c r="E15" s="82"/>
      <c r="F15" s="82"/>
      <c r="G15" s="106"/>
      <c r="H15" s="106"/>
      <c r="I15" s="81"/>
      <c r="J15" s="82"/>
      <c r="K15" s="106"/>
      <c r="L15" s="106"/>
      <c r="M15" s="106"/>
      <c r="N15" s="106"/>
      <c r="O15" s="79"/>
      <c r="P15" s="89" t="s">
        <v>237</v>
      </c>
      <c r="Q15" s="84" t="s">
        <v>238</v>
      </c>
      <c r="R15" s="107">
        <f t="shared" ca="1" si="0"/>
        <v>0</v>
      </c>
      <c r="S15" s="107">
        <f t="shared" ca="1" si="1"/>
        <v>931300</v>
      </c>
      <c r="T15" s="107">
        <f t="shared" si="2"/>
        <v>931300</v>
      </c>
      <c r="U15" s="107">
        <f t="shared" si="3"/>
        <v>0</v>
      </c>
      <c r="V15" s="108"/>
      <c r="W15" s="109"/>
      <c r="X15" s="85"/>
      <c r="Y15" s="85"/>
      <c r="Z15" s="85"/>
      <c r="AA15" s="85"/>
      <c r="AB15" s="85"/>
      <c r="AC15" s="85"/>
      <c r="AD15" s="85"/>
    </row>
    <row r="16" spans="1:32" ht="60" outlineLevel="1">
      <c r="A16" s="102">
        <v>4</v>
      </c>
      <c r="B16" s="84">
        <f t="shared" si="5"/>
        <v>4</v>
      </c>
      <c r="C16" s="186" t="str">
        <f t="shared" si="4"/>
        <v>IVF004</v>
      </c>
      <c r="D16" s="80" t="s">
        <v>10</v>
      </c>
      <c r="E16" s="102">
        <v>1</v>
      </c>
      <c r="F16" s="101" t="s">
        <v>7</v>
      </c>
      <c r="G16" s="103">
        <v>563750</v>
      </c>
      <c r="H16" s="104">
        <f>ROUND(E16*G16,0)</f>
        <v>563750</v>
      </c>
      <c r="I16" s="105">
        <v>1</v>
      </c>
      <c r="J16" s="102" t="str">
        <f>F16</f>
        <v>No</v>
      </c>
      <c r="K16" s="104">
        <f>G16</f>
        <v>563750</v>
      </c>
      <c r="L16" s="104">
        <f>ROUND(I16*K16,0)</f>
        <v>563750</v>
      </c>
      <c r="M16" s="106">
        <f>IF(L16&gt;H16,L16-H16,0)</f>
        <v>0</v>
      </c>
      <c r="N16" s="104">
        <f>IF(H16&gt;L16,H16-L16,0)</f>
        <v>0</v>
      </c>
      <c r="O16" s="79" t="s">
        <v>548</v>
      </c>
      <c r="P16" s="89" t="s">
        <v>237</v>
      </c>
      <c r="Q16" s="84" t="s">
        <v>228</v>
      </c>
      <c r="R16" s="107">
        <f t="shared" ca="1" si="0"/>
        <v>0</v>
      </c>
      <c r="S16" s="107">
        <f t="shared" ca="1" si="1"/>
        <v>1905562</v>
      </c>
      <c r="T16" s="107">
        <f t="shared" si="2"/>
        <v>1905562</v>
      </c>
      <c r="U16" s="107">
        <f t="shared" si="3"/>
        <v>0</v>
      </c>
      <c r="V16" s="108"/>
      <c r="W16" s="109"/>
      <c r="X16" s="85"/>
      <c r="Y16" s="85"/>
      <c r="Z16" s="85"/>
      <c r="AA16" s="85"/>
      <c r="AB16" s="85"/>
      <c r="AC16" s="85"/>
      <c r="AD16" s="85"/>
    </row>
    <row r="17" spans="1:30" ht="15.6" outlineLevel="1">
      <c r="A17" s="82"/>
      <c r="B17" s="84" t="str">
        <f t="shared" si="5"/>
        <v/>
      </c>
      <c r="C17" s="186"/>
      <c r="D17" s="184" t="s">
        <v>646</v>
      </c>
      <c r="E17" s="82"/>
      <c r="F17" s="82"/>
      <c r="G17" s="106"/>
      <c r="H17" s="106"/>
      <c r="I17" s="81"/>
      <c r="J17" s="102"/>
      <c r="K17" s="104"/>
      <c r="L17" s="104"/>
      <c r="M17" s="106"/>
      <c r="N17" s="104"/>
      <c r="O17" s="79"/>
      <c r="P17" s="89" t="s">
        <v>237</v>
      </c>
      <c r="Q17" s="84" t="s">
        <v>229</v>
      </c>
      <c r="R17" s="107">
        <f t="shared" ca="1" si="0"/>
        <v>0</v>
      </c>
      <c r="S17" s="107">
        <f t="shared" ca="1" si="1"/>
        <v>21690</v>
      </c>
      <c r="T17" s="107">
        <f t="shared" si="2"/>
        <v>21690</v>
      </c>
      <c r="U17" s="107">
        <f t="shared" si="3"/>
        <v>0</v>
      </c>
      <c r="V17" s="108"/>
      <c r="W17" s="109"/>
      <c r="X17" s="85"/>
      <c r="Y17" s="85"/>
      <c r="Z17" s="85"/>
      <c r="AA17" s="85"/>
      <c r="AB17" s="85"/>
      <c r="AC17" s="85"/>
      <c r="AD17" s="85"/>
    </row>
    <row r="18" spans="1:30" ht="15.6" outlineLevel="1">
      <c r="A18" s="82"/>
      <c r="B18" s="84" t="str">
        <f t="shared" si="5"/>
        <v/>
      </c>
      <c r="C18" s="186"/>
      <c r="D18" s="110"/>
      <c r="E18" s="82"/>
      <c r="F18" s="82"/>
      <c r="G18" s="106"/>
      <c r="H18" s="106"/>
      <c r="I18" s="81"/>
      <c r="J18" s="102"/>
      <c r="K18" s="104"/>
      <c r="L18" s="104"/>
      <c r="M18" s="106"/>
      <c r="N18" s="104"/>
      <c r="O18" s="79"/>
      <c r="P18" s="89" t="s">
        <v>237</v>
      </c>
      <c r="Q18" s="84" t="s">
        <v>227</v>
      </c>
      <c r="R18" s="107">
        <f t="shared" ca="1" si="0"/>
        <v>0</v>
      </c>
      <c r="S18" s="107">
        <f t="shared" ca="1" si="1"/>
        <v>456452.1</v>
      </c>
      <c r="T18" s="107">
        <f t="shared" si="2"/>
        <v>456452.1</v>
      </c>
      <c r="U18" s="107">
        <f t="shared" si="3"/>
        <v>0</v>
      </c>
      <c r="V18" s="108"/>
      <c r="W18" s="109"/>
      <c r="X18" s="85"/>
      <c r="Y18" s="85"/>
      <c r="Z18" s="85"/>
      <c r="AA18" s="85"/>
      <c r="AB18" s="85"/>
      <c r="AC18" s="85"/>
      <c r="AD18" s="85"/>
    </row>
    <row r="19" spans="1:30" ht="45" outlineLevel="1">
      <c r="A19" s="102">
        <v>5</v>
      </c>
      <c r="B19" s="84">
        <f t="shared" si="5"/>
        <v>5</v>
      </c>
      <c r="C19" s="186" t="str">
        <f t="shared" si="4"/>
        <v>IVF005</v>
      </c>
      <c r="D19" s="80" t="s">
        <v>11</v>
      </c>
      <c r="E19" s="102">
        <v>1</v>
      </c>
      <c r="F19" s="101" t="s">
        <v>7</v>
      </c>
      <c r="G19" s="103">
        <v>312500</v>
      </c>
      <c r="H19" s="104">
        <f>ROUND(E19*G19,0)</f>
        <v>312500</v>
      </c>
      <c r="I19" s="105">
        <f>E19</f>
        <v>1</v>
      </c>
      <c r="J19" s="102" t="str">
        <f>F19</f>
        <v>No</v>
      </c>
      <c r="K19" s="104">
        <f>G19</f>
        <v>312500</v>
      </c>
      <c r="L19" s="104">
        <f>ROUND(I19*K19,0)</f>
        <v>312500</v>
      </c>
      <c r="M19" s="106">
        <f>IF(L19&gt;H19,L19-H19,0)</f>
        <v>0</v>
      </c>
      <c r="N19" s="104">
        <f>IF(H19&gt;L19,H19-L19,0)</f>
        <v>0</v>
      </c>
      <c r="O19" s="79" t="s">
        <v>548</v>
      </c>
      <c r="P19" s="89" t="s">
        <v>237</v>
      </c>
      <c r="Q19" s="84" t="s">
        <v>230</v>
      </c>
      <c r="R19" s="107">
        <f t="shared" ca="1" si="0"/>
        <v>0</v>
      </c>
      <c r="S19" s="107">
        <f t="shared" ca="1" si="1"/>
        <v>291366</v>
      </c>
      <c r="T19" s="107">
        <f t="shared" si="2"/>
        <v>291366</v>
      </c>
      <c r="U19" s="107">
        <f t="shared" si="3"/>
        <v>0</v>
      </c>
      <c r="V19" s="108"/>
      <c r="W19" s="109"/>
      <c r="X19" s="85"/>
      <c r="Y19" s="85"/>
      <c r="Z19" s="85"/>
      <c r="AA19" s="85"/>
      <c r="AB19" s="85"/>
      <c r="AC19" s="85"/>
      <c r="AD19" s="85"/>
    </row>
    <row r="20" spans="1:30" ht="15.6" outlineLevel="1">
      <c r="A20" s="82"/>
      <c r="B20" s="84" t="str">
        <f t="shared" si="5"/>
        <v/>
      </c>
      <c r="C20" s="186"/>
      <c r="D20" s="184" t="s">
        <v>646</v>
      </c>
      <c r="E20" s="82"/>
      <c r="F20" s="82"/>
      <c r="G20" s="106"/>
      <c r="H20" s="106"/>
      <c r="I20" s="81"/>
      <c r="J20" s="82"/>
      <c r="K20" s="106"/>
      <c r="L20" s="106"/>
      <c r="M20" s="106"/>
      <c r="N20" s="106"/>
      <c r="O20" s="79"/>
      <c r="P20" s="89" t="s">
        <v>237</v>
      </c>
      <c r="Q20" s="111" t="s">
        <v>231</v>
      </c>
      <c r="R20" s="107">
        <f t="shared" ca="1" si="0"/>
        <v>0</v>
      </c>
      <c r="S20" s="107">
        <f t="shared" ca="1" si="1"/>
        <v>120788</v>
      </c>
      <c r="T20" s="107">
        <f t="shared" si="2"/>
        <v>120788</v>
      </c>
      <c r="U20" s="107">
        <f t="shared" si="3"/>
        <v>0</v>
      </c>
      <c r="V20" s="108"/>
      <c r="W20" s="109"/>
      <c r="X20" s="85"/>
      <c r="Y20" s="85"/>
      <c r="Z20" s="85"/>
      <c r="AA20" s="85"/>
      <c r="AB20" s="85"/>
      <c r="AC20" s="85"/>
      <c r="AD20" s="85"/>
    </row>
    <row r="21" spans="1:30" ht="15.6" outlineLevel="1">
      <c r="A21" s="82"/>
      <c r="B21" s="84" t="str">
        <f t="shared" si="5"/>
        <v/>
      </c>
      <c r="C21" s="186"/>
      <c r="D21" s="184"/>
      <c r="E21" s="82"/>
      <c r="F21" s="82"/>
      <c r="G21" s="106"/>
      <c r="H21" s="106"/>
      <c r="I21" s="81"/>
      <c r="J21" s="82"/>
      <c r="K21" s="106"/>
      <c r="L21" s="106"/>
      <c r="M21" s="106"/>
      <c r="N21" s="106"/>
      <c r="O21" s="79"/>
      <c r="P21" s="89" t="s">
        <v>237</v>
      </c>
      <c r="Q21" s="84" t="s">
        <v>232</v>
      </c>
      <c r="R21" s="107">
        <f t="shared" ca="1" si="0"/>
        <v>0</v>
      </c>
      <c r="S21" s="107">
        <f t="shared" ca="1" si="1"/>
        <v>814670</v>
      </c>
      <c r="T21" s="107">
        <f t="shared" si="2"/>
        <v>814670</v>
      </c>
      <c r="U21" s="107">
        <f t="shared" si="3"/>
        <v>0</v>
      </c>
      <c r="V21" s="108"/>
      <c r="W21" s="109"/>
      <c r="X21" s="85"/>
      <c r="Y21" s="85"/>
      <c r="Z21" s="85"/>
      <c r="AA21" s="85"/>
      <c r="AB21" s="85"/>
      <c r="AC21" s="85"/>
      <c r="AD21" s="85"/>
    </row>
    <row r="22" spans="1:30" ht="45" outlineLevel="1">
      <c r="A22" s="102">
        <v>6</v>
      </c>
      <c r="B22" s="84">
        <f t="shared" si="5"/>
        <v>6</v>
      </c>
      <c r="C22" s="186" t="str">
        <f t="shared" si="4"/>
        <v>IVF006</v>
      </c>
      <c r="D22" s="80" t="s">
        <v>12</v>
      </c>
      <c r="E22" s="102">
        <v>1</v>
      </c>
      <c r="F22" s="101" t="s">
        <v>7</v>
      </c>
      <c r="G22" s="103">
        <v>187500</v>
      </c>
      <c r="H22" s="104">
        <f>ROUND(E22*G22,0)</f>
        <v>187500</v>
      </c>
      <c r="I22" s="105">
        <f>E22</f>
        <v>1</v>
      </c>
      <c r="J22" s="102" t="str">
        <f>F22</f>
        <v>No</v>
      </c>
      <c r="K22" s="104">
        <f>G22</f>
        <v>187500</v>
      </c>
      <c r="L22" s="104">
        <f>ROUND(I22*K22,0)</f>
        <v>187500</v>
      </c>
      <c r="M22" s="106">
        <f>IF(L22&gt;H22,L22-H22,0)</f>
        <v>0</v>
      </c>
      <c r="N22" s="104">
        <f>IF(H22&gt;L22,H22-L22,0)</f>
        <v>0</v>
      </c>
      <c r="O22" s="79" t="s">
        <v>548</v>
      </c>
      <c r="P22" s="89" t="s">
        <v>237</v>
      </c>
      <c r="V22" s="108"/>
      <c r="W22" s="109"/>
      <c r="X22" s="85"/>
      <c r="Y22" s="85"/>
      <c r="Z22" s="85"/>
      <c r="AA22" s="85"/>
      <c r="AB22" s="85"/>
      <c r="AC22" s="85"/>
      <c r="AD22" s="85"/>
    </row>
    <row r="23" spans="1:30" ht="15.6" outlineLevel="1">
      <c r="A23" s="82"/>
      <c r="B23" s="84" t="str">
        <f t="shared" si="5"/>
        <v/>
      </c>
      <c r="C23" s="186"/>
      <c r="D23" s="184" t="s">
        <v>646</v>
      </c>
      <c r="E23" s="82"/>
      <c r="F23" s="82"/>
      <c r="G23" s="106"/>
      <c r="H23" s="106"/>
      <c r="I23" s="81"/>
      <c r="J23" s="82"/>
      <c r="K23" s="106"/>
      <c r="L23" s="106"/>
      <c r="M23" s="106"/>
      <c r="N23" s="106"/>
      <c r="O23" s="79"/>
      <c r="P23" s="89" t="s">
        <v>237</v>
      </c>
      <c r="R23" s="107"/>
      <c r="S23" s="107"/>
      <c r="T23" s="107"/>
      <c r="U23" s="107"/>
      <c r="V23" s="108"/>
      <c r="W23" s="109"/>
      <c r="X23" s="85"/>
      <c r="Y23" s="85"/>
      <c r="Z23" s="85"/>
      <c r="AA23" s="85"/>
      <c r="AB23" s="85"/>
      <c r="AC23" s="85"/>
      <c r="AD23" s="85"/>
    </row>
    <row r="24" spans="1:30" ht="15.6" outlineLevel="1">
      <c r="A24" s="82"/>
      <c r="B24" s="84" t="str">
        <f t="shared" si="5"/>
        <v/>
      </c>
      <c r="C24" s="186"/>
      <c r="D24" s="184"/>
      <c r="E24" s="82"/>
      <c r="F24" s="82"/>
      <c r="G24" s="106"/>
      <c r="H24" s="106"/>
      <c r="I24" s="81"/>
      <c r="J24" s="82"/>
      <c r="K24" s="106"/>
      <c r="L24" s="106"/>
      <c r="M24" s="106"/>
      <c r="N24" s="106"/>
      <c r="O24" s="79"/>
      <c r="P24" s="89" t="s">
        <v>237</v>
      </c>
      <c r="Q24" s="84"/>
      <c r="V24" s="108"/>
      <c r="W24" s="109"/>
      <c r="X24" s="85"/>
      <c r="Y24" s="85"/>
      <c r="Z24" s="85"/>
      <c r="AA24" s="85"/>
      <c r="AB24" s="85"/>
      <c r="AC24" s="85"/>
      <c r="AD24" s="85"/>
    </row>
    <row r="25" spans="1:30" ht="45" outlineLevel="1">
      <c r="A25" s="102">
        <v>7</v>
      </c>
      <c r="B25" s="84">
        <f t="shared" si="5"/>
        <v>7</v>
      </c>
      <c r="C25" s="186" t="str">
        <f t="shared" si="4"/>
        <v>IVF007</v>
      </c>
      <c r="D25" s="80" t="s">
        <v>13</v>
      </c>
      <c r="E25" s="102">
        <v>1</v>
      </c>
      <c r="F25" s="101" t="s">
        <v>7</v>
      </c>
      <c r="G25" s="103">
        <v>687500</v>
      </c>
      <c r="H25" s="104">
        <f>ROUND(E25*G25,0)</f>
        <v>687500</v>
      </c>
      <c r="I25" s="105">
        <f>E25</f>
        <v>1</v>
      </c>
      <c r="J25" s="102" t="str">
        <f>F25</f>
        <v>No</v>
      </c>
      <c r="K25" s="104">
        <f>G25</f>
        <v>687500</v>
      </c>
      <c r="L25" s="104">
        <f>ROUND(I25*K25,0)</f>
        <v>687500</v>
      </c>
      <c r="M25" s="106">
        <f>IF(L25&gt;H25,L25-H25,0)</f>
        <v>0</v>
      </c>
      <c r="N25" s="104">
        <f>IF(H25&gt;L25,H25-L25,0)</f>
        <v>0</v>
      </c>
      <c r="O25" s="79" t="s">
        <v>548</v>
      </c>
      <c r="P25" s="89" t="s">
        <v>237</v>
      </c>
      <c r="V25" s="108"/>
      <c r="W25" s="109"/>
      <c r="X25" s="85"/>
      <c r="Y25" s="85"/>
      <c r="Z25" s="85"/>
      <c r="AA25" s="85"/>
      <c r="AB25" s="85"/>
      <c r="AC25" s="85"/>
      <c r="AD25" s="85"/>
    </row>
    <row r="26" spans="1:30" ht="15.6" outlineLevel="1">
      <c r="A26" s="82"/>
      <c r="B26" s="84" t="str">
        <f t="shared" si="5"/>
        <v/>
      </c>
      <c r="C26" s="186"/>
      <c r="D26" s="184" t="s">
        <v>647</v>
      </c>
      <c r="E26" s="82"/>
      <c r="F26" s="82"/>
      <c r="G26" s="106"/>
      <c r="H26" s="106"/>
      <c r="I26" s="81"/>
      <c r="J26" s="82"/>
      <c r="K26" s="106"/>
      <c r="L26" s="106"/>
      <c r="M26" s="106"/>
      <c r="N26" s="106"/>
      <c r="O26" s="79"/>
      <c r="P26" s="89" t="s">
        <v>237</v>
      </c>
      <c r="V26" s="108"/>
      <c r="W26" s="109"/>
      <c r="X26" s="85"/>
      <c r="Y26" s="85"/>
      <c r="Z26" s="85"/>
      <c r="AA26" s="85"/>
      <c r="AB26" s="85"/>
      <c r="AC26" s="85"/>
      <c r="AD26" s="85"/>
    </row>
    <row r="27" spans="1:30" ht="15.6" outlineLevel="1">
      <c r="A27" s="82"/>
      <c r="B27" s="84" t="str">
        <f t="shared" si="5"/>
        <v/>
      </c>
      <c r="C27" s="186"/>
      <c r="D27" s="184"/>
      <c r="E27" s="82"/>
      <c r="F27" s="82"/>
      <c r="G27" s="106"/>
      <c r="H27" s="106"/>
      <c r="I27" s="81"/>
      <c r="J27" s="82"/>
      <c r="K27" s="106"/>
      <c r="L27" s="106"/>
      <c r="M27" s="106"/>
      <c r="N27" s="106"/>
      <c r="O27" s="79"/>
      <c r="P27" s="89" t="s">
        <v>237</v>
      </c>
      <c r="V27" s="108"/>
      <c r="W27" s="109"/>
      <c r="X27" s="85"/>
      <c r="Y27" s="85"/>
      <c r="Z27" s="85"/>
      <c r="AA27" s="85"/>
      <c r="AB27" s="85"/>
      <c r="AC27" s="85"/>
      <c r="AD27" s="85"/>
    </row>
    <row r="28" spans="1:30" ht="45" outlineLevel="1">
      <c r="A28" s="102">
        <v>8</v>
      </c>
      <c r="B28" s="84">
        <f t="shared" si="5"/>
        <v>8</v>
      </c>
      <c r="C28" s="186" t="str">
        <f t="shared" si="4"/>
        <v>IVF008</v>
      </c>
      <c r="D28" s="80" t="s">
        <v>14</v>
      </c>
      <c r="E28" s="102">
        <v>1</v>
      </c>
      <c r="F28" s="101" t="s">
        <v>7</v>
      </c>
      <c r="G28" s="103">
        <v>96250</v>
      </c>
      <c r="H28" s="104">
        <f>ROUND(E28*G28,0)</f>
        <v>96250</v>
      </c>
      <c r="I28" s="105">
        <f>E28</f>
        <v>1</v>
      </c>
      <c r="J28" s="102" t="str">
        <f>F28</f>
        <v>No</v>
      </c>
      <c r="K28" s="104">
        <f>G28</f>
        <v>96250</v>
      </c>
      <c r="L28" s="104">
        <f>ROUND(I28*K28,0)</f>
        <v>96250</v>
      </c>
      <c r="M28" s="106">
        <f>IF(L28&gt;H28,L28-H28,0)</f>
        <v>0</v>
      </c>
      <c r="N28" s="104">
        <f>IF(H28&gt;L28,H28-L28,0)</f>
        <v>0</v>
      </c>
      <c r="O28" s="79" t="s">
        <v>548</v>
      </c>
      <c r="P28" s="89" t="s">
        <v>237</v>
      </c>
      <c r="V28" s="108"/>
      <c r="W28" s="109"/>
      <c r="X28" s="85"/>
      <c r="Y28" s="85"/>
      <c r="Z28" s="85"/>
      <c r="AA28" s="85"/>
      <c r="AB28" s="85"/>
      <c r="AC28" s="85"/>
      <c r="AD28" s="85"/>
    </row>
    <row r="29" spans="1:30" ht="15.6" outlineLevel="1">
      <c r="A29" s="82"/>
      <c r="B29" s="84" t="str">
        <f t="shared" si="5"/>
        <v/>
      </c>
      <c r="C29" s="186"/>
      <c r="D29" s="184" t="s">
        <v>647</v>
      </c>
      <c r="E29" s="82"/>
      <c r="F29" s="82"/>
      <c r="G29" s="106"/>
      <c r="H29" s="106"/>
      <c r="I29" s="81"/>
      <c r="J29" s="82"/>
      <c r="K29" s="106"/>
      <c r="L29" s="106"/>
      <c r="M29" s="106"/>
      <c r="N29" s="106"/>
      <c r="O29" s="79"/>
      <c r="P29" s="89" t="s">
        <v>237</v>
      </c>
      <c r="Q29" s="84"/>
      <c r="R29" s="107"/>
      <c r="S29" s="107"/>
      <c r="T29" s="107"/>
      <c r="U29" s="107"/>
      <c r="V29" s="108"/>
      <c r="W29" s="109"/>
      <c r="X29" s="85"/>
      <c r="Y29" s="85"/>
      <c r="Z29" s="85"/>
      <c r="AA29" s="85"/>
      <c r="AB29" s="85"/>
      <c r="AC29" s="85"/>
      <c r="AD29" s="85"/>
    </row>
    <row r="30" spans="1:30" ht="15.6" outlineLevel="1">
      <c r="A30" s="82"/>
      <c r="B30" s="84" t="str">
        <f t="shared" si="5"/>
        <v/>
      </c>
      <c r="C30" s="186"/>
      <c r="D30" s="184"/>
      <c r="E30" s="82"/>
      <c r="F30" s="82"/>
      <c r="G30" s="106"/>
      <c r="H30" s="106"/>
      <c r="I30" s="81"/>
      <c r="J30" s="82"/>
      <c r="K30" s="106"/>
      <c r="L30" s="106"/>
      <c r="M30" s="106"/>
      <c r="N30" s="106"/>
      <c r="O30" s="79"/>
      <c r="P30" s="89" t="s">
        <v>237</v>
      </c>
      <c r="Q30" s="84"/>
      <c r="R30" s="107"/>
      <c r="S30" s="107"/>
      <c r="T30" s="107"/>
      <c r="U30" s="253"/>
      <c r="V30" s="108"/>
      <c r="W30" s="109"/>
      <c r="X30" s="85"/>
      <c r="Y30" s="85"/>
      <c r="Z30" s="85"/>
      <c r="AA30" s="85"/>
      <c r="AB30" s="85"/>
      <c r="AC30" s="85"/>
      <c r="AD30" s="85"/>
    </row>
    <row r="31" spans="1:30" ht="45" outlineLevel="1">
      <c r="A31" s="102">
        <v>9</v>
      </c>
      <c r="B31" s="84">
        <f t="shared" si="5"/>
        <v>9</v>
      </c>
      <c r="C31" s="186" t="str">
        <f t="shared" si="4"/>
        <v>IVF009</v>
      </c>
      <c r="D31" s="80" t="s">
        <v>15</v>
      </c>
      <c r="E31" s="102">
        <v>2</v>
      </c>
      <c r="F31" s="101" t="s">
        <v>7</v>
      </c>
      <c r="G31" s="103">
        <v>825000</v>
      </c>
      <c r="H31" s="104">
        <f>ROUND(E31*G31,0)</f>
        <v>1650000</v>
      </c>
      <c r="I31" s="105">
        <f>E31</f>
        <v>2</v>
      </c>
      <c r="J31" s="102" t="str">
        <f>F31</f>
        <v>No</v>
      </c>
      <c r="K31" s="104">
        <f>G31</f>
        <v>825000</v>
      </c>
      <c r="L31" s="104">
        <f>ROUND(I31*K31,0)</f>
        <v>1650000</v>
      </c>
      <c r="M31" s="106">
        <f>IF(L31&gt;H31,L31-H31,0)</f>
        <v>0</v>
      </c>
      <c r="N31" s="104">
        <f>IF(H31&gt;L31,H31-L31,0)</f>
        <v>0</v>
      </c>
      <c r="O31" s="79" t="s">
        <v>548</v>
      </c>
      <c r="P31" s="89" t="s">
        <v>237</v>
      </c>
      <c r="Q31" s="84"/>
      <c r="R31" s="85"/>
      <c r="S31" s="85"/>
      <c r="T31" s="85"/>
      <c r="U31" s="112"/>
      <c r="V31" s="108"/>
      <c r="W31" s="109"/>
      <c r="X31" s="85"/>
      <c r="Y31" s="85"/>
      <c r="Z31" s="85"/>
      <c r="AA31" s="85"/>
      <c r="AB31" s="85"/>
      <c r="AC31" s="85"/>
      <c r="AD31" s="85"/>
    </row>
    <row r="32" spans="1:30" ht="15.6" outlineLevel="1">
      <c r="A32" s="82"/>
      <c r="B32" s="84" t="str">
        <f t="shared" si="5"/>
        <v/>
      </c>
      <c r="C32" s="186"/>
      <c r="D32" s="184" t="s">
        <v>647</v>
      </c>
      <c r="E32" s="82"/>
      <c r="F32" s="82"/>
      <c r="G32" s="106"/>
      <c r="H32" s="106"/>
      <c r="I32" s="81"/>
      <c r="J32" s="82"/>
      <c r="K32" s="106"/>
      <c r="L32" s="106"/>
      <c r="M32" s="106"/>
      <c r="N32" s="106"/>
      <c r="O32" s="79"/>
      <c r="P32" s="89" t="s">
        <v>237</v>
      </c>
      <c r="Q32" s="84"/>
      <c r="R32" s="113"/>
      <c r="S32" s="85"/>
      <c r="T32" s="85"/>
      <c r="U32" s="112"/>
      <c r="V32" s="108"/>
      <c r="W32" s="109"/>
      <c r="X32" s="85"/>
      <c r="Y32" s="85"/>
      <c r="Z32" s="85"/>
      <c r="AA32" s="85"/>
      <c r="AB32" s="85"/>
      <c r="AC32" s="85"/>
      <c r="AD32" s="85"/>
    </row>
    <row r="33" spans="1:30" ht="15.6" outlineLevel="1">
      <c r="A33" s="82"/>
      <c r="B33" s="84" t="str">
        <f t="shared" si="5"/>
        <v/>
      </c>
      <c r="C33" s="186"/>
      <c r="D33" s="184"/>
      <c r="E33" s="82"/>
      <c r="F33" s="82"/>
      <c r="G33" s="106"/>
      <c r="H33" s="106"/>
      <c r="I33" s="81"/>
      <c r="J33" s="82"/>
      <c r="K33" s="106"/>
      <c r="L33" s="106"/>
      <c r="M33" s="106"/>
      <c r="N33" s="106"/>
      <c r="O33" s="79"/>
      <c r="P33" s="89" t="s">
        <v>237</v>
      </c>
      <c r="Q33" s="84"/>
      <c r="R33" s="113"/>
      <c r="S33" s="85"/>
      <c r="T33" s="85"/>
      <c r="U33" s="112"/>
      <c r="V33" s="108"/>
      <c r="W33" s="109"/>
      <c r="X33" s="85"/>
      <c r="Y33" s="85"/>
      <c r="Z33" s="85"/>
      <c r="AA33" s="85"/>
      <c r="AB33" s="85"/>
      <c r="AC33" s="85"/>
      <c r="AD33" s="85"/>
    </row>
    <row r="34" spans="1:30" ht="45" outlineLevel="1">
      <c r="A34" s="102">
        <v>10</v>
      </c>
      <c r="B34" s="84">
        <f t="shared" si="5"/>
        <v>10</v>
      </c>
      <c r="C34" s="186" t="str">
        <f t="shared" si="4"/>
        <v>IVF010</v>
      </c>
      <c r="D34" s="80" t="s">
        <v>16</v>
      </c>
      <c r="E34" s="102">
        <v>1</v>
      </c>
      <c r="F34" s="101" t="s">
        <v>7</v>
      </c>
      <c r="G34" s="103">
        <v>825000</v>
      </c>
      <c r="H34" s="104">
        <f>ROUND(E34*G34,0)</f>
        <v>825000</v>
      </c>
      <c r="I34" s="105">
        <f>E34</f>
        <v>1</v>
      </c>
      <c r="J34" s="102" t="str">
        <f>F34</f>
        <v>No</v>
      </c>
      <c r="K34" s="104">
        <f>G34</f>
        <v>825000</v>
      </c>
      <c r="L34" s="104">
        <f>ROUND(I34*K34,0)</f>
        <v>825000</v>
      </c>
      <c r="M34" s="106">
        <f>IF(L34&gt;H34,L34-H34,0)</f>
        <v>0</v>
      </c>
      <c r="N34" s="104">
        <f>IF(H34&gt;L34,H34-L34,0)</f>
        <v>0</v>
      </c>
      <c r="O34" s="79" t="s">
        <v>548</v>
      </c>
      <c r="P34" s="89" t="s">
        <v>237</v>
      </c>
      <c r="Q34" s="84"/>
      <c r="R34" s="85"/>
      <c r="S34" s="85"/>
      <c r="T34" s="85"/>
      <c r="U34" s="112"/>
      <c r="V34" s="108"/>
      <c r="W34" s="109"/>
      <c r="X34" s="85"/>
      <c r="Y34" s="85"/>
      <c r="Z34" s="85"/>
      <c r="AA34" s="85"/>
      <c r="AB34" s="85"/>
      <c r="AC34" s="85"/>
      <c r="AD34" s="85"/>
    </row>
    <row r="35" spans="1:30" ht="15.6" outlineLevel="1">
      <c r="A35" s="82"/>
      <c r="B35" s="84" t="str">
        <f t="shared" si="5"/>
        <v/>
      </c>
      <c r="C35" s="186"/>
      <c r="D35" s="184" t="s">
        <v>647</v>
      </c>
      <c r="E35" s="82"/>
      <c r="F35" s="82"/>
      <c r="G35" s="106"/>
      <c r="H35" s="106"/>
      <c r="I35" s="81"/>
      <c r="J35" s="82"/>
      <c r="K35" s="106"/>
      <c r="L35" s="106"/>
      <c r="M35" s="106"/>
      <c r="N35" s="106"/>
      <c r="O35" s="79"/>
      <c r="P35" s="89" t="s">
        <v>237</v>
      </c>
      <c r="Q35" s="84"/>
      <c r="R35" s="113"/>
      <c r="S35" s="85"/>
      <c r="T35" s="85"/>
      <c r="U35" s="112"/>
      <c r="V35" s="108"/>
      <c r="W35" s="109"/>
      <c r="X35" s="85"/>
      <c r="Y35" s="85"/>
      <c r="Z35" s="85"/>
      <c r="AA35" s="85"/>
      <c r="AB35" s="85"/>
      <c r="AC35" s="85"/>
      <c r="AD35" s="85"/>
    </row>
    <row r="36" spans="1:30" ht="15.6" outlineLevel="1">
      <c r="A36" s="82"/>
      <c r="B36" s="84" t="str">
        <f t="shared" si="5"/>
        <v/>
      </c>
      <c r="C36" s="186"/>
      <c r="D36" s="184"/>
      <c r="E36" s="82"/>
      <c r="F36" s="82"/>
      <c r="G36" s="106"/>
      <c r="H36" s="106"/>
      <c r="I36" s="81"/>
      <c r="J36" s="82"/>
      <c r="K36" s="106"/>
      <c r="L36" s="106"/>
      <c r="M36" s="106"/>
      <c r="N36" s="106"/>
      <c r="O36" s="79"/>
      <c r="P36" s="89" t="s">
        <v>237</v>
      </c>
      <c r="Q36" s="84"/>
      <c r="R36" s="113"/>
      <c r="S36" s="85"/>
      <c r="T36" s="85"/>
      <c r="U36" s="112"/>
      <c r="V36" s="108"/>
      <c r="W36" s="109"/>
      <c r="X36" s="85"/>
      <c r="Y36" s="85"/>
      <c r="Z36" s="85"/>
      <c r="AA36" s="85"/>
      <c r="AB36" s="85"/>
      <c r="AC36" s="85"/>
      <c r="AD36" s="85"/>
    </row>
    <row r="37" spans="1:30" ht="45" outlineLevel="1">
      <c r="A37" s="102">
        <v>11</v>
      </c>
      <c r="B37" s="84">
        <f t="shared" si="5"/>
        <v>11</v>
      </c>
      <c r="C37" s="186" t="str">
        <f t="shared" si="4"/>
        <v>IVF011</v>
      </c>
      <c r="D37" s="80" t="s">
        <v>17</v>
      </c>
      <c r="E37" s="102">
        <v>1</v>
      </c>
      <c r="F37" s="101" t="s">
        <v>7</v>
      </c>
      <c r="G37" s="103">
        <v>309000</v>
      </c>
      <c r="H37" s="104">
        <f>ROUND(E37*G37,0)</f>
        <v>309000</v>
      </c>
      <c r="I37" s="105">
        <f>E37</f>
        <v>1</v>
      </c>
      <c r="J37" s="102" t="str">
        <f>F37</f>
        <v>No</v>
      </c>
      <c r="K37" s="104">
        <f>G37</f>
        <v>309000</v>
      </c>
      <c r="L37" s="104">
        <f>ROUND(I37*K37,0)</f>
        <v>309000</v>
      </c>
      <c r="M37" s="106">
        <f>IF(L37&gt;H37,L37-H37,0)</f>
        <v>0</v>
      </c>
      <c r="N37" s="104">
        <f>IF(H37&gt;L37,H37-L37,0)</f>
        <v>0</v>
      </c>
      <c r="O37" s="79" t="s">
        <v>548</v>
      </c>
      <c r="P37" s="89" t="s">
        <v>237</v>
      </c>
      <c r="Q37" s="84"/>
      <c r="R37" s="85"/>
      <c r="S37" s="85"/>
      <c r="T37" s="85"/>
      <c r="U37" s="112"/>
      <c r="V37" s="108"/>
      <c r="W37" s="109"/>
      <c r="X37" s="85"/>
      <c r="Y37" s="85"/>
      <c r="Z37" s="85"/>
      <c r="AA37" s="85"/>
      <c r="AB37" s="85"/>
      <c r="AC37" s="85"/>
      <c r="AD37" s="85"/>
    </row>
    <row r="38" spans="1:30" ht="15.6" outlineLevel="1">
      <c r="A38" s="82"/>
      <c r="B38" s="84" t="str">
        <f t="shared" si="5"/>
        <v/>
      </c>
      <c r="C38" s="186"/>
      <c r="D38" s="184" t="s">
        <v>647</v>
      </c>
      <c r="E38" s="82"/>
      <c r="F38" s="82"/>
      <c r="G38" s="106"/>
      <c r="H38" s="106"/>
      <c r="I38" s="81"/>
      <c r="J38" s="82"/>
      <c r="K38" s="106"/>
      <c r="L38" s="106"/>
      <c r="M38" s="106"/>
      <c r="N38" s="106"/>
      <c r="O38" s="79"/>
      <c r="P38" s="89" t="s">
        <v>237</v>
      </c>
      <c r="Q38" s="84"/>
      <c r="R38" s="113"/>
      <c r="S38" s="85"/>
      <c r="T38" s="85"/>
      <c r="U38" s="112"/>
      <c r="V38" s="108"/>
      <c r="W38" s="109"/>
      <c r="X38" s="85"/>
      <c r="Y38" s="85"/>
      <c r="Z38" s="85"/>
      <c r="AA38" s="85"/>
      <c r="AB38" s="85"/>
      <c r="AC38" s="85"/>
      <c r="AD38" s="85"/>
    </row>
    <row r="39" spans="1:30" ht="15.6" outlineLevel="1">
      <c r="A39" s="82"/>
      <c r="B39" s="84" t="str">
        <f t="shared" si="5"/>
        <v/>
      </c>
      <c r="C39" s="186"/>
      <c r="D39" s="184"/>
      <c r="E39" s="82"/>
      <c r="F39" s="82"/>
      <c r="G39" s="106"/>
      <c r="H39" s="106"/>
      <c r="I39" s="81"/>
      <c r="J39" s="82"/>
      <c r="K39" s="106"/>
      <c r="L39" s="106"/>
      <c r="M39" s="106"/>
      <c r="N39" s="106"/>
      <c r="O39" s="79"/>
      <c r="P39" s="89" t="s">
        <v>237</v>
      </c>
      <c r="Q39" s="84"/>
      <c r="R39" s="113"/>
      <c r="S39" s="85"/>
      <c r="T39" s="85"/>
      <c r="U39" s="112"/>
      <c r="V39" s="108"/>
      <c r="W39" s="109"/>
      <c r="X39" s="85"/>
      <c r="Y39" s="85"/>
      <c r="Z39" s="85"/>
      <c r="AA39" s="85"/>
      <c r="AB39" s="85"/>
      <c r="AC39" s="85"/>
      <c r="AD39" s="85"/>
    </row>
    <row r="40" spans="1:30" ht="45" outlineLevel="1">
      <c r="A40" s="102">
        <v>12</v>
      </c>
      <c r="B40" s="84">
        <f t="shared" si="5"/>
        <v>12</v>
      </c>
      <c r="C40" s="186" t="str">
        <f t="shared" si="4"/>
        <v>IVF012</v>
      </c>
      <c r="D40" s="80" t="s">
        <v>18</v>
      </c>
      <c r="E40" s="102">
        <v>1</v>
      </c>
      <c r="F40" s="101" t="s">
        <v>7</v>
      </c>
      <c r="G40" s="103">
        <v>2625000</v>
      </c>
      <c r="H40" s="104">
        <f>ROUND(E40*G40,0)</f>
        <v>2625000</v>
      </c>
      <c r="I40" s="105">
        <f>E40</f>
        <v>1</v>
      </c>
      <c r="J40" s="102" t="str">
        <f>F40</f>
        <v>No</v>
      </c>
      <c r="K40" s="104">
        <f>G40</f>
        <v>2625000</v>
      </c>
      <c r="L40" s="104">
        <f>ROUND(I40*K40,0)</f>
        <v>2625000</v>
      </c>
      <c r="M40" s="106">
        <f>IF(L40&gt;H40,L40-H40,0)</f>
        <v>0</v>
      </c>
      <c r="N40" s="104">
        <f>IF(H40&gt;L40,H40-L40,0)</f>
        <v>0</v>
      </c>
      <c r="O40" s="79" t="s">
        <v>548</v>
      </c>
      <c r="P40" s="89" t="s">
        <v>237</v>
      </c>
      <c r="Q40" s="84"/>
      <c r="R40" s="85"/>
      <c r="S40" s="85"/>
      <c r="T40" s="85"/>
      <c r="U40" s="112"/>
      <c r="V40" s="108"/>
      <c r="W40" s="109"/>
      <c r="X40" s="85"/>
      <c r="Y40" s="85"/>
      <c r="Z40" s="85"/>
      <c r="AA40" s="85"/>
      <c r="AB40" s="85"/>
      <c r="AC40" s="85"/>
      <c r="AD40" s="85"/>
    </row>
    <row r="41" spans="1:30" ht="15.6" outlineLevel="1">
      <c r="A41" s="82"/>
      <c r="B41" s="84" t="str">
        <f t="shared" si="5"/>
        <v/>
      </c>
      <c r="C41" s="186"/>
      <c r="D41" s="184" t="s">
        <v>647</v>
      </c>
      <c r="E41" s="82"/>
      <c r="F41" s="82"/>
      <c r="G41" s="106"/>
      <c r="H41" s="106"/>
      <c r="I41" s="81"/>
      <c r="J41" s="82"/>
      <c r="K41" s="106"/>
      <c r="L41" s="106"/>
      <c r="M41" s="106"/>
      <c r="N41" s="106"/>
      <c r="O41" s="79"/>
      <c r="P41" s="89" t="s">
        <v>237</v>
      </c>
      <c r="Q41" s="84"/>
      <c r="R41" s="113"/>
      <c r="S41" s="85"/>
      <c r="T41" s="85"/>
      <c r="U41" s="112"/>
      <c r="V41" s="108"/>
      <c r="W41" s="109"/>
      <c r="X41" s="85"/>
      <c r="Y41" s="85"/>
      <c r="Z41" s="85"/>
      <c r="AA41" s="85"/>
      <c r="AB41" s="85"/>
      <c r="AC41" s="85"/>
      <c r="AD41" s="85"/>
    </row>
    <row r="42" spans="1:30" ht="15.6" outlineLevel="1">
      <c r="A42" s="82"/>
      <c r="B42" s="84" t="str">
        <f t="shared" si="5"/>
        <v/>
      </c>
      <c r="C42" s="186"/>
      <c r="D42" s="184"/>
      <c r="E42" s="82"/>
      <c r="F42" s="82"/>
      <c r="G42" s="106"/>
      <c r="H42" s="106"/>
      <c r="I42" s="81"/>
      <c r="J42" s="82"/>
      <c r="K42" s="106"/>
      <c r="L42" s="106"/>
      <c r="M42" s="106"/>
      <c r="N42" s="106"/>
      <c r="O42" s="79"/>
      <c r="P42" s="89" t="s">
        <v>237</v>
      </c>
      <c r="Q42" s="84"/>
      <c r="R42" s="113"/>
      <c r="S42" s="85"/>
      <c r="T42" s="85"/>
      <c r="U42" s="112"/>
      <c r="V42" s="108"/>
      <c r="W42" s="109"/>
      <c r="X42" s="85"/>
      <c r="Y42" s="85"/>
      <c r="Z42" s="85"/>
      <c r="AA42" s="85"/>
      <c r="AB42" s="85"/>
      <c r="AC42" s="85"/>
      <c r="AD42" s="85"/>
    </row>
    <row r="43" spans="1:30" ht="45" outlineLevel="1">
      <c r="A43" s="102">
        <v>13</v>
      </c>
      <c r="B43" s="84">
        <f t="shared" si="5"/>
        <v>13</v>
      </c>
      <c r="C43" s="186" t="str">
        <f t="shared" si="4"/>
        <v>IVF013</v>
      </c>
      <c r="D43" s="80" t="s">
        <v>19</v>
      </c>
      <c r="E43" s="102">
        <v>1</v>
      </c>
      <c r="F43" s="101" t="s">
        <v>7</v>
      </c>
      <c r="G43" s="103">
        <v>2560000</v>
      </c>
      <c r="H43" s="104">
        <f>ROUND(E43*G43,0)</f>
        <v>2560000</v>
      </c>
      <c r="I43" s="105">
        <f>E43</f>
        <v>1</v>
      </c>
      <c r="J43" s="102" t="str">
        <f>F43</f>
        <v>No</v>
      </c>
      <c r="K43" s="104">
        <f>G43</f>
        <v>2560000</v>
      </c>
      <c r="L43" s="104">
        <f>ROUND(I43*K43,0)</f>
        <v>2560000</v>
      </c>
      <c r="M43" s="106">
        <f>IF(L43&gt;H43,L43-H43,0)</f>
        <v>0</v>
      </c>
      <c r="N43" s="104">
        <f>IF(H43&gt;L43,H43-L43,0)</f>
        <v>0</v>
      </c>
      <c r="O43" s="79" t="s">
        <v>548</v>
      </c>
      <c r="P43" s="89" t="s">
        <v>237</v>
      </c>
      <c r="Q43" s="84"/>
      <c r="R43" s="85"/>
      <c r="S43" s="85"/>
      <c r="T43" s="85"/>
      <c r="U43" s="112"/>
      <c r="V43" s="108"/>
      <c r="W43" s="109"/>
      <c r="X43" s="85"/>
      <c r="Y43" s="85"/>
      <c r="Z43" s="85"/>
      <c r="AA43" s="85"/>
      <c r="AB43" s="85"/>
      <c r="AC43" s="85"/>
      <c r="AD43" s="85"/>
    </row>
    <row r="44" spans="1:30" ht="15.6" outlineLevel="1">
      <c r="A44" s="82"/>
      <c r="B44" s="84" t="str">
        <f t="shared" si="5"/>
        <v/>
      </c>
      <c r="C44" s="186"/>
      <c r="D44" s="184" t="s">
        <v>647</v>
      </c>
      <c r="E44" s="82"/>
      <c r="F44" s="82"/>
      <c r="G44" s="106"/>
      <c r="H44" s="106"/>
      <c r="I44" s="81"/>
      <c r="J44" s="82"/>
      <c r="K44" s="106"/>
      <c r="L44" s="106"/>
      <c r="M44" s="106"/>
      <c r="N44" s="106"/>
      <c r="O44" s="79"/>
      <c r="P44" s="89" t="s">
        <v>237</v>
      </c>
      <c r="Q44" s="84"/>
      <c r="R44" s="113"/>
      <c r="S44" s="85"/>
      <c r="T44" s="85"/>
      <c r="U44" s="112"/>
      <c r="V44" s="108"/>
      <c r="W44" s="109"/>
      <c r="X44" s="85"/>
      <c r="Y44" s="85"/>
      <c r="Z44" s="85"/>
      <c r="AA44" s="85"/>
      <c r="AB44" s="85"/>
      <c r="AC44" s="85"/>
      <c r="AD44" s="85"/>
    </row>
    <row r="45" spans="1:30" ht="15.6" outlineLevel="1">
      <c r="A45" s="82"/>
      <c r="B45" s="84" t="str">
        <f t="shared" si="5"/>
        <v/>
      </c>
      <c r="C45" s="186"/>
      <c r="D45" s="184"/>
      <c r="E45" s="82"/>
      <c r="F45" s="82"/>
      <c r="G45" s="106"/>
      <c r="H45" s="106"/>
      <c r="I45" s="81"/>
      <c r="J45" s="82"/>
      <c r="K45" s="106"/>
      <c r="L45" s="106"/>
      <c r="M45" s="106"/>
      <c r="N45" s="106"/>
      <c r="O45" s="79"/>
      <c r="P45" s="89" t="s">
        <v>237</v>
      </c>
      <c r="Q45" s="84"/>
      <c r="R45" s="113"/>
      <c r="S45" s="85"/>
      <c r="T45" s="85"/>
      <c r="U45" s="112"/>
      <c r="V45" s="108"/>
      <c r="W45" s="109"/>
      <c r="X45" s="85"/>
      <c r="Y45" s="85"/>
      <c r="Z45" s="85"/>
      <c r="AA45" s="85"/>
      <c r="AB45" s="85"/>
      <c r="AC45" s="85"/>
      <c r="AD45" s="85"/>
    </row>
    <row r="46" spans="1:30" ht="45" outlineLevel="1">
      <c r="A46" s="102">
        <v>14</v>
      </c>
      <c r="B46" s="84">
        <f t="shared" si="5"/>
        <v>14</v>
      </c>
      <c r="C46" s="186" t="str">
        <f t="shared" si="4"/>
        <v>IVF014</v>
      </c>
      <c r="D46" s="80" t="s">
        <v>20</v>
      </c>
      <c r="E46" s="102">
        <v>1</v>
      </c>
      <c r="F46" s="101" t="s">
        <v>7</v>
      </c>
      <c r="G46" s="103">
        <v>61875</v>
      </c>
      <c r="H46" s="104">
        <f>ROUND(E46*G46,0)</f>
        <v>61875</v>
      </c>
      <c r="I46" s="105">
        <f>E46</f>
        <v>1</v>
      </c>
      <c r="J46" s="102" t="str">
        <f>F46</f>
        <v>No</v>
      </c>
      <c r="K46" s="104">
        <f>G46</f>
        <v>61875</v>
      </c>
      <c r="L46" s="104">
        <f>ROUND(I46*K46,0)</f>
        <v>61875</v>
      </c>
      <c r="M46" s="106">
        <f>IF(L46&gt;H46,L46-H46,0)</f>
        <v>0</v>
      </c>
      <c r="N46" s="104">
        <f>IF(H46&gt;L46,H46-L46,0)</f>
        <v>0</v>
      </c>
      <c r="O46" s="83" t="s">
        <v>548</v>
      </c>
      <c r="P46" s="89" t="s">
        <v>237</v>
      </c>
      <c r="Q46" s="84"/>
      <c r="R46" s="85"/>
      <c r="S46" s="85"/>
      <c r="T46" s="85"/>
      <c r="U46" s="112"/>
      <c r="V46" s="108"/>
      <c r="W46" s="109"/>
      <c r="X46" s="85"/>
      <c r="Y46" s="85"/>
      <c r="Z46" s="85"/>
      <c r="AA46" s="85"/>
      <c r="AB46" s="85"/>
      <c r="AC46" s="85"/>
      <c r="AD46" s="85"/>
    </row>
    <row r="47" spans="1:30" ht="15.6" outlineLevel="1">
      <c r="A47" s="82"/>
      <c r="B47" s="84" t="str">
        <f t="shared" si="5"/>
        <v/>
      </c>
      <c r="C47" s="186"/>
      <c r="D47" s="184" t="s">
        <v>646</v>
      </c>
      <c r="E47" s="82"/>
      <c r="F47" s="82"/>
      <c r="G47" s="106"/>
      <c r="H47" s="106"/>
      <c r="I47" s="81"/>
      <c r="J47" s="82"/>
      <c r="K47" s="106"/>
      <c r="L47" s="106"/>
      <c r="M47" s="106"/>
      <c r="N47" s="106"/>
      <c r="O47" s="83"/>
      <c r="P47" s="89" t="s">
        <v>237</v>
      </c>
      <c r="Q47" s="84"/>
      <c r="R47" s="113"/>
      <c r="S47" s="85"/>
      <c r="T47" s="85"/>
      <c r="U47" s="112"/>
      <c r="V47" s="108"/>
      <c r="W47" s="109"/>
      <c r="X47" s="85"/>
      <c r="Y47" s="85"/>
      <c r="Z47" s="85"/>
      <c r="AA47" s="85"/>
      <c r="AB47" s="85"/>
      <c r="AC47" s="85"/>
      <c r="AD47" s="85"/>
    </row>
    <row r="48" spans="1:30" ht="15.6" outlineLevel="1">
      <c r="A48" s="82"/>
      <c r="B48" s="84" t="str">
        <f t="shared" si="5"/>
        <v/>
      </c>
      <c r="C48" s="186"/>
      <c r="D48" s="184"/>
      <c r="E48" s="82"/>
      <c r="F48" s="82"/>
      <c r="G48" s="106"/>
      <c r="H48" s="106"/>
      <c r="I48" s="81"/>
      <c r="J48" s="82"/>
      <c r="K48" s="106"/>
      <c r="L48" s="106"/>
      <c r="M48" s="106"/>
      <c r="N48" s="106"/>
      <c r="O48" s="83"/>
      <c r="P48" s="89" t="s">
        <v>237</v>
      </c>
      <c r="Q48" s="84"/>
      <c r="R48" s="113"/>
      <c r="S48" s="85"/>
      <c r="T48" s="85"/>
      <c r="U48" s="112"/>
      <c r="V48" s="108"/>
      <c r="W48" s="109"/>
      <c r="X48" s="85"/>
      <c r="Y48" s="85"/>
      <c r="Z48" s="85"/>
      <c r="AA48" s="85"/>
      <c r="AB48" s="85"/>
      <c r="AC48" s="85"/>
      <c r="AD48" s="85"/>
    </row>
    <row r="49" spans="1:30" ht="45" outlineLevel="1">
      <c r="A49" s="102">
        <v>15</v>
      </c>
      <c r="B49" s="84">
        <f t="shared" si="5"/>
        <v>15</v>
      </c>
      <c r="C49" s="186" t="str">
        <f t="shared" si="4"/>
        <v>IVF015</v>
      </c>
      <c r="D49" s="80" t="s">
        <v>21</v>
      </c>
      <c r="E49" s="102">
        <v>2</v>
      </c>
      <c r="F49" s="101" t="s">
        <v>7</v>
      </c>
      <c r="G49" s="103">
        <v>50000</v>
      </c>
      <c r="H49" s="104">
        <f>ROUND(E49*G49,0)</f>
        <v>100000</v>
      </c>
      <c r="I49" s="105">
        <f>E49</f>
        <v>2</v>
      </c>
      <c r="J49" s="102" t="str">
        <f>F49</f>
        <v>No</v>
      </c>
      <c r="K49" s="104">
        <f>G49</f>
        <v>50000</v>
      </c>
      <c r="L49" s="104">
        <f>ROUND(I49*K49,0)</f>
        <v>100000</v>
      </c>
      <c r="M49" s="106">
        <f>IF(L49&gt;H49,L49-H49,0)</f>
        <v>0</v>
      </c>
      <c r="N49" s="104">
        <f>IF(H49&gt;L49,H49-L49,0)</f>
        <v>0</v>
      </c>
      <c r="O49" s="83" t="s">
        <v>548</v>
      </c>
      <c r="P49" s="89" t="s">
        <v>237</v>
      </c>
      <c r="Q49" s="84"/>
      <c r="R49" s="85"/>
      <c r="S49" s="85"/>
      <c r="T49" s="85"/>
      <c r="U49" s="112"/>
      <c r="V49" s="108"/>
      <c r="W49" s="109"/>
      <c r="X49" s="85"/>
      <c r="Y49" s="85"/>
      <c r="Z49" s="85"/>
      <c r="AA49" s="85"/>
      <c r="AB49" s="85"/>
      <c r="AC49" s="85"/>
      <c r="AD49" s="85"/>
    </row>
    <row r="50" spans="1:30" ht="15.6" outlineLevel="1">
      <c r="A50" s="82"/>
      <c r="B50" s="84" t="str">
        <f t="shared" si="5"/>
        <v/>
      </c>
      <c r="C50" s="186"/>
      <c r="D50" s="184" t="s">
        <v>646</v>
      </c>
      <c r="E50" s="82"/>
      <c r="F50" s="82"/>
      <c r="G50" s="106"/>
      <c r="H50" s="106"/>
      <c r="I50" s="81"/>
      <c r="J50" s="82"/>
      <c r="K50" s="106"/>
      <c r="L50" s="106"/>
      <c r="M50" s="106"/>
      <c r="N50" s="106"/>
      <c r="O50" s="83"/>
      <c r="P50" s="89" t="s">
        <v>237</v>
      </c>
      <c r="Q50" s="84"/>
      <c r="R50" s="113"/>
      <c r="S50" s="85"/>
      <c r="T50" s="85"/>
      <c r="U50" s="112"/>
      <c r="V50" s="108"/>
      <c r="W50" s="109"/>
      <c r="X50" s="85"/>
      <c r="Y50" s="85"/>
      <c r="Z50" s="85"/>
      <c r="AA50" s="85"/>
      <c r="AB50" s="85"/>
      <c r="AC50" s="85"/>
      <c r="AD50" s="85"/>
    </row>
    <row r="51" spans="1:30" ht="15.6" outlineLevel="1">
      <c r="A51" s="82"/>
      <c r="B51" s="84" t="str">
        <f t="shared" si="5"/>
        <v/>
      </c>
      <c r="C51" s="186"/>
      <c r="D51" s="184"/>
      <c r="E51" s="82"/>
      <c r="F51" s="82"/>
      <c r="G51" s="106"/>
      <c r="H51" s="106"/>
      <c r="I51" s="81"/>
      <c r="J51" s="82"/>
      <c r="K51" s="106"/>
      <c r="L51" s="106"/>
      <c r="M51" s="106"/>
      <c r="N51" s="106"/>
      <c r="O51" s="83"/>
      <c r="P51" s="89" t="s">
        <v>237</v>
      </c>
      <c r="Q51" s="84"/>
      <c r="R51" s="113"/>
      <c r="S51" s="85"/>
      <c r="T51" s="85"/>
      <c r="U51" s="112"/>
      <c r="V51" s="108"/>
      <c r="W51" s="109"/>
      <c r="X51" s="85"/>
      <c r="Y51" s="85"/>
      <c r="Z51" s="85"/>
      <c r="AA51" s="85"/>
      <c r="AB51" s="85"/>
      <c r="AC51" s="85"/>
      <c r="AD51" s="85"/>
    </row>
    <row r="52" spans="1:30" ht="45" outlineLevel="1">
      <c r="A52" s="102">
        <v>16</v>
      </c>
      <c r="B52" s="84">
        <f t="shared" si="5"/>
        <v>16</v>
      </c>
      <c r="C52" s="186" t="str">
        <f t="shared" si="4"/>
        <v>IVF016</v>
      </c>
      <c r="D52" s="80" t="s">
        <v>22</v>
      </c>
      <c r="E52" s="102">
        <v>1</v>
      </c>
      <c r="F52" s="101" t="s">
        <v>7</v>
      </c>
      <c r="G52" s="103">
        <v>378000</v>
      </c>
      <c r="H52" s="104">
        <f>ROUND(E52*G52,0)</f>
        <v>378000</v>
      </c>
      <c r="I52" s="105">
        <f>E52</f>
        <v>1</v>
      </c>
      <c r="J52" s="102" t="str">
        <f>F52</f>
        <v>No</v>
      </c>
      <c r="K52" s="104">
        <f>G52</f>
        <v>378000</v>
      </c>
      <c r="L52" s="104">
        <f>ROUND(I52*K52,0)</f>
        <v>378000</v>
      </c>
      <c r="M52" s="106">
        <f>IF(L52&gt;H52,L52-H52,0)</f>
        <v>0</v>
      </c>
      <c r="N52" s="104">
        <f>IF(H52&gt;L52,H52-L52,0)</f>
        <v>0</v>
      </c>
      <c r="O52" s="83" t="s">
        <v>548</v>
      </c>
      <c r="P52" s="89" t="s">
        <v>237</v>
      </c>
      <c r="Q52" s="84"/>
      <c r="R52" s="85"/>
      <c r="S52" s="85"/>
      <c r="T52" s="85"/>
      <c r="U52" s="112"/>
      <c r="V52" s="108"/>
      <c r="W52" s="109"/>
      <c r="X52" s="85"/>
      <c r="Y52" s="85"/>
      <c r="Z52" s="85"/>
      <c r="AA52" s="85"/>
      <c r="AB52" s="85"/>
      <c r="AC52" s="85"/>
      <c r="AD52" s="85"/>
    </row>
    <row r="53" spans="1:30" ht="15.6" outlineLevel="1">
      <c r="A53" s="82"/>
      <c r="B53" s="84" t="str">
        <f t="shared" si="5"/>
        <v/>
      </c>
      <c r="C53" s="186"/>
      <c r="D53" s="184" t="s">
        <v>601</v>
      </c>
      <c r="E53" s="82"/>
      <c r="F53" s="82"/>
      <c r="G53" s="106"/>
      <c r="H53" s="106"/>
      <c r="I53" s="81"/>
      <c r="J53" s="82"/>
      <c r="K53" s="106"/>
      <c r="L53" s="106"/>
      <c r="M53" s="106"/>
      <c r="N53" s="106"/>
      <c r="O53" s="83"/>
      <c r="P53" s="89" t="s">
        <v>237</v>
      </c>
      <c r="Q53" s="84"/>
      <c r="R53" s="113"/>
      <c r="S53" s="85"/>
      <c r="T53" s="85"/>
      <c r="U53" s="112"/>
      <c r="V53" s="108"/>
      <c r="W53" s="109"/>
      <c r="X53" s="85"/>
      <c r="Y53" s="85"/>
      <c r="Z53" s="85"/>
      <c r="AA53" s="85"/>
      <c r="AB53" s="85"/>
      <c r="AC53" s="85"/>
      <c r="AD53" s="85"/>
    </row>
    <row r="54" spans="1:30" ht="15.6" outlineLevel="1">
      <c r="A54" s="82"/>
      <c r="B54" s="84" t="str">
        <f t="shared" si="5"/>
        <v/>
      </c>
      <c r="C54" s="186"/>
      <c r="D54" s="184"/>
      <c r="E54" s="82"/>
      <c r="F54" s="82"/>
      <c r="G54" s="106"/>
      <c r="H54" s="106"/>
      <c r="I54" s="81"/>
      <c r="J54" s="82"/>
      <c r="K54" s="106"/>
      <c r="L54" s="106"/>
      <c r="M54" s="106"/>
      <c r="N54" s="106"/>
      <c r="O54" s="83"/>
      <c r="P54" s="89" t="s">
        <v>237</v>
      </c>
      <c r="Q54" s="84"/>
      <c r="R54" s="113"/>
      <c r="S54" s="85"/>
      <c r="T54" s="85"/>
      <c r="U54" s="112"/>
      <c r="V54" s="108"/>
      <c r="W54" s="109"/>
      <c r="X54" s="85"/>
      <c r="Y54" s="85"/>
      <c r="Z54" s="85"/>
      <c r="AA54" s="85"/>
      <c r="AB54" s="85"/>
      <c r="AC54" s="85"/>
      <c r="AD54" s="85"/>
    </row>
    <row r="55" spans="1:30" ht="45" outlineLevel="1">
      <c r="A55" s="102">
        <v>17</v>
      </c>
      <c r="B55" s="84">
        <f t="shared" si="5"/>
        <v>17</v>
      </c>
      <c r="C55" s="186" t="str">
        <f t="shared" si="4"/>
        <v>IVF017</v>
      </c>
      <c r="D55" s="80" t="s">
        <v>23</v>
      </c>
      <c r="E55" s="102">
        <v>1</v>
      </c>
      <c r="F55" s="101" t="s">
        <v>7</v>
      </c>
      <c r="G55" s="103">
        <v>93750</v>
      </c>
      <c r="H55" s="104">
        <f>ROUND(E55*G55,0)</f>
        <v>93750</v>
      </c>
      <c r="I55" s="105">
        <f>E55</f>
        <v>1</v>
      </c>
      <c r="J55" s="102" t="str">
        <f>F55</f>
        <v>No</v>
      </c>
      <c r="K55" s="104">
        <f>G55</f>
        <v>93750</v>
      </c>
      <c r="L55" s="104">
        <f>ROUND(I55*K55,0)</f>
        <v>93750</v>
      </c>
      <c r="M55" s="106">
        <f>IF(L55&gt;H55,L55-H55,0)</f>
        <v>0</v>
      </c>
      <c r="N55" s="104">
        <f>IF(H55&gt;L55,H55-L55,0)</f>
        <v>0</v>
      </c>
      <c r="O55" s="83" t="s">
        <v>548</v>
      </c>
      <c r="P55" s="89" t="s">
        <v>237</v>
      </c>
      <c r="Q55" s="84"/>
      <c r="R55" s="85"/>
      <c r="S55" s="85"/>
      <c r="T55" s="85"/>
      <c r="U55" s="112"/>
      <c r="V55" s="108"/>
      <c r="W55" s="109"/>
      <c r="X55" s="85"/>
      <c r="Y55" s="85"/>
      <c r="Z55" s="85"/>
      <c r="AA55" s="85"/>
      <c r="AB55" s="85"/>
      <c r="AC55" s="85"/>
      <c r="AD55" s="85"/>
    </row>
    <row r="56" spans="1:30" ht="15.6" outlineLevel="1">
      <c r="A56" s="82"/>
      <c r="B56" s="84" t="str">
        <f t="shared" si="5"/>
        <v/>
      </c>
      <c r="C56" s="186"/>
      <c r="D56" s="184" t="s">
        <v>646</v>
      </c>
      <c r="E56" s="82"/>
      <c r="F56" s="82"/>
      <c r="G56" s="106"/>
      <c r="H56" s="106"/>
      <c r="I56" s="81"/>
      <c r="J56" s="82"/>
      <c r="K56" s="106"/>
      <c r="L56" s="106"/>
      <c r="M56" s="106"/>
      <c r="N56" s="106"/>
      <c r="O56" s="83"/>
      <c r="P56" s="89" t="s">
        <v>237</v>
      </c>
      <c r="Q56" s="84"/>
      <c r="R56" s="113"/>
      <c r="S56" s="85"/>
      <c r="T56" s="85"/>
      <c r="U56" s="112"/>
      <c r="V56" s="108"/>
      <c r="W56" s="109"/>
      <c r="X56" s="85"/>
      <c r="Y56" s="85"/>
      <c r="Z56" s="85"/>
      <c r="AA56" s="85"/>
      <c r="AB56" s="85"/>
      <c r="AC56" s="85"/>
      <c r="AD56" s="85"/>
    </row>
    <row r="57" spans="1:30" ht="15.6" outlineLevel="1">
      <c r="A57" s="82"/>
      <c r="B57" s="84" t="str">
        <f t="shared" si="5"/>
        <v/>
      </c>
      <c r="C57" s="186"/>
      <c r="D57" s="184"/>
      <c r="E57" s="82"/>
      <c r="F57" s="82"/>
      <c r="G57" s="106"/>
      <c r="H57" s="106"/>
      <c r="I57" s="81"/>
      <c r="J57" s="82"/>
      <c r="K57" s="106"/>
      <c r="L57" s="106"/>
      <c r="M57" s="106"/>
      <c r="N57" s="106"/>
      <c r="O57" s="83"/>
      <c r="P57" s="89" t="s">
        <v>237</v>
      </c>
      <c r="Q57" s="84"/>
      <c r="R57" s="113"/>
      <c r="S57" s="85"/>
      <c r="T57" s="85"/>
      <c r="U57" s="112"/>
      <c r="V57" s="108"/>
      <c r="W57" s="109"/>
      <c r="X57" s="85"/>
      <c r="Y57" s="85"/>
      <c r="Z57" s="85"/>
      <c r="AA57" s="85"/>
      <c r="AB57" s="85"/>
      <c r="AC57" s="85"/>
      <c r="AD57" s="85"/>
    </row>
    <row r="58" spans="1:30" ht="45" outlineLevel="1">
      <c r="A58" s="102">
        <v>18</v>
      </c>
      <c r="B58" s="84">
        <f t="shared" si="5"/>
        <v>18</v>
      </c>
      <c r="C58" s="186" t="str">
        <f t="shared" si="4"/>
        <v>IVF018</v>
      </c>
      <c r="D58" s="80" t="s">
        <v>24</v>
      </c>
      <c r="E58" s="102">
        <v>1</v>
      </c>
      <c r="F58" s="101" t="s">
        <v>7</v>
      </c>
      <c r="G58" s="103">
        <v>731250</v>
      </c>
      <c r="H58" s="104">
        <f>ROUND(E58*G58,0)</f>
        <v>731250</v>
      </c>
      <c r="I58" s="105">
        <f>E58</f>
        <v>1</v>
      </c>
      <c r="J58" s="102" t="str">
        <f>F58</f>
        <v>No</v>
      </c>
      <c r="K58" s="104">
        <f>G58</f>
        <v>731250</v>
      </c>
      <c r="L58" s="104">
        <f>ROUND(I58*K58,0)</f>
        <v>731250</v>
      </c>
      <c r="M58" s="106">
        <f>IF(L58&gt;H58,L58-H58,0)</f>
        <v>0</v>
      </c>
      <c r="N58" s="104">
        <f>IF(H58&gt;L58,H58-L58,0)</f>
        <v>0</v>
      </c>
      <c r="O58" s="83" t="s">
        <v>548</v>
      </c>
      <c r="P58" s="89" t="s">
        <v>237</v>
      </c>
      <c r="Q58" s="84"/>
      <c r="R58" s="85"/>
      <c r="S58" s="85"/>
      <c r="T58" s="85"/>
      <c r="U58" s="112"/>
      <c r="V58" s="108"/>
      <c r="W58" s="109"/>
      <c r="X58" s="85"/>
      <c r="Y58" s="85"/>
      <c r="Z58" s="85"/>
      <c r="AA58" s="85"/>
      <c r="AB58" s="85"/>
      <c r="AC58" s="85"/>
      <c r="AD58" s="85"/>
    </row>
    <row r="59" spans="1:30" ht="15.6" outlineLevel="1">
      <c r="A59" s="82"/>
      <c r="B59" s="84" t="str">
        <f t="shared" si="5"/>
        <v/>
      </c>
      <c r="C59" s="186"/>
      <c r="D59" s="184" t="s">
        <v>647</v>
      </c>
      <c r="E59" s="82"/>
      <c r="F59" s="82"/>
      <c r="G59" s="106"/>
      <c r="H59" s="106"/>
      <c r="I59" s="81"/>
      <c r="J59" s="82"/>
      <c r="K59" s="106"/>
      <c r="L59" s="106"/>
      <c r="M59" s="106"/>
      <c r="N59" s="106"/>
      <c r="O59" s="83"/>
      <c r="P59" s="89" t="s">
        <v>237</v>
      </c>
      <c r="Q59" s="84"/>
      <c r="R59" s="113"/>
      <c r="S59" s="85"/>
      <c r="T59" s="85"/>
      <c r="U59" s="112"/>
      <c r="V59" s="108"/>
      <c r="W59" s="109"/>
      <c r="X59" s="85"/>
      <c r="Y59" s="85"/>
      <c r="Z59" s="85"/>
      <c r="AA59" s="85"/>
      <c r="AB59" s="85"/>
      <c r="AC59" s="85"/>
      <c r="AD59" s="85"/>
    </row>
    <row r="60" spans="1:30" ht="15.6" outlineLevel="1">
      <c r="A60" s="82"/>
      <c r="B60" s="84" t="str">
        <f t="shared" si="5"/>
        <v/>
      </c>
      <c r="C60" s="186"/>
      <c r="D60" s="184"/>
      <c r="E60" s="82"/>
      <c r="F60" s="82"/>
      <c r="G60" s="106"/>
      <c r="H60" s="106"/>
      <c r="I60" s="81"/>
      <c r="J60" s="82"/>
      <c r="K60" s="106"/>
      <c r="L60" s="106"/>
      <c r="M60" s="106"/>
      <c r="N60" s="106"/>
      <c r="O60" s="83"/>
      <c r="P60" s="89" t="s">
        <v>237</v>
      </c>
      <c r="Q60" s="84"/>
      <c r="R60" s="113"/>
      <c r="S60" s="85"/>
      <c r="T60" s="85"/>
      <c r="U60" s="112"/>
      <c r="V60" s="108"/>
      <c r="W60" s="109"/>
      <c r="X60" s="85"/>
      <c r="Y60" s="85"/>
      <c r="Z60" s="85"/>
      <c r="AA60" s="85"/>
      <c r="AB60" s="85"/>
      <c r="AC60" s="85"/>
      <c r="AD60" s="85"/>
    </row>
    <row r="61" spans="1:30" ht="45" outlineLevel="1">
      <c r="A61" s="102">
        <v>19</v>
      </c>
      <c r="B61" s="84">
        <f t="shared" si="5"/>
        <v>19</v>
      </c>
      <c r="C61" s="186" t="str">
        <f t="shared" si="4"/>
        <v>IVF019</v>
      </c>
      <c r="D61" s="80" t="s">
        <v>25</v>
      </c>
      <c r="E61" s="102">
        <v>1</v>
      </c>
      <c r="F61" s="101" t="s">
        <v>7</v>
      </c>
      <c r="G61" s="103">
        <v>75625</v>
      </c>
      <c r="H61" s="104">
        <f>ROUND(E61*G61,0)</f>
        <v>75625</v>
      </c>
      <c r="I61" s="105">
        <f>E61</f>
        <v>1</v>
      </c>
      <c r="J61" s="102" t="str">
        <f>F61</f>
        <v>No</v>
      </c>
      <c r="K61" s="104">
        <f>G61</f>
        <v>75625</v>
      </c>
      <c r="L61" s="104">
        <f>ROUND(I61*K61,0)</f>
        <v>75625</v>
      </c>
      <c r="M61" s="106">
        <f>IF(L61&gt;H61,L61-H61,0)</f>
        <v>0</v>
      </c>
      <c r="N61" s="104">
        <f>IF(H61&gt;L61,H61-L61,0)</f>
        <v>0</v>
      </c>
      <c r="O61" s="83" t="s">
        <v>548</v>
      </c>
      <c r="P61" s="89" t="s">
        <v>237</v>
      </c>
      <c r="Q61" s="84"/>
      <c r="R61" s="85"/>
      <c r="S61" s="85"/>
      <c r="T61" s="85"/>
      <c r="U61" s="112"/>
      <c r="V61" s="108"/>
      <c r="W61" s="109"/>
      <c r="X61" s="85"/>
      <c r="Y61" s="85"/>
      <c r="Z61" s="85"/>
      <c r="AA61" s="85"/>
      <c r="AB61" s="85"/>
      <c r="AC61" s="85"/>
      <c r="AD61" s="85"/>
    </row>
    <row r="62" spans="1:30" ht="15.6" outlineLevel="1">
      <c r="A62" s="82"/>
      <c r="B62" s="84" t="str">
        <f t="shared" si="5"/>
        <v/>
      </c>
      <c r="C62" s="186"/>
      <c r="D62" s="184" t="s">
        <v>646</v>
      </c>
      <c r="E62" s="82"/>
      <c r="F62" s="82"/>
      <c r="G62" s="106"/>
      <c r="H62" s="106"/>
      <c r="I62" s="81"/>
      <c r="J62" s="82"/>
      <c r="K62" s="106"/>
      <c r="L62" s="106"/>
      <c r="M62" s="106"/>
      <c r="N62" s="106"/>
      <c r="O62" s="83"/>
      <c r="P62" s="89" t="s">
        <v>237</v>
      </c>
      <c r="Q62" s="84"/>
      <c r="R62" s="113"/>
      <c r="S62" s="85"/>
      <c r="T62" s="85"/>
      <c r="U62" s="112"/>
      <c r="V62" s="108"/>
      <c r="W62" s="109"/>
      <c r="X62" s="85"/>
      <c r="Y62" s="85"/>
      <c r="Z62" s="85"/>
      <c r="AA62" s="85"/>
      <c r="AB62" s="85"/>
      <c r="AC62" s="85"/>
      <c r="AD62" s="85"/>
    </row>
    <row r="63" spans="1:30" ht="15.6" outlineLevel="1">
      <c r="A63" s="82"/>
      <c r="B63" s="84" t="str">
        <f t="shared" si="5"/>
        <v/>
      </c>
      <c r="C63" s="186"/>
      <c r="D63" s="184"/>
      <c r="E63" s="82"/>
      <c r="F63" s="82"/>
      <c r="G63" s="106"/>
      <c r="H63" s="106"/>
      <c r="I63" s="81"/>
      <c r="J63" s="82"/>
      <c r="K63" s="106"/>
      <c r="L63" s="106"/>
      <c r="M63" s="106"/>
      <c r="N63" s="106"/>
      <c r="O63" s="83"/>
      <c r="P63" s="89" t="s">
        <v>237</v>
      </c>
      <c r="Q63" s="84"/>
      <c r="R63" s="113"/>
      <c r="S63" s="85"/>
      <c r="T63" s="85"/>
      <c r="U63" s="112"/>
      <c r="V63" s="108"/>
      <c r="W63" s="109"/>
      <c r="X63" s="85"/>
      <c r="Y63" s="85"/>
      <c r="Z63" s="85"/>
      <c r="AA63" s="85"/>
      <c r="AB63" s="85"/>
      <c r="AC63" s="85"/>
      <c r="AD63" s="85"/>
    </row>
    <row r="64" spans="1:30" ht="45" outlineLevel="1">
      <c r="A64" s="102">
        <v>20</v>
      </c>
      <c r="B64" s="84">
        <f t="shared" si="5"/>
        <v>20</v>
      </c>
      <c r="C64" s="186" t="str">
        <f t="shared" si="4"/>
        <v>IVF020</v>
      </c>
      <c r="D64" s="80" t="s">
        <v>26</v>
      </c>
      <c r="E64" s="102">
        <v>1</v>
      </c>
      <c r="F64" s="101" t="s">
        <v>7</v>
      </c>
      <c r="G64" s="103">
        <v>41250</v>
      </c>
      <c r="H64" s="104">
        <f>ROUND(E64*G64,0)</f>
        <v>41250</v>
      </c>
      <c r="I64" s="105">
        <f>E64</f>
        <v>1</v>
      </c>
      <c r="J64" s="102" t="str">
        <f>F64</f>
        <v>No</v>
      </c>
      <c r="K64" s="104">
        <f>G64</f>
        <v>41250</v>
      </c>
      <c r="L64" s="104">
        <f>ROUND(I64*K64,0)</f>
        <v>41250</v>
      </c>
      <c r="M64" s="106">
        <f>IF(L64&gt;H64,L64-H64,0)</f>
        <v>0</v>
      </c>
      <c r="N64" s="104">
        <f>IF(H64&gt;L64,H64-L64,0)</f>
        <v>0</v>
      </c>
      <c r="O64" s="83" t="s">
        <v>548</v>
      </c>
      <c r="P64" s="89" t="s">
        <v>237</v>
      </c>
      <c r="Q64" s="84"/>
      <c r="R64" s="85"/>
      <c r="S64" s="85"/>
      <c r="T64" s="85"/>
      <c r="U64" s="112"/>
      <c r="V64" s="108"/>
      <c r="W64" s="109"/>
      <c r="X64" s="85"/>
      <c r="Y64" s="85"/>
      <c r="Z64" s="85"/>
      <c r="AA64" s="85"/>
      <c r="AB64" s="85"/>
      <c r="AC64" s="85"/>
      <c r="AD64" s="85"/>
    </row>
    <row r="65" spans="1:30" ht="15.6" outlineLevel="1">
      <c r="A65" s="82"/>
      <c r="B65" s="84" t="str">
        <f t="shared" si="5"/>
        <v/>
      </c>
      <c r="C65" s="186"/>
      <c r="D65" s="184" t="s">
        <v>646</v>
      </c>
      <c r="E65" s="82"/>
      <c r="F65" s="82"/>
      <c r="G65" s="106"/>
      <c r="H65" s="106"/>
      <c r="I65" s="81"/>
      <c r="J65" s="82"/>
      <c r="K65" s="106"/>
      <c r="L65" s="106"/>
      <c r="M65" s="106"/>
      <c r="N65" s="106"/>
      <c r="O65" s="83"/>
      <c r="P65" s="89" t="s">
        <v>237</v>
      </c>
      <c r="Q65" s="84"/>
      <c r="R65" s="113"/>
      <c r="S65" s="85"/>
      <c r="T65" s="85"/>
      <c r="U65" s="112"/>
      <c r="V65" s="108"/>
      <c r="W65" s="109"/>
      <c r="X65" s="85"/>
      <c r="Y65" s="85"/>
      <c r="Z65" s="85"/>
      <c r="AA65" s="85"/>
      <c r="AB65" s="85"/>
      <c r="AC65" s="85"/>
      <c r="AD65" s="85"/>
    </row>
    <row r="66" spans="1:30" ht="15.6" outlineLevel="1">
      <c r="A66" s="82"/>
      <c r="B66" s="84" t="str">
        <f t="shared" si="5"/>
        <v/>
      </c>
      <c r="C66" s="186"/>
      <c r="D66" s="184"/>
      <c r="E66" s="82"/>
      <c r="F66" s="82"/>
      <c r="G66" s="106"/>
      <c r="H66" s="106"/>
      <c r="I66" s="81"/>
      <c r="J66" s="82"/>
      <c r="K66" s="106"/>
      <c r="L66" s="106"/>
      <c r="M66" s="106"/>
      <c r="N66" s="106"/>
      <c r="O66" s="83"/>
      <c r="P66" s="89" t="s">
        <v>237</v>
      </c>
      <c r="Q66" s="84"/>
      <c r="R66" s="113"/>
      <c r="S66" s="85"/>
      <c r="T66" s="85"/>
      <c r="U66" s="112"/>
      <c r="V66" s="108"/>
      <c r="W66" s="109"/>
      <c r="X66" s="85"/>
      <c r="Y66" s="85"/>
      <c r="Z66" s="85"/>
      <c r="AA66" s="85"/>
      <c r="AB66" s="85"/>
      <c r="AC66" s="85"/>
      <c r="AD66" s="85"/>
    </row>
    <row r="67" spans="1:30" ht="45" outlineLevel="1">
      <c r="A67" s="102">
        <v>21</v>
      </c>
      <c r="B67" s="84">
        <f t="shared" si="5"/>
        <v>21</v>
      </c>
      <c r="C67" s="186" t="str">
        <f t="shared" si="4"/>
        <v>IVF021</v>
      </c>
      <c r="D67" s="80" t="s">
        <v>27</v>
      </c>
      <c r="E67" s="102">
        <v>1</v>
      </c>
      <c r="F67" s="101" t="s">
        <v>7</v>
      </c>
      <c r="G67" s="103">
        <v>250000</v>
      </c>
      <c r="H67" s="104">
        <f>ROUND(E67*G67,0)</f>
        <v>250000</v>
      </c>
      <c r="I67" s="105">
        <f>E67</f>
        <v>1</v>
      </c>
      <c r="J67" s="102" t="str">
        <f>F67</f>
        <v>No</v>
      </c>
      <c r="K67" s="104">
        <f>G67</f>
        <v>250000</v>
      </c>
      <c r="L67" s="104">
        <f>ROUND(I67*K67,0)</f>
        <v>250000</v>
      </c>
      <c r="M67" s="106">
        <f>IF(L67&gt;H67,L67-H67,0)</f>
        <v>0</v>
      </c>
      <c r="N67" s="104">
        <f>IF(H67&gt;L67,H67-L67,0)</f>
        <v>0</v>
      </c>
      <c r="O67" s="83" t="s">
        <v>548</v>
      </c>
      <c r="P67" s="89" t="s">
        <v>237</v>
      </c>
      <c r="Q67" s="84"/>
      <c r="R67" s="85"/>
      <c r="S67" s="85"/>
      <c r="T67" s="85"/>
      <c r="U67" s="112"/>
      <c r="V67" s="108"/>
      <c r="W67" s="109"/>
      <c r="X67" s="85"/>
      <c r="Y67" s="85"/>
      <c r="Z67" s="85"/>
      <c r="AA67" s="85"/>
      <c r="AB67" s="85"/>
      <c r="AC67" s="85"/>
      <c r="AD67" s="85"/>
    </row>
    <row r="68" spans="1:30" ht="15.6" outlineLevel="1">
      <c r="A68" s="82"/>
      <c r="B68" s="84" t="str">
        <f t="shared" si="5"/>
        <v/>
      </c>
      <c r="C68" s="186"/>
      <c r="D68" s="184" t="s">
        <v>647</v>
      </c>
      <c r="E68" s="82"/>
      <c r="F68" s="82"/>
      <c r="G68" s="106"/>
      <c r="H68" s="106"/>
      <c r="I68" s="81"/>
      <c r="J68" s="82"/>
      <c r="K68" s="106"/>
      <c r="L68" s="106"/>
      <c r="M68" s="106"/>
      <c r="N68" s="106"/>
      <c r="O68" s="83"/>
      <c r="P68" s="89" t="s">
        <v>237</v>
      </c>
      <c r="Q68" s="84"/>
      <c r="R68" s="113"/>
      <c r="S68" s="85"/>
      <c r="T68" s="85"/>
      <c r="U68" s="112"/>
      <c r="V68" s="108"/>
      <c r="W68" s="109"/>
      <c r="X68" s="85"/>
      <c r="Y68" s="85"/>
      <c r="Z68" s="85"/>
      <c r="AA68" s="85"/>
      <c r="AB68" s="85"/>
      <c r="AC68" s="85"/>
      <c r="AD68" s="85"/>
    </row>
    <row r="69" spans="1:30" ht="15.6" outlineLevel="1">
      <c r="A69" s="82"/>
      <c r="B69" s="84" t="str">
        <f t="shared" si="5"/>
        <v/>
      </c>
      <c r="C69" s="186"/>
      <c r="D69" s="184"/>
      <c r="E69" s="82"/>
      <c r="F69" s="82"/>
      <c r="G69" s="106"/>
      <c r="H69" s="106"/>
      <c r="I69" s="81"/>
      <c r="J69" s="82"/>
      <c r="K69" s="106"/>
      <c r="L69" s="106"/>
      <c r="M69" s="106"/>
      <c r="N69" s="106"/>
      <c r="O69" s="83"/>
      <c r="P69" s="89" t="s">
        <v>237</v>
      </c>
      <c r="Q69" s="84"/>
      <c r="R69" s="113"/>
      <c r="S69" s="85"/>
      <c r="T69" s="85"/>
      <c r="U69" s="112"/>
      <c r="V69" s="108"/>
      <c r="W69" s="109"/>
      <c r="X69" s="85"/>
      <c r="Y69" s="85"/>
      <c r="Z69" s="85"/>
      <c r="AA69" s="85"/>
      <c r="AB69" s="85"/>
      <c r="AC69" s="85"/>
      <c r="AD69" s="85"/>
    </row>
    <row r="70" spans="1:30" ht="45" outlineLevel="1">
      <c r="A70" s="102">
        <v>22</v>
      </c>
      <c r="B70" s="84">
        <f t="shared" si="5"/>
        <v>22</v>
      </c>
      <c r="C70" s="186" t="str">
        <f t="shared" si="4"/>
        <v>IVF022</v>
      </c>
      <c r="D70" s="80" t="s">
        <v>28</v>
      </c>
      <c r="E70" s="102">
        <v>1</v>
      </c>
      <c r="F70" s="101" t="s">
        <v>7</v>
      </c>
      <c r="G70" s="103">
        <v>34500</v>
      </c>
      <c r="H70" s="104">
        <f>ROUND(E70*G70,0)</f>
        <v>34500</v>
      </c>
      <c r="I70" s="105">
        <f>E70</f>
        <v>1</v>
      </c>
      <c r="J70" s="102" t="str">
        <f>F70</f>
        <v>No</v>
      </c>
      <c r="K70" s="104">
        <f>G70</f>
        <v>34500</v>
      </c>
      <c r="L70" s="104">
        <f>ROUND(I70*K70,0)</f>
        <v>34500</v>
      </c>
      <c r="M70" s="106">
        <f>IF(L70&gt;H70,L70-H70,0)</f>
        <v>0</v>
      </c>
      <c r="N70" s="104">
        <f>IF(H70&gt;L70,H70-L70,0)</f>
        <v>0</v>
      </c>
      <c r="O70" s="83" t="s">
        <v>548</v>
      </c>
      <c r="P70" s="89" t="s">
        <v>237</v>
      </c>
      <c r="Q70" s="84"/>
      <c r="R70" s="85"/>
      <c r="S70" s="85"/>
      <c r="T70" s="85"/>
      <c r="U70" s="112"/>
      <c r="V70" s="108"/>
      <c r="W70" s="109"/>
      <c r="X70" s="85"/>
      <c r="Y70" s="85"/>
      <c r="Z70" s="85"/>
      <c r="AA70" s="85"/>
      <c r="AB70" s="85"/>
      <c r="AC70" s="85"/>
      <c r="AD70" s="85"/>
    </row>
    <row r="71" spans="1:30" ht="15.6" outlineLevel="1">
      <c r="A71" s="82"/>
      <c r="B71" s="84" t="str">
        <f t="shared" si="5"/>
        <v/>
      </c>
      <c r="C71" s="186"/>
      <c r="D71" s="184" t="s">
        <v>646</v>
      </c>
      <c r="E71" s="82"/>
      <c r="F71" s="82"/>
      <c r="G71" s="106"/>
      <c r="H71" s="106"/>
      <c r="I71" s="81"/>
      <c r="J71" s="82"/>
      <c r="K71" s="106"/>
      <c r="L71" s="106"/>
      <c r="M71" s="106"/>
      <c r="N71" s="106"/>
      <c r="O71" s="83"/>
      <c r="P71" s="89" t="s">
        <v>237</v>
      </c>
      <c r="Q71" s="84"/>
      <c r="R71" s="85"/>
      <c r="S71" s="85"/>
      <c r="T71" s="85"/>
      <c r="U71" s="112"/>
      <c r="V71" s="108"/>
      <c r="W71" s="109"/>
      <c r="X71" s="85"/>
      <c r="Y71" s="85"/>
      <c r="Z71" s="85"/>
      <c r="AA71" s="85"/>
      <c r="AB71" s="85"/>
      <c r="AC71" s="85"/>
      <c r="AD71" s="85"/>
    </row>
    <row r="72" spans="1:30" ht="15.6" outlineLevel="1">
      <c r="A72" s="82"/>
      <c r="B72" s="84" t="str">
        <f t="shared" si="5"/>
        <v/>
      </c>
      <c r="C72" s="186"/>
      <c r="D72" s="184"/>
      <c r="E72" s="82"/>
      <c r="F72" s="82"/>
      <c r="G72" s="106"/>
      <c r="H72" s="106"/>
      <c r="I72" s="81"/>
      <c r="J72" s="82"/>
      <c r="K72" s="106"/>
      <c r="L72" s="106"/>
      <c r="M72" s="106"/>
      <c r="N72" s="106"/>
      <c r="O72" s="83"/>
      <c r="P72" s="89" t="s">
        <v>237</v>
      </c>
      <c r="Q72" s="84"/>
      <c r="R72" s="85"/>
      <c r="S72" s="85"/>
      <c r="T72" s="85"/>
      <c r="U72" s="112"/>
      <c r="V72" s="108"/>
      <c r="W72" s="109"/>
      <c r="X72" s="85"/>
      <c r="Y72" s="85"/>
      <c r="Z72" s="85"/>
      <c r="AA72" s="85"/>
      <c r="AB72" s="85"/>
      <c r="AC72" s="85"/>
      <c r="AD72" s="85"/>
    </row>
    <row r="73" spans="1:30" ht="45" outlineLevel="1">
      <c r="A73" s="102">
        <v>23</v>
      </c>
      <c r="B73" s="84">
        <f t="shared" si="5"/>
        <v>23</v>
      </c>
      <c r="C73" s="186" t="str">
        <f t="shared" ref="C73:C134" si="6">IF(ISBLANK(B73), "", IF(B73&lt;10, "IVF00" &amp; B73, IF(AND(B73&gt;=10, B73&lt;=99), "IVF0" &amp; B73, IF(B73&gt;99, "IVF" &amp; B73))))</f>
        <v>IVF023</v>
      </c>
      <c r="D73" s="80" t="s">
        <v>29</v>
      </c>
      <c r="E73" s="102">
        <v>1</v>
      </c>
      <c r="F73" s="101" t="s">
        <v>7</v>
      </c>
      <c r="G73" s="103">
        <v>563750</v>
      </c>
      <c r="H73" s="104">
        <f>ROUND(E73*G73,0)</f>
        <v>563750</v>
      </c>
      <c r="I73" s="105">
        <f>E73</f>
        <v>1</v>
      </c>
      <c r="J73" s="102" t="str">
        <f>F73</f>
        <v>No</v>
      </c>
      <c r="K73" s="104">
        <f>G73</f>
        <v>563750</v>
      </c>
      <c r="L73" s="104">
        <f>ROUND(I73*K73,0)</f>
        <v>563750</v>
      </c>
      <c r="M73" s="106">
        <f>IF(L73&gt;H73,L73-H73,0)</f>
        <v>0</v>
      </c>
      <c r="N73" s="104">
        <f>IF(H73&gt;L73,H73-L73,0)</f>
        <v>0</v>
      </c>
      <c r="O73" s="83" t="s">
        <v>548</v>
      </c>
      <c r="P73" s="89" t="s">
        <v>237</v>
      </c>
      <c r="Q73" s="84"/>
      <c r="R73" s="85"/>
      <c r="S73" s="85"/>
      <c r="T73" s="85"/>
      <c r="U73" s="112"/>
      <c r="V73" s="108"/>
      <c r="W73" s="109"/>
      <c r="X73" s="85"/>
      <c r="Y73" s="85"/>
      <c r="Z73" s="85"/>
      <c r="AA73" s="85"/>
      <c r="AB73" s="85"/>
      <c r="AC73" s="85"/>
      <c r="AD73" s="85"/>
    </row>
    <row r="74" spans="1:30" ht="15.6" outlineLevel="1">
      <c r="A74" s="82"/>
      <c r="B74" s="84" t="str">
        <f t="shared" ref="B74:B137" si="7">IF(ISBLANK(A74),"",A74)</f>
        <v/>
      </c>
      <c r="C74" s="186"/>
      <c r="D74" s="184" t="s">
        <v>646</v>
      </c>
      <c r="E74" s="82"/>
      <c r="F74" s="82"/>
      <c r="G74" s="106"/>
      <c r="H74" s="106"/>
      <c r="I74" s="81"/>
      <c r="J74" s="82"/>
      <c r="K74" s="106"/>
      <c r="L74" s="106"/>
      <c r="M74" s="106"/>
      <c r="N74" s="106"/>
      <c r="O74" s="83"/>
      <c r="P74" s="89" t="s">
        <v>237</v>
      </c>
      <c r="Q74" s="84"/>
      <c r="R74" s="85"/>
      <c r="S74" s="85"/>
      <c r="T74" s="85"/>
      <c r="U74" s="112"/>
      <c r="V74" s="108"/>
      <c r="W74" s="109"/>
      <c r="X74" s="85"/>
      <c r="Y74" s="85"/>
      <c r="Z74" s="85"/>
      <c r="AA74" s="85"/>
      <c r="AB74" s="85"/>
      <c r="AC74" s="85"/>
      <c r="AD74" s="85"/>
    </row>
    <row r="75" spans="1:30" ht="15.6" outlineLevel="1">
      <c r="A75" s="82"/>
      <c r="B75" s="84" t="str">
        <f t="shared" si="7"/>
        <v/>
      </c>
      <c r="C75" s="186"/>
      <c r="D75" s="184"/>
      <c r="E75" s="82"/>
      <c r="F75" s="82"/>
      <c r="G75" s="106"/>
      <c r="H75" s="106"/>
      <c r="I75" s="81"/>
      <c r="J75" s="82"/>
      <c r="K75" s="106"/>
      <c r="L75" s="106"/>
      <c r="M75" s="106"/>
      <c r="N75" s="106"/>
      <c r="O75" s="83"/>
      <c r="P75" s="89" t="s">
        <v>237</v>
      </c>
      <c r="Q75" s="84"/>
      <c r="R75" s="85"/>
      <c r="S75" s="85"/>
      <c r="T75" s="85"/>
      <c r="U75" s="112"/>
      <c r="V75" s="108"/>
      <c r="W75" s="109"/>
      <c r="X75" s="85"/>
      <c r="Y75" s="85"/>
      <c r="Z75" s="85"/>
      <c r="AA75" s="85"/>
      <c r="AB75" s="85"/>
      <c r="AC75" s="85"/>
      <c r="AD75" s="85"/>
    </row>
    <row r="76" spans="1:30" s="118" customFormat="1" ht="45" outlineLevel="1">
      <c r="A76" s="102">
        <v>24</v>
      </c>
      <c r="B76" s="84">
        <f t="shared" si="7"/>
        <v>24</v>
      </c>
      <c r="C76" s="186" t="str">
        <f t="shared" si="6"/>
        <v>IVF024</v>
      </c>
      <c r="D76" s="80" t="s">
        <v>30</v>
      </c>
      <c r="E76" s="102">
        <v>1</v>
      </c>
      <c r="F76" s="101" t="s">
        <v>7</v>
      </c>
      <c r="G76" s="103">
        <v>103125</v>
      </c>
      <c r="H76" s="104">
        <f>ROUND(E76*G76,0)</f>
        <v>103125</v>
      </c>
      <c r="I76" s="105">
        <f>E76</f>
        <v>1</v>
      </c>
      <c r="J76" s="102" t="str">
        <f>F76</f>
        <v>No</v>
      </c>
      <c r="K76" s="104">
        <f>G76</f>
        <v>103125</v>
      </c>
      <c r="L76" s="104">
        <f>ROUND(I76*K76,0)</f>
        <v>103125</v>
      </c>
      <c r="M76" s="106">
        <f>IF(L76&gt;H76,L76-H76,0)</f>
        <v>0</v>
      </c>
      <c r="N76" s="104">
        <f>IF(H76&gt;L76,H76-L76,0)</f>
        <v>0</v>
      </c>
      <c r="O76" s="83" t="s">
        <v>548</v>
      </c>
      <c r="P76" s="89" t="s">
        <v>237</v>
      </c>
      <c r="Q76" s="84"/>
      <c r="R76" s="85"/>
      <c r="S76" s="114"/>
      <c r="T76" s="114"/>
      <c r="U76" s="115"/>
      <c r="V76" s="116"/>
      <c r="W76" s="117"/>
      <c r="X76" s="114"/>
      <c r="Y76" s="114"/>
      <c r="Z76" s="114"/>
      <c r="AA76" s="114"/>
      <c r="AB76" s="114"/>
      <c r="AC76" s="114"/>
      <c r="AD76" s="114"/>
    </row>
    <row r="77" spans="1:30" ht="15.6" outlineLevel="1">
      <c r="A77" s="82"/>
      <c r="B77" s="84" t="str">
        <f t="shared" si="7"/>
        <v/>
      </c>
      <c r="C77" s="186"/>
      <c r="D77" s="184" t="s">
        <v>647</v>
      </c>
      <c r="E77" s="82"/>
      <c r="F77" s="82"/>
      <c r="G77" s="106"/>
      <c r="H77" s="106"/>
      <c r="I77" s="81"/>
      <c r="J77" s="82"/>
      <c r="K77" s="106"/>
      <c r="L77" s="106"/>
      <c r="M77" s="106"/>
      <c r="N77" s="106"/>
      <c r="O77" s="83"/>
      <c r="P77" s="89" t="s">
        <v>237</v>
      </c>
      <c r="Q77" s="84"/>
      <c r="R77" s="85"/>
      <c r="S77" s="85"/>
      <c r="T77" s="85"/>
      <c r="U77" s="112"/>
      <c r="V77" s="108"/>
      <c r="W77" s="109"/>
      <c r="X77" s="85"/>
      <c r="Y77" s="85"/>
      <c r="Z77" s="85"/>
      <c r="AA77" s="85"/>
      <c r="AB77" s="85"/>
      <c r="AC77" s="85"/>
      <c r="AD77" s="85"/>
    </row>
    <row r="78" spans="1:30" ht="15.6" outlineLevel="1">
      <c r="A78" s="82"/>
      <c r="B78" s="84" t="str">
        <f t="shared" si="7"/>
        <v/>
      </c>
      <c r="C78" s="186"/>
      <c r="D78" s="184"/>
      <c r="E78" s="82"/>
      <c r="F78" s="82"/>
      <c r="G78" s="106"/>
      <c r="H78" s="106"/>
      <c r="I78" s="81"/>
      <c r="J78" s="82"/>
      <c r="K78" s="106"/>
      <c r="L78" s="106"/>
      <c r="M78" s="106"/>
      <c r="N78" s="106"/>
      <c r="O78" s="83"/>
      <c r="P78" s="89" t="s">
        <v>237</v>
      </c>
      <c r="Q78" s="84"/>
      <c r="R78" s="85"/>
      <c r="S78" s="85"/>
      <c r="T78" s="85"/>
      <c r="U78" s="112"/>
      <c r="V78" s="108"/>
      <c r="W78" s="109"/>
      <c r="X78" s="85"/>
      <c r="Y78" s="85"/>
      <c r="Z78" s="85"/>
      <c r="AA78" s="85"/>
      <c r="AB78" s="85"/>
      <c r="AC78" s="85"/>
      <c r="AD78" s="85"/>
    </row>
    <row r="79" spans="1:30" ht="45" outlineLevel="1">
      <c r="A79" s="102">
        <v>25</v>
      </c>
      <c r="B79" s="84">
        <f t="shared" si="7"/>
        <v>25</v>
      </c>
      <c r="C79" s="186" t="str">
        <f t="shared" si="6"/>
        <v>IVF025</v>
      </c>
      <c r="D79" s="80" t="s">
        <v>31</v>
      </c>
      <c r="E79" s="102">
        <v>1</v>
      </c>
      <c r="F79" s="101" t="s">
        <v>7</v>
      </c>
      <c r="G79" s="103">
        <v>225000</v>
      </c>
      <c r="H79" s="104">
        <f>ROUND(E79*G79,0)</f>
        <v>225000</v>
      </c>
      <c r="I79" s="105">
        <f>E79</f>
        <v>1</v>
      </c>
      <c r="J79" s="102" t="str">
        <f>F79</f>
        <v>No</v>
      </c>
      <c r="K79" s="104">
        <f>G79</f>
        <v>225000</v>
      </c>
      <c r="L79" s="104">
        <f>ROUND(I79*K79,0)</f>
        <v>225000</v>
      </c>
      <c r="M79" s="106">
        <f>IF(L79&gt;H79,L79-H79,0)</f>
        <v>0</v>
      </c>
      <c r="N79" s="104">
        <f>IF(H79&gt;L79,H79-L79,0)</f>
        <v>0</v>
      </c>
      <c r="O79" s="83" t="s">
        <v>548</v>
      </c>
      <c r="P79" s="89" t="s">
        <v>237</v>
      </c>
      <c r="Q79" s="84"/>
      <c r="R79" s="85"/>
      <c r="S79" s="85"/>
      <c r="T79" s="85"/>
      <c r="U79" s="112"/>
      <c r="V79" s="108"/>
      <c r="W79" s="109"/>
      <c r="X79" s="85"/>
      <c r="Y79" s="85"/>
      <c r="Z79" s="85"/>
      <c r="AA79" s="85"/>
      <c r="AB79" s="85"/>
      <c r="AC79" s="85"/>
      <c r="AD79" s="85"/>
    </row>
    <row r="80" spans="1:30" ht="15.6" outlineLevel="1">
      <c r="A80" s="82"/>
      <c r="B80" s="84" t="str">
        <f t="shared" si="7"/>
        <v/>
      </c>
      <c r="C80" s="186"/>
      <c r="D80" s="184" t="s">
        <v>647</v>
      </c>
      <c r="E80" s="82"/>
      <c r="F80" s="82"/>
      <c r="G80" s="106"/>
      <c r="H80" s="106"/>
      <c r="I80" s="81"/>
      <c r="J80" s="82"/>
      <c r="K80" s="106"/>
      <c r="L80" s="106"/>
      <c r="M80" s="106"/>
      <c r="N80" s="106"/>
      <c r="O80" s="83"/>
      <c r="P80" s="89" t="s">
        <v>237</v>
      </c>
      <c r="Q80" s="84"/>
      <c r="R80" s="85"/>
      <c r="S80" s="85"/>
      <c r="T80" s="85"/>
      <c r="U80" s="112"/>
      <c r="V80" s="108"/>
      <c r="W80" s="109"/>
      <c r="X80" s="85"/>
      <c r="Y80" s="85"/>
      <c r="Z80" s="85"/>
      <c r="AA80" s="85"/>
      <c r="AB80" s="85"/>
      <c r="AC80" s="85"/>
      <c r="AD80" s="85"/>
    </row>
    <row r="81" spans="1:30" ht="15.6" outlineLevel="1">
      <c r="A81" s="82"/>
      <c r="B81" s="84" t="str">
        <f t="shared" si="7"/>
        <v/>
      </c>
      <c r="C81" s="186"/>
      <c r="D81" s="184"/>
      <c r="E81" s="82"/>
      <c r="F81" s="82"/>
      <c r="G81" s="106"/>
      <c r="H81" s="106"/>
      <c r="I81" s="81"/>
      <c r="J81" s="82"/>
      <c r="K81" s="106"/>
      <c r="L81" s="106"/>
      <c r="M81" s="106"/>
      <c r="N81" s="106"/>
      <c r="O81" s="83"/>
      <c r="P81" s="89" t="s">
        <v>237</v>
      </c>
      <c r="Q81" s="84"/>
      <c r="R81" s="85"/>
      <c r="S81" s="85"/>
      <c r="T81" s="85"/>
      <c r="U81" s="112"/>
      <c r="V81" s="108"/>
      <c r="W81" s="109"/>
      <c r="X81" s="85"/>
      <c r="Y81" s="85"/>
      <c r="Z81" s="85"/>
      <c r="AA81" s="85"/>
      <c r="AB81" s="85"/>
      <c r="AC81" s="85"/>
      <c r="AD81" s="85"/>
    </row>
    <row r="82" spans="1:30" ht="45" outlineLevel="1">
      <c r="A82" s="102">
        <v>26</v>
      </c>
      <c r="B82" s="84">
        <f t="shared" si="7"/>
        <v>26</v>
      </c>
      <c r="C82" s="186" t="str">
        <f t="shared" si="6"/>
        <v>IVF026</v>
      </c>
      <c r="D82" s="80" t="s">
        <v>32</v>
      </c>
      <c r="E82" s="102">
        <v>2</v>
      </c>
      <c r="F82" s="101" t="s">
        <v>7</v>
      </c>
      <c r="G82" s="103">
        <v>61875</v>
      </c>
      <c r="H82" s="104">
        <f>ROUND(E82*G82,0)</f>
        <v>123750</v>
      </c>
      <c r="I82" s="105">
        <f>E82</f>
        <v>2</v>
      </c>
      <c r="J82" s="102" t="str">
        <f>F82</f>
        <v>No</v>
      </c>
      <c r="K82" s="104">
        <f>G82</f>
        <v>61875</v>
      </c>
      <c r="L82" s="104">
        <f>ROUND(I82*K82,0)</f>
        <v>123750</v>
      </c>
      <c r="M82" s="106">
        <f>IF(L82&gt;H82,L82-H82,0)</f>
        <v>0</v>
      </c>
      <c r="N82" s="104">
        <f>IF(H82&gt;L82,H82-L82,0)</f>
        <v>0</v>
      </c>
      <c r="O82" s="83" t="s">
        <v>548</v>
      </c>
      <c r="P82" s="89" t="s">
        <v>237</v>
      </c>
      <c r="Q82" s="84"/>
      <c r="R82" s="85"/>
      <c r="S82" s="85"/>
      <c r="T82" s="85"/>
      <c r="U82" s="112"/>
      <c r="V82" s="108"/>
      <c r="W82" s="109"/>
      <c r="X82" s="85"/>
      <c r="Y82" s="85"/>
      <c r="Z82" s="85"/>
      <c r="AA82" s="85"/>
      <c r="AB82" s="85"/>
      <c r="AC82" s="85"/>
      <c r="AD82" s="85"/>
    </row>
    <row r="83" spans="1:30" ht="15.6" outlineLevel="1">
      <c r="A83" s="82"/>
      <c r="B83" s="84" t="str">
        <f t="shared" si="7"/>
        <v/>
      </c>
      <c r="C83" s="186"/>
      <c r="D83" s="184" t="s">
        <v>646</v>
      </c>
      <c r="E83" s="82"/>
      <c r="F83" s="82"/>
      <c r="G83" s="106"/>
      <c r="H83" s="106"/>
      <c r="I83" s="81"/>
      <c r="J83" s="82"/>
      <c r="K83" s="106"/>
      <c r="L83" s="106"/>
      <c r="M83" s="106"/>
      <c r="N83" s="106"/>
      <c r="O83" s="83"/>
      <c r="P83" s="89" t="s">
        <v>237</v>
      </c>
      <c r="Q83" s="84"/>
      <c r="R83" s="85"/>
      <c r="S83" s="85"/>
      <c r="T83" s="85"/>
      <c r="U83" s="112"/>
      <c r="V83" s="108"/>
      <c r="W83" s="109"/>
      <c r="X83" s="85"/>
      <c r="Y83" s="85"/>
      <c r="Z83" s="85"/>
      <c r="AA83" s="85"/>
      <c r="AB83" s="85"/>
      <c r="AC83" s="85"/>
      <c r="AD83" s="85"/>
    </row>
    <row r="84" spans="1:30" ht="15.6" outlineLevel="1">
      <c r="A84" s="82"/>
      <c r="B84" s="84" t="str">
        <f t="shared" si="7"/>
        <v/>
      </c>
      <c r="C84" s="186"/>
      <c r="D84" s="184"/>
      <c r="E84" s="82"/>
      <c r="F84" s="82"/>
      <c r="G84" s="106"/>
      <c r="H84" s="106"/>
      <c r="I84" s="81"/>
      <c r="J84" s="82"/>
      <c r="K84" s="106"/>
      <c r="L84" s="106"/>
      <c r="M84" s="106"/>
      <c r="N84" s="106"/>
      <c r="O84" s="83"/>
      <c r="P84" s="89" t="s">
        <v>237</v>
      </c>
      <c r="Q84" s="84"/>
      <c r="R84" s="85"/>
      <c r="S84" s="85"/>
      <c r="T84" s="85"/>
      <c r="U84" s="112"/>
      <c r="V84" s="108"/>
      <c r="W84" s="109"/>
      <c r="X84" s="85"/>
      <c r="Y84" s="85"/>
      <c r="Z84" s="85"/>
      <c r="AA84" s="85"/>
      <c r="AB84" s="85"/>
      <c r="AC84" s="85"/>
      <c r="AD84" s="85"/>
    </row>
    <row r="85" spans="1:30" s="118" customFormat="1" ht="45" outlineLevel="1">
      <c r="A85" s="102">
        <v>27</v>
      </c>
      <c r="B85" s="84">
        <f t="shared" si="7"/>
        <v>27</v>
      </c>
      <c r="C85" s="186" t="str">
        <f t="shared" si="6"/>
        <v>IVF027</v>
      </c>
      <c r="D85" s="80" t="s">
        <v>33</v>
      </c>
      <c r="E85" s="102">
        <v>1</v>
      </c>
      <c r="F85" s="101" t="s">
        <v>7</v>
      </c>
      <c r="G85" s="103">
        <v>312500</v>
      </c>
      <c r="H85" s="104">
        <f>ROUND(E85*G85,0)</f>
        <v>312500</v>
      </c>
      <c r="I85" s="105">
        <f>E85</f>
        <v>1</v>
      </c>
      <c r="J85" s="102" t="str">
        <f>F85</f>
        <v>No</v>
      </c>
      <c r="K85" s="104">
        <f>G85</f>
        <v>312500</v>
      </c>
      <c r="L85" s="104">
        <f>ROUND(I85*K85,0)</f>
        <v>312500</v>
      </c>
      <c r="M85" s="106">
        <f>IF(L85&gt;H85,L85-H85,0)</f>
        <v>0</v>
      </c>
      <c r="N85" s="104">
        <f>IF(H85&gt;L85,H85-L85,0)</f>
        <v>0</v>
      </c>
      <c r="O85" s="83" t="s">
        <v>548</v>
      </c>
      <c r="P85" s="89" t="s">
        <v>237</v>
      </c>
      <c r="Q85" s="84"/>
      <c r="R85" s="85"/>
      <c r="S85" s="114"/>
      <c r="T85" s="114"/>
      <c r="U85" s="115"/>
      <c r="V85" s="116"/>
      <c r="W85" s="117"/>
      <c r="X85" s="114"/>
      <c r="Y85" s="114"/>
      <c r="Z85" s="114"/>
      <c r="AA85" s="114"/>
      <c r="AB85" s="114"/>
      <c r="AC85" s="114"/>
      <c r="AD85" s="114"/>
    </row>
    <row r="86" spans="1:30" ht="15.6" outlineLevel="1">
      <c r="A86" s="82"/>
      <c r="B86" s="84" t="str">
        <f t="shared" si="7"/>
        <v/>
      </c>
      <c r="C86" s="186"/>
      <c r="D86" s="184" t="s">
        <v>645</v>
      </c>
      <c r="E86" s="82"/>
      <c r="F86" s="82"/>
      <c r="G86" s="106"/>
      <c r="H86" s="106"/>
      <c r="I86" s="81"/>
      <c r="J86" s="82"/>
      <c r="K86" s="106"/>
      <c r="L86" s="106"/>
      <c r="M86" s="106"/>
      <c r="N86" s="106"/>
      <c r="O86" s="83"/>
      <c r="P86" s="89" t="s">
        <v>237</v>
      </c>
      <c r="Q86" s="84"/>
      <c r="R86" s="85"/>
      <c r="S86" s="85"/>
      <c r="T86" s="85"/>
      <c r="U86" s="112"/>
      <c r="V86" s="108"/>
      <c r="W86" s="109"/>
      <c r="X86" s="85"/>
      <c r="Y86" s="85"/>
      <c r="Z86" s="85"/>
      <c r="AA86" s="85"/>
      <c r="AB86" s="85"/>
      <c r="AC86" s="85"/>
      <c r="AD86" s="85"/>
    </row>
    <row r="87" spans="1:30" ht="15.6" outlineLevel="1">
      <c r="A87" s="82"/>
      <c r="B87" s="84" t="str">
        <f t="shared" si="7"/>
        <v/>
      </c>
      <c r="C87" s="186"/>
      <c r="D87" s="184"/>
      <c r="E87" s="82"/>
      <c r="F87" s="82"/>
      <c r="G87" s="106"/>
      <c r="H87" s="106"/>
      <c r="I87" s="81"/>
      <c r="J87" s="82"/>
      <c r="K87" s="106"/>
      <c r="L87" s="106"/>
      <c r="M87" s="106"/>
      <c r="N87" s="106"/>
      <c r="O87" s="83"/>
      <c r="P87" s="89" t="s">
        <v>237</v>
      </c>
      <c r="Q87" s="84"/>
      <c r="R87" s="85"/>
      <c r="S87" s="85"/>
      <c r="T87" s="85"/>
      <c r="U87" s="112"/>
      <c r="V87" s="108"/>
      <c r="W87" s="109"/>
      <c r="X87" s="85"/>
      <c r="Y87" s="85"/>
      <c r="Z87" s="85"/>
      <c r="AA87" s="85"/>
      <c r="AB87" s="85"/>
      <c r="AC87" s="85"/>
      <c r="AD87" s="85"/>
    </row>
    <row r="88" spans="1:30" ht="45" outlineLevel="1">
      <c r="A88" s="102">
        <v>28</v>
      </c>
      <c r="B88" s="84">
        <f t="shared" si="7"/>
        <v>28</v>
      </c>
      <c r="C88" s="186" t="str">
        <f t="shared" si="6"/>
        <v>IVF028</v>
      </c>
      <c r="D88" s="80" t="s">
        <v>34</v>
      </c>
      <c r="E88" s="102">
        <v>2</v>
      </c>
      <c r="F88" s="101" t="s">
        <v>7</v>
      </c>
      <c r="G88" s="103">
        <v>280000</v>
      </c>
      <c r="H88" s="104">
        <f>ROUND(E88*G88,0)</f>
        <v>560000</v>
      </c>
      <c r="I88" s="105">
        <f>E88</f>
        <v>2</v>
      </c>
      <c r="J88" s="102" t="str">
        <f>F88</f>
        <v>No</v>
      </c>
      <c r="K88" s="104">
        <f>G88</f>
        <v>280000</v>
      </c>
      <c r="L88" s="104">
        <f>ROUND(I88*K88,0)</f>
        <v>560000</v>
      </c>
      <c r="M88" s="106">
        <f>IF(L88&gt;H88,L88-H88,0)</f>
        <v>0</v>
      </c>
      <c r="N88" s="104">
        <f>IF(H88&gt;L88,H88-L88,0)</f>
        <v>0</v>
      </c>
      <c r="O88" s="83" t="s">
        <v>548</v>
      </c>
      <c r="P88" s="89" t="s">
        <v>237</v>
      </c>
      <c r="Q88" s="84"/>
      <c r="R88" s="85"/>
      <c r="S88" s="85"/>
      <c r="T88" s="85"/>
      <c r="U88" s="112"/>
      <c r="V88" s="108"/>
      <c r="W88" s="109"/>
      <c r="X88" s="85"/>
      <c r="Y88" s="85"/>
      <c r="Z88" s="85"/>
      <c r="AA88" s="85"/>
      <c r="AB88" s="85"/>
      <c r="AC88" s="85"/>
      <c r="AD88" s="85"/>
    </row>
    <row r="89" spans="1:30" ht="15.6" outlineLevel="1">
      <c r="A89" s="82"/>
      <c r="B89" s="84" t="str">
        <f t="shared" si="7"/>
        <v/>
      </c>
      <c r="C89" s="186"/>
      <c r="D89" s="184" t="s">
        <v>647</v>
      </c>
      <c r="E89" s="82"/>
      <c r="F89" s="82"/>
      <c r="G89" s="106"/>
      <c r="H89" s="106"/>
      <c r="I89" s="81"/>
      <c r="J89" s="82"/>
      <c r="K89" s="106"/>
      <c r="L89" s="106"/>
      <c r="M89" s="106"/>
      <c r="N89" s="106"/>
      <c r="O89" s="83"/>
      <c r="P89" s="89" t="s">
        <v>237</v>
      </c>
      <c r="Q89" s="84"/>
      <c r="R89" s="85"/>
      <c r="S89" s="85"/>
      <c r="T89" s="85"/>
      <c r="U89" s="112"/>
      <c r="V89" s="108"/>
      <c r="W89" s="109"/>
      <c r="X89" s="85"/>
      <c r="Y89" s="85"/>
      <c r="Z89" s="85"/>
      <c r="AA89" s="85"/>
      <c r="AB89" s="85"/>
      <c r="AC89" s="85"/>
      <c r="AD89" s="85"/>
    </row>
    <row r="90" spans="1:30" ht="15.6" outlineLevel="1">
      <c r="A90" s="82"/>
      <c r="B90" s="84" t="str">
        <f t="shared" si="7"/>
        <v/>
      </c>
      <c r="C90" s="186"/>
      <c r="D90" s="184"/>
      <c r="E90" s="82"/>
      <c r="F90" s="82"/>
      <c r="G90" s="106"/>
      <c r="H90" s="106"/>
      <c r="I90" s="81"/>
      <c r="J90" s="82"/>
      <c r="K90" s="106"/>
      <c r="L90" s="106"/>
      <c r="M90" s="106"/>
      <c r="N90" s="106"/>
      <c r="O90" s="83"/>
      <c r="P90" s="89" t="s">
        <v>237</v>
      </c>
      <c r="Q90" s="84"/>
      <c r="R90" s="85"/>
      <c r="S90" s="85"/>
      <c r="T90" s="85"/>
      <c r="U90" s="112"/>
      <c r="V90" s="108"/>
      <c r="W90" s="109"/>
      <c r="X90" s="85"/>
      <c r="Y90" s="85"/>
      <c r="Z90" s="85"/>
      <c r="AA90" s="85"/>
      <c r="AB90" s="85"/>
      <c r="AC90" s="85"/>
      <c r="AD90" s="85"/>
    </row>
    <row r="91" spans="1:30" ht="45" outlineLevel="1">
      <c r="A91" s="102">
        <v>29</v>
      </c>
      <c r="B91" s="84">
        <f t="shared" si="7"/>
        <v>29</v>
      </c>
      <c r="C91" s="186" t="str">
        <f t="shared" si="6"/>
        <v>IVF029</v>
      </c>
      <c r="D91" s="80" t="s">
        <v>35</v>
      </c>
      <c r="E91" s="102">
        <v>1</v>
      </c>
      <c r="F91" s="101" t="s">
        <v>7</v>
      </c>
      <c r="G91" s="103">
        <v>49500</v>
      </c>
      <c r="H91" s="104">
        <f>ROUND(E91*G91,0)</f>
        <v>49500</v>
      </c>
      <c r="I91" s="105">
        <f>E91</f>
        <v>1</v>
      </c>
      <c r="J91" s="102" t="str">
        <f>F91</f>
        <v>No</v>
      </c>
      <c r="K91" s="104">
        <f>G91</f>
        <v>49500</v>
      </c>
      <c r="L91" s="104">
        <f>ROUND(I91*K91,0)</f>
        <v>49500</v>
      </c>
      <c r="M91" s="106">
        <f>IF(L91&gt;H91,L91-H91,0)</f>
        <v>0</v>
      </c>
      <c r="N91" s="104">
        <f>IF(H91&gt;L91,H91-L91,0)</f>
        <v>0</v>
      </c>
      <c r="O91" s="83" t="s">
        <v>548</v>
      </c>
      <c r="P91" s="89" t="s">
        <v>237</v>
      </c>
      <c r="Q91" s="84"/>
      <c r="R91" s="85"/>
      <c r="S91" s="85"/>
      <c r="T91" s="85"/>
      <c r="U91" s="112"/>
      <c r="V91" s="108"/>
      <c r="W91" s="109"/>
      <c r="X91" s="85"/>
      <c r="Y91" s="85"/>
      <c r="Z91" s="85"/>
      <c r="AA91" s="85"/>
      <c r="AB91" s="85"/>
      <c r="AC91" s="85"/>
      <c r="AD91" s="85"/>
    </row>
    <row r="92" spans="1:30" ht="15.6" outlineLevel="1">
      <c r="A92" s="82"/>
      <c r="B92" s="84" t="str">
        <f t="shared" si="7"/>
        <v/>
      </c>
      <c r="C92" s="186"/>
      <c r="D92" s="184" t="s">
        <v>648</v>
      </c>
      <c r="E92" s="82"/>
      <c r="F92" s="82"/>
      <c r="G92" s="106"/>
      <c r="H92" s="106"/>
      <c r="I92" s="81"/>
      <c r="J92" s="82"/>
      <c r="K92" s="106"/>
      <c r="L92" s="106"/>
      <c r="M92" s="106"/>
      <c r="N92" s="106"/>
      <c r="O92" s="83"/>
      <c r="P92" s="89" t="s">
        <v>237</v>
      </c>
      <c r="Q92" s="84"/>
      <c r="R92" s="85"/>
      <c r="S92" s="85"/>
      <c r="T92" s="85"/>
      <c r="U92" s="112"/>
      <c r="V92" s="108"/>
      <c r="W92" s="109"/>
      <c r="X92" s="85"/>
      <c r="Y92" s="85"/>
      <c r="Z92" s="85"/>
      <c r="AA92" s="85"/>
      <c r="AB92" s="85"/>
      <c r="AC92" s="85"/>
      <c r="AD92" s="85"/>
    </row>
    <row r="93" spans="1:30" ht="15.6" outlineLevel="1">
      <c r="A93" s="82"/>
      <c r="B93" s="84" t="str">
        <f t="shared" si="7"/>
        <v/>
      </c>
      <c r="C93" s="186"/>
      <c r="D93" s="184"/>
      <c r="E93" s="82"/>
      <c r="F93" s="82"/>
      <c r="G93" s="106"/>
      <c r="H93" s="106"/>
      <c r="I93" s="81"/>
      <c r="J93" s="82"/>
      <c r="K93" s="106"/>
      <c r="L93" s="106"/>
      <c r="M93" s="106"/>
      <c r="N93" s="106"/>
      <c r="O93" s="83"/>
      <c r="P93" s="89" t="s">
        <v>237</v>
      </c>
      <c r="Q93" s="84"/>
      <c r="R93" s="85"/>
      <c r="S93" s="85"/>
      <c r="T93" s="85"/>
      <c r="U93" s="112"/>
      <c r="V93" s="108"/>
      <c r="W93" s="109"/>
      <c r="X93" s="85"/>
      <c r="Y93" s="85"/>
      <c r="Z93" s="85"/>
      <c r="AA93" s="85"/>
      <c r="AB93" s="85"/>
      <c r="AC93" s="85"/>
      <c r="AD93" s="85"/>
    </row>
    <row r="94" spans="1:30" ht="45" outlineLevel="1">
      <c r="A94" s="102">
        <v>30</v>
      </c>
      <c r="B94" s="84">
        <f t="shared" si="7"/>
        <v>30</v>
      </c>
      <c r="C94" s="186" t="str">
        <f t="shared" si="6"/>
        <v>IVF030</v>
      </c>
      <c r="D94" s="80" t="s">
        <v>36</v>
      </c>
      <c r="E94" s="102">
        <v>1</v>
      </c>
      <c r="F94" s="101" t="s">
        <v>7</v>
      </c>
      <c r="G94" s="103">
        <v>937500</v>
      </c>
      <c r="H94" s="104">
        <f>ROUND(E94*G94,0)</f>
        <v>937500</v>
      </c>
      <c r="I94" s="105">
        <f>E94</f>
        <v>1</v>
      </c>
      <c r="J94" s="102" t="str">
        <f>F94</f>
        <v>No</v>
      </c>
      <c r="K94" s="104">
        <f>G94</f>
        <v>937500</v>
      </c>
      <c r="L94" s="104">
        <f>ROUND(I94*K94,0)</f>
        <v>937500</v>
      </c>
      <c r="M94" s="106">
        <f>IF(L94&gt;H94,L94-H94,0)</f>
        <v>0</v>
      </c>
      <c r="N94" s="104">
        <f>IF(H94&gt;L94,H94-L94,0)</f>
        <v>0</v>
      </c>
      <c r="O94" s="83" t="s">
        <v>548</v>
      </c>
      <c r="P94" s="89" t="s">
        <v>237</v>
      </c>
      <c r="Q94" s="84"/>
      <c r="R94" s="85"/>
      <c r="S94" s="85"/>
      <c r="T94" s="85"/>
      <c r="U94" s="112"/>
      <c r="V94" s="108"/>
      <c r="W94" s="109"/>
      <c r="X94" s="85"/>
      <c r="Y94" s="85"/>
      <c r="Z94" s="85"/>
      <c r="AA94" s="85"/>
      <c r="AB94" s="85"/>
      <c r="AC94" s="85"/>
      <c r="AD94" s="85"/>
    </row>
    <row r="95" spans="1:30" s="118" customFormat="1" ht="15.6" outlineLevel="1">
      <c r="A95" s="82"/>
      <c r="B95" s="84" t="str">
        <f t="shared" si="7"/>
        <v/>
      </c>
      <c r="C95" s="186"/>
      <c r="D95" s="184" t="s">
        <v>645</v>
      </c>
      <c r="E95" s="82"/>
      <c r="F95" s="82"/>
      <c r="G95" s="106"/>
      <c r="H95" s="106"/>
      <c r="I95" s="81"/>
      <c r="J95" s="82"/>
      <c r="K95" s="106"/>
      <c r="L95" s="106"/>
      <c r="M95" s="106"/>
      <c r="N95" s="106"/>
      <c r="O95" s="83"/>
      <c r="P95" s="89" t="s">
        <v>237</v>
      </c>
      <c r="Q95" s="84"/>
      <c r="R95" s="85"/>
      <c r="S95" s="114"/>
      <c r="T95" s="114"/>
      <c r="U95" s="115"/>
      <c r="V95" s="116"/>
      <c r="W95" s="117"/>
      <c r="X95" s="114"/>
      <c r="Y95" s="114"/>
      <c r="Z95" s="114"/>
      <c r="AA95" s="114"/>
      <c r="AB95" s="114"/>
      <c r="AC95" s="114"/>
      <c r="AD95" s="114"/>
    </row>
    <row r="96" spans="1:30" s="118" customFormat="1" ht="15.6" outlineLevel="1">
      <c r="A96" s="82"/>
      <c r="B96" s="84" t="str">
        <f t="shared" si="7"/>
        <v/>
      </c>
      <c r="C96" s="186"/>
      <c r="D96" s="184"/>
      <c r="E96" s="82"/>
      <c r="F96" s="82"/>
      <c r="G96" s="106"/>
      <c r="H96" s="106"/>
      <c r="I96" s="81"/>
      <c r="J96" s="82"/>
      <c r="K96" s="106"/>
      <c r="L96" s="106"/>
      <c r="M96" s="106"/>
      <c r="N96" s="106"/>
      <c r="O96" s="83"/>
      <c r="P96" s="89" t="s">
        <v>237</v>
      </c>
      <c r="Q96" s="84"/>
      <c r="R96" s="85"/>
      <c r="S96" s="114"/>
      <c r="T96" s="114"/>
      <c r="U96" s="115"/>
      <c r="V96" s="116"/>
      <c r="W96" s="117"/>
      <c r="X96" s="114"/>
      <c r="Y96" s="114"/>
      <c r="Z96" s="114"/>
      <c r="AA96" s="114"/>
      <c r="AB96" s="114"/>
      <c r="AC96" s="114"/>
      <c r="AD96" s="114"/>
    </row>
    <row r="97" spans="1:30" ht="45" outlineLevel="1">
      <c r="A97" s="102">
        <v>31</v>
      </c>
      <c r="B97" s="84">
        <f t="shared" si="7"/>
        <v>31</v>
      </c>
      <c r="C97" s="186" t="str">
        <f t="shared" si="6"/>
        <v>IVF031</v>
      </c>
      <c r="D97" s="80" t="s">
        <v>37</v>
      </c>
      <c r="E97" s="102">
        <v>1</v>
      </c>
      <c r="F97" s="101" t="s">
        <v>7</v>
      </c>
      <c r="G97" s="103">
        <v>562500</v>
      </c>
      <c r="H97" s="104">
        <f>ROUND(E97*G97,0)</f>
        <v>562500</v>
      </c>
      <c r="I97" s="105">
        <f>E97</f>
        <v>1</v>
      </c>
      <c r="J97" s="102" t="str">
        <f>F97</f>
        <v>No</v>
      </c>
      <c r="K97" s="104">
        <f>G97</f>
        <v>562500</v>
      </c>
      <c r="L97" s="104">
        <f>ROUND(I97*K97,0)</f>
        <v>562500</v>
      </c>
      <c r="M97" s="106">
        <f>IF(L97&gt;H97,L97-H97,0)</f>
        <v>0</v>
      </c>
      <c r="N97" s="104">
        <f>IF(H97&gt;L97,H97-L97,0)</f>
        <v>0</v>
      </c>
      <c r="O97" s="83" t="s">
        <v>548</v>
      </c>
      <c r="P97" s="89" t="s">
        <v>237</v>
      </c>
      <c r="Q97" s="84"/>
      <c r="R97" s="85"/>
      <c r="S97" s="85"/>
      <c r="T97" s="85"/>
      <c r="U97" s="112"/>
      <c r="V97" s="108"/>
      <c r="W97" s="109"/>
      <c r="X97" s="85"/>
      <c r="Y97" s="85"/>
      <c r="Z97" s="85"/>
      <c r="AA97" s="85"/>
      <c r="AB97" s="85"/>
      <c r="AC97" s="85"/>
      <c r="AD97" s="85"/>
    </row>
    <row r="98" spans="1:30" ht="15.6" outlineLevel="1">
      <c r="A98" s="82"/>
      <c r="B98" s="84" t="str">
        <f t="shared" si="7"/>
        <v/>
      </c>
      <c r="C98" s="186"/>
      <c r="D98" s="184" t="s">
        <v>645</v>
      </c>
      <c r="E98" s="82"/>
      <c r="F98" s="82"/>
      <c r="G98" s="106"/>
      <c r="H98" s="106"/>
      <c r="I98" s="81"/>
      <c r="J98" s="82"/>
      <c r="K98" s="106"/>
      <c r="L98" s="106"/>
      <c r="M98" s="106"/>
      <c r="N98" s="106"/>
      <c r="O98" s="83"/>
      <c r="P98" s="89" t="s">
        <v>237</v>
      </c>
      <c r="Q98" s="84"/>
      <c r="R98" s="85"/>
      <c r="S98" s="85"/>
      <c r="T98" s="85"/>
      <c r="U98" s="112"/>
      <c r="V98" s="108"/>
      <c r="W98" s="109"/>
      <c r="X98" s="85"/>
      <c r="Y98" s="85"/>
      <c r="Z98" s="85"/>
      <c r="AA98" s="85"/>
      <c r="AB98" s="85"/>
      <c r="AC98" s="85"/>
      <c r="AD98" s="85"/>
    </row>
    <row r="99" spans="1:30" ht="15.6" outlineLevel="1">
      <c r="A99" s="82"/>
      <c r="B99" s="84" t="str">
        <f t="shared" si="7"/>
        <v/>
      </c>
      <c r="C99" s="186"/>
      <c r="D99" s="184"/>
      <c r="E99" s="82"/>
      <c r="F99" s="82"/>
      <c r="G99" s="106"/>
      <c r="H99" s="106"/>
      <c r="I99" s="81"/>
      <c r="J99" s="82"/>
      <c r="K99" s="106"/>
      <c r="L99" s="106"/>
      <c r="M99" s="106"/>
      <c r="N99" s="106"/>
      <c r="O99" s="83"/>
      <c r="P99" s="89" t="s">
        <v>237</v>
      </c>
      <c r="Q99" s="84"/>
      <c r="R99" s="85"/>
      <c r="S99" s="85"/>
      <c r="T99" s="85"/>
      <c r="U99" s="112"/>
      <c r="V99" s="108"/>
      <c r="W99" s="109"/>
      <c r="X99" s="85"/>
      <c r="Y99" s="85"/>
      <c r="Z99" s="85"/>
      <c r="AA99" s="85"/>
      <c r="AB99" s="85"/>
      <c r="AC99" s="85"/>
      <c r="AD99" s="85"/>
    </row>
    <row r="100" spans="1:30" ht="45" outlineLevel="1">
      <c r="A100" s="102">
        <v>32</v>
      </c>
      <c r="B100" s="84">
        <f t="shared" si="7"/>
        <v>32</v>
      </c>
      <c r="C100" s="186" t="str">
        <f t="shared" si="6"/>
        <v>IVF032</v>
      </c>
      <c r="D100" s="80" t="s">
        <v>38</v>
      </c>
      <c r="E100" s="102">
        <v>1</v>
      </c>
      <c r="F100" s="101" t="s">
        <v>7</v>
      </c>
      <c r="G100" s="103">
        <v>2125000</v>
      </c>
      <c r="H100" s="104">
        <f>ROUND(E100*G100,0)</f>
        <v>2125000</v>
      </c>
      <c r="I100" s="105">
        <f>E100</f>
        <v>1</v>
      </c>
      <c r="J100" s="102" t="str">
        <f>F100</f>
        <v>No</v>
      </c>
      <c r="K100" s="104">
        <f>G100</f>
        <v>2125000</v>
      </c>
      <c r="L100" s="104">
        <f>ROUND(I100*K100,0)</f>
        <v>2125000</v>
      </c>
      <c r="M100" s="106">
        <f>IF(L100&gt;H100,L100-H100,0)</f>
        <v>0</v>
      </c>
      <c r="N100" s="104">
        <f>IF(H100&gt;L100,H100-L100,0)</f>
        <v>0</v>
      </c>
      <c r="O100" s="83" t="s">
        <v>548</v>
      </c>
      <c r="P100" s="89" t="s">
        <v>237</v>
      </c>
      <c r="Q100" s="84"/>
      <c r="R100" s="85"/>
      <c r="S100" s="85"/>
      <c r="T100" s="85"/>
      <c r="U100" s="112"/>
      <c r="V100" s="108"/>
      <c r="W100" s="109"/>
      <c r="X100" s="85"/>
      <c r="Y100" s="85"/>
      <c r="Z100" s="85"/>
      <c r="AA100" s="85"/>
      <c r="AB100" s="85"/>
      <c r="AC100" s="85"/>
      <c r="AD100" s="85"/>
    </row>
    <row r="101" spans="1:30" ht="15.6" outlineLevel="1">
      <c r="A101" s="82"/>
      <c r="B101" s="84" t="str">
        <f t="shared" si="7"/>
        <v/>
      </c>
      <c r="C101" s="186"/>
      <c r="D101" s="184" t="s">
        <v>648</v>
      </c>
      <c r="E101" s="82"/>
      <c r="F101" s="82"/>
      <c r="G101" s="106"/>
      <c r="H101" s="106"/>
      <c r="I101" s="81"/>
      <c r="J101" s="82"/>
      <c r="K101" s="106"/>
      <c r="L101" s="106"/>
      <c r="M101" s="106"/>
      <c r="N101" s="106"/>
      <c r="O101" s="83"/>
      <c r="P101" s="89" t="s">
        <v>237</v>
      </c>
      <c r="Q101" s="84"/>
      <c r="R101" s="85"/>
      <c r="S101" s="85"/>
      <c r="T101" s="85"/>
      <c r="U101" s="112"/>
      <c r="V101" s="108"/>
      <c r="W101" s="109"/>
      <c r="X101" s="85"/>
      <c r="Y101" s="85"/>
      <c r="Z101" s="85"/>
      <c r="AA101" s="85"/>
      <c r="AB101" s="85"/>
      <c r="AC101" s="85"/>
      <c r="AD101" s="85"/>
    </row>
    <row r="102" spans="1:30" ht="15.6" outlineLevel="1">
      <c r="A102" s="82"/>
      <c r="B102" s="84" t="str">
        <f t="shared" si="7"/>
        <v/>
      </c>
      <c r="C102" s="186"/>
      <c r="D102" s="184"/>
      <c r="E102" s="82"/>
      <c r="F102" s="82"/>
      <c r="G102" s="106"/>
      <c r="H102" s="106"/>
      <c r="I102" s="81"/>
      <c r="J102" s="82"/>
      <c r="K102" s="106"/>
      <c r="L102" s="106"/>
      <c r="M102" s="106"/>
      <c r="N102" s="106"/>
      <c r="O102" s="83"/>
      <c r="P102" s="89" t="s">
        <v>237</v>
      </c>
      <c r="Q102" s="84"/>
      <c r="R102" s="85"/>
      <c r="S102" s="85"/>
      <c r="T102" s="85"/>
      <c r="U102" s="112"/>
      <c r="V102" s="108"/>
      <c r="W102" s="109"/>
      <c r="X102" s="85"/>
      <c r="Y102" s="85"/>
      <c r="Z102" s="85"/>
      <c r="AA102" s="85"/>
      <c r="AB102" s="85"/>
      <c r="AC102" s="85"/>
      <c r="AD102" s="85"/>
    </row>
    <row r="103" spans="1:30" ht="45" outlineLevel="1">
      <c r="A103" s="102">
        <v>33</v>
      </c>
      <c r="B103" s="84">
        <f t="shared" si="7"/>
        <v>33</v>
      </c>
      <c r="C103" s="186" t="str">
        <f t="shared" si="6"/>
        <v>IVF033</v>
      </c>
      <c r="D103" s="80" t="s">
        <v>39</v>
      </c>
      <c r="E103" s="102">
        <v>1</v>
      </c>
      <c r="F103" s="101" t="s">
        <v>7</v>
      </c>
      <c r="G103" s="103">
        <v>4200000</v>
      </c>
      <c r="H103" s="104">
        <f>ROUND(E103*G103,0)</f>
        <v>4200000</v>
      </c>
      <c r="I103" s="105">
        <f>E103</f>
        <v>1</v>
      </c>
      <c r="J103" s="102" t="str">
        <f>F103</f>
        <v>No</v>
      </c>
      <c r="K103" s="104">
        <f>G103</f>
        <v>4200000</v>
      </c>
      <c r="L103" s="104">
        <f>ROUND(I103*K103,0)</f>
        <v>4200000</v>
      </c>
      <c r="M103" s="106">
        <f>IF(L103&gt;H103,L103-H103,0)</f>
        <v>0</v>
      </c>
      <c r="N103" s="104">
        <f>IF(H103&gt;L103,H103-L103,0)</f>
        <v>0</v>
      </c>
      <c r="O103" s="83" t="s">
        <v>548</v>
      </c>
      <c r="P103" s="89" t="s">
        <v>237</v>
      </c>
      <c r="Q103" s="84"/>
      <c r="R103" s="85"/>
      <c r="S103" s="85"/>
      <c r="T103" s="85"/>
      <c r="U103" s="112"/>
      <c r="V103" s="108"/>
      <c r="W103" s="109"/>
      <c r="X103" s="85"/>
      <c r="Y103" s="85"/>
      <c r="Z103" s="85"/>
      <c r="AA103" s="85"/>
      <c r="AB103" s="85"/>
      <c r="AC103" s="85"/>
      <c r="AD103" s="85"/>
    </row>
    <row r="104" spans="1:30" ht="15.6" outlineLevel="1">
      <c r="A104" s="82"/>
      <c r="B104" s="84" t="str">
        <f t="shared" si="7"/>
        <v/>
      </c>
      <c r="C104" s="186"/>
      <c r="D104" s="184" t="s">
        <v>648</v>
      </c>
      <c r="E104" s="82"/>
      <c r="F104" s="82"/>
      <c r="G104" s="106"/>
      <c r="H104" s="106"/>
      <c r="I104" s="81"/>
      <c r="J104" s="82"/>
      <c r="K104" s="106"/>
      <c r="L104" s="106"/>
      <c r="M104" s="106"/>
      <c r="N104" s="106"/>
      <c r="O104" s="83"/>
      <c r="P104" s="89" t="s">
        <v>237</v>
      </c>
      <c r="Q104" s="84"/>
      <c r="R104" s="85"/>
      <c r="S104" s="85"/>
      <c r="T104" s="85"/>
      <c r="U104" s="112"/>
      <c r="V104" s="108"/>
      <c r="W104" s="109"/>
      <c r="X104" s="85"/>
      <c r="Y104" s="85"/>
      <c r="Z104" s="85"/>
      <c r="AA104" s="85"/>
      <c r="AB104" s="85"/>
      <c r="AC104" s="85"/>
      <c r="AD104" s="85"/>
    </row>
    <row r="105" spans="1:30" ht="15.6" outlineLevel="1">
      <c r="A105" s="82"/>
      <c r="B105" s="84" t="str">
        <f t="shared" si="7"/>
        <v/>
      </c>
      <c r="C105" s="186"/>
      <c r="D105" s="184"/>
      <c r="E105" s="82"/>
      <c r="F105" s="82"/>
      <c r="G105" s="106"/>
      <c r="H105" s="106"/>
      <c r="I105" s="81"/>
      <c r="J105" s="82"/>
      <c r="K105" s="106"/>
      <c r="L105" s="106"/>
      <c r="M105" s="106"/>
      <c r="N105" s="106"/>
      <c r="O105" s="83"/>
      <c r="P105" s="89" t="s">
        <v>237</v>
      </c>
      <c r="Q105" s="84"/>
      <c r="R105" s="85"/>
      <c r="S105" s="85"/>
      <c r="T105" s="85"/>
      <c r="U105" s="112"/>
      <c r="V105" s="108"/>
      <c r="W105" s="109"/>
      <c r="X105" s="85"/>
      <c r="Y105" s="85"/>
      <c r="Z105" s="85"/>
      <c r="AA105" s="85"/>
      <c r="AB105" s="85"/>
      <c r="AC105" s="85"/>
      <c r="AD105" s="85"/>
    </row>
    <row r="106" spans="1:30" ht="45" outlineLevel="1">
      <c r="A106" s="102">
        <v>34</v>
      </c>
      <c r="B106" s="84">
        <f t="shared" si="7"/>
        <v>34</v>
      </c>
      <c r="C106" s="186" t="str">
        <f t="shared" si="6"/>
        <v>IVF034</v>
      </c>
      <c r="D106" s="80" t="s">
        <v>40</v>
      </c>
      <c r="E106" s="102">
        <v>1</v>
      </c>
      <c r="F106" s="101" t="s">
        <v>7</v>
      </c>
      <c r="G106" s="103">
        <v>43750</v>
      </c>
      <c r="H106" s="104">
        <f>ROUND(E106*G106,0)</f>
        <v>43750</v>
      </c>
      <c r="I106" s="105">
        <f>E106</f>
        <v>1</v>
      </c>
      <c r="J106" s="102" t="str">
        <f>F106</f>
        <v>No</v>
      </c>
      <c r="K106" s="104">
        <f>G106</f>
        <v>43750</v>
      </c>
      <c r="L106" s="104">
        <f>ROUND(I106*K106,0)</f>
        <v>43750</v>
      </c>
      <c r="M106" s="106">
        <f>IF(L106&gt;H106,L106-H106,0)</f>
        <v>0</v>
      </c>
      <c r="N106" s="104">
        <f>IF(H106&gt;L106,H106-L106,0)</f>
        <v>0</v>
      </c>
      <c r="O106" s="83" t="s">
        <v>548</v>
      </c>
      <c r="P106" s="89" t="s">
        <v>237</v>
      </c>
      <c r="Q106" s="84"/>
      <c r="R106" s="85"/>
      <c r="S106" s="85"/>
      <c r="T106" s="85"/>
      <c r="U106" s="112"/>
      <c r="V106" s="108"/>
      <c r="W106" s="109"/>
      <c r="X106" s="85"/>
      <c r="Y106" s="85"/>
      <c r="Z106" s="85"/>
      <c r="AA106" s="85"/>
      <c r="AB106" s="85"/>
      <c r="AC106" s="85"/>
      <c r="AD106" s="85"/>
    </row>
    <row r="107" spans="1:30" ht="15.6" outlineLevel="1">
      <c r="A107" s="82"/>
      <c r="B107" s="84" t="str">
        <f t="shared" si="7"/>
        <v/>
      </c>
      <c r="C107" s="186"/>
      <c r="D107" s="184" t="s">
        <v>646</v>
      </c>
      <c r="E107" s="82"/>
      <c r="F107" s="82"/>
      <c r="G107" s="106"/>
      <c r="H107" s="106"/>
      <c r="I107" s="81"/>
      <c r="J107" s="82"/>
      <c r="K107" s="106"/>
      <c r="L107" s="106"/>
      <c r="M107" s="106"/>
      <c r="N107" s="106"/>
      <c r="O107" s="83"/>
      <c r="P107" s="89" t="s">
        <v>237</v>
      </c>
      <c r="Q107" s="84"/>
      <c r="R107" s="85"/>
      <c r="S107" s="85"/>
      <c r="T107" s="85"/>
      <c r="U107" s="112"/>
      <c r="V107" s="108"/>
      <c r="W107" s="109"/>
      <c r="X107" s="85"/>
      <c r="Y107" s="85"/>
      <c r="Z107" s="85"/>
      <c r="AA107" s="85"/>
      <c r="AB107" s="85"/>
      <c r="AC107" s="85"/>
      <c r="AD107" s="85"/>
    </row>
    <row r="108" spans="1:30" ht="45" outlineLevel="1">
      <c r="A108" s="102">
        <v>35</v>
      </c>
      <c r="B108" s="84">
        <f t="shared" si="7"/>
        <v>35</v>
      </c>
      <c r="C108" s="186" t="str">
        <f t="shared" si="6"/>
        <v>IVF035</v>
      </c>
      <c r="D108" s="80" t="s">
        <v>41</v>
      </c>
      <c r="E108" s="102">
        <v>1</v>
      </c>
      <c r="F108" s="101" t="s">
        <v>7</v>
      </c>
      <c r="G108" s="103">
        <v>81250</v>
      </c>
      <c r="H108" s="104">
        <f>ROUND(E108*G108,0)</f>
        <v>81250</v>
      </c>
      <c r="I108" s="105">
        <f>E108</f>
        <v>1</v>
      </c>
      <c r="J108" s="102" t="str">
        <f>F108</f>
        <v>No</v>
      </c>
      <c r="K108" s="104">
        <f>G108</f>
        <v>81250</v>
      </c>
      <c r="L108" s="104">
        <f>ROUND(I108*K108,0)</f>
        <v>81250</v>
      </c>
      <c r="M108" s="106">
        <f>IF(L108&gt;H108,L108-H108,0)</f>
        <v>0</v>
      </c>
      <c r="N108" s="104">
        <f>IF(H108&gt;L108,H108-L108,0)</f>
        <v>0</v>
      </c>
      <c r="O108" s="83" t="s">
        <v>548</v>
      </c>
      <c r="P108" s="89" t="s">
        <v>237</v>
      </c>
      <c r="Q108" s="84"/>
      <c r="R108" s="85"/>
      <c r="S108" s="85"/>
      <c r="T108" s="85"/>
      <c r="U108" s="112"/>
      <c r="V108" s="108"/>
      <c r="W108" s="109"/>
      <c r="X108" s="85"/>
      <c r="Y108" s="85"/>
      <c r="Z108" s="85"/>
      <c r="AA108" s="85"/>
      <c r="AB108" s="85"/>
      <c r="AC108" s="85"/>
      <c r="AD108" s="85"/>
    </row>
    <row r="109" spans="1:30" ht="15.6" outlineLevel="1">
      <c r="A109" s="82"/>
      <c r="B109" s="84" t="str">
        <f t="shared" si="7"/>
        <v/>
      </c>
      <c r="C109" s="186"/>
      <c r="D109" s="184" t="s">
        <v>645</v>
      </c>
      <c r="E109" s="82"/>
      <c r="F109" s="82"/>
      <c r="G109" s="106"/>
      <c r="H109" s="106"/>
      <c r="I109" s="81"/>
      <c r="J109" s="82"/>
      <c r="K109" s="106"/>
      <c r="L109" s="106"/>
      <c r="M109" s="106"/>
      <c r="N109" s="106"/>
      <c r="O109" s="83"/>
      <c r="P109" s="89" t="s">
        <v>237</v>
      </c>
      <c r="Q109" s="84"/>
      <c r="R109" s="85"/>
      <c r="S109" s="85"/>
      <c r="T109" s="85"/>
      <c r="U109" s="112"/>
      <c r="V109" s="108"/>
      <c r="W109" s="109"/>
      <c r="X109" s="85"/>
      <c r="Y109" s="85"/>
      <c r="Z109" s="85"/>
      <c r="AA109" s="85"/>
      <c r="AB109" s="85"/>
      <c r="AC109" s="85"/>
      <c r="AD109" s="85"/>
    </row>
    <row r="110" spans="1:30" ht="15.6" outlineLevel="1">
      <c r="A110" s="82"/>
      <c r="B110" s="84" t="str">
        <f t="shared" si="7"/>
        <v/>
      </c>
      <c r="C110" s="186"/>
      <c r="D110" s="184"/>
      <c r="E110" s="82"/>
      <c r="F110" s="82"/>
      <c r="G110" s="106"/>
      <c r="H110" s="106"/>
      <c r="I110" s="81"/>
      <c r="J110" s="82"/>
      <c r="K110" s="106"/>
      <c r="L110" s="106"/>
      <c r="M110" s="106"/>
      <c r="N110" s="106"/>
      <c r="O110" s="83"/>
      <c r="P110" s="89" t="s">
        <v>237</v>
      </c>
      <c r="Q110" s="84"/>
      <c r="R110" s="85"/>
      <c r="S110" s="85"/>
      <c r="T110" s="85"/>
      <c r="U110" s="112"/>
      <c r="V110" s="108"/>
      <c r="W110" s="109"/>
      <c r="X110" s="85"/>
      <c r="Y110" s="85"/>
      <c r="Z110" s="85"/>
      <c r="AA110" s="85"/>
      <c r="AB110" s="85"/>
      <c r="AC110" s="85"/>
      <c r="AD110" s="85"/>
    </row>
    <row r="111" spans="1:30" outlineLevel="1">
      <c r="A111" s="102">
        <v>36</v>
      </c>
      <c r="B111" s="84">
        <f t="shared" si="7"/>
        <v>36</v>
      </c>
      <c r="C111" s="186" t="str">
        <f t="shared" si="6"/>
        <v>IVF036</v>
      </c>
      <c r="D111" s="80" t="s">
        <v>42</v>
      </c>
      <c r="E111" s="102">
        <v>1</v>
      </c>
      <c r="F111" s="101" t="s">
        <v>7</v>
      </c>
      <c r="G111" s="103">
        <v>0</v>
      </c>
      <c r="H111" s="104">
        <f>ROUND(E111*G111,0)</f>
        <v>0</v>
      </c>
      <c r="I111" s="105">
        <v>0</v>
      </c>
      <c r="J111" s="102" t="str">
        <f>F111</f>
        <v>No</v>
      </c>
      <c r="K111" s="104">
        <f>G111</f>
        <v>0</v>
      </c>
      <c r="L111" s="104">
        <f>ROUND(I111*K111,0)</f>
        <v>0</v>
      </c>
      <c r="M111" s="106">
        <f>IF(L111&gt;H111,L111-H111,0)</f>
        <v>0</v>
      </c>
      <c r="N111" s="104">
        <f>IF(H111&gt;L111,H111-L111,0)</f>
        <v>0</v>
      </c>
      <c r="O111" s="83"/>
      <c r="P111" s="89" t="s">
        <v>237</v>
      </c>
      <c r="Q111" s="84"/>
      <c r="R111" s="85"/>
      <c r="S111" s="85"/>
      <c r="T111" s="85"/>
      <c r="U111" s="112"/>
      <c r="V111" s="108"/>
      <c r="W111" s="109"/>
      <c r="X111" s="85"/>
      <c r="Y111" s="85"/>
      <c r="Z111" s="85"/>
      <c r="AA111" s="85"/>
      <c r="AB111" s="85"/>
      <c r="AC111" s="85"/>
      <c r="AD111" s="85"/>
    </row>
    <row r="112" spans="1:30" outlineLevel="1">
      <c r="A112" s="82"/>
      <c r="B112" s="84" t="str">
        <f t="shared" si="7"/>
        <v/>
      </c>
      <c r="C112" s="186"/>
      <c r="D112" s="80"/>
      <c r="E112" s="82"/>
      <c r="F112" s="82"/>
      <c r="G112" s="106"/>
      <c r="H112" s="106"/>
      <c r="I112" s="81"/>
      <c r="J112" s="82"/>
      <c r="K112" s="106"/>
      <c r="L112" s="106"/>
      <c r="M112" s="106"/>
      <c r="N112" s="106"/>
      <c r="O112" s="83"/>
      <c r="P112" s="89" t="s">
        <v>237</v>
      </c>
      <c r="Q112" s="84"/>
      <c r="R112" s="85"/>
      <c r="S112" s="85"/>
      <c r="T112" s="85"/>
      <c r="U112" s="112"/>
      <c r="V112" s="108"/>
      <c r="W112" s="109"/>
      <c r="X112" s="85"/>
      <c r="Y112" s="85"/>
      <c r="Z112" s="85"/>
      <c r="AA112" s="85"/>
      <c r="AB112" s="85"/>
      <c r="AC112" s="85"/>
      <c r="AD112" s="85"/>
    </row>
    <row r="113" spans="1:30" ht="45" outlineLevel="1">
      <c r="A113" s="102">
        <v>37</v>
      </c>
      <c r="B113" s="84">
        <f t="shared" si="7"/>
        <v>37</v>
      </c>
      <c r="C113" s="186" t="str">
        <f t="shared" si="6"/>
        <v>IVF037</v>
      </c>
      <c r="D113" s="80" t="s">
        <v>43</v>
      </c>
      <c r="E113" s="102">
        <v>2</v>
      </c>
      <c r="F113" s="101" t="s">
        <v>7</v>
      </c>
      <c r="G113" s="103">
        <v>115000</v>
      </c>
      <c r="H113" s="104">
        <f>ROUND(E113*G113,0)</f>
        <v>230000</v>
      </c>
      <c r="I113" s="105">
        <f>E113</f>
        <v>2</v>
      </c>
      <c r="J113" s="102" t="str">
        <f>F113</f>
        <v>No</v>
      </c>
      <c r="K113" s="104">
        <f>G113</f>
        <v>115000</v>
      </c>
      <c r="L113" s="104">
        <f>ROUND(I113*K113,0)</f>
        <v>230000</v>
      </c>
      <c r="M113" s="106">
        <f>IF(L113&gt;H113,L113-H113,0)</f>
        <v>0</v>
      </c>
      <c r="N113" s="104">
        <f>IF(H113&gt;L113,H113-L113,0)</f>
        <v>0</v>
      </c>
      <c r="O113" s="83" t="s">
        <v>548</v>
      </c>
      <c r="P113" s="89" t="s">
        <v>237</v>
      </c>
      <c r="Q113" s="84"/>
      <c r="R113" s="85"/>
      <c r="S113" s="85"/>
      <c r="T113" s="85"/>
      <c r="U113" s="112"/>
      <c r="V113" s="108"/>
      <c r="W113" s="109"/>
      <c r="X113" s="85"/>
      <c r="Y113" s="85"/>
      <c r="Z113" s="85"/>
      <c r="AA113" s="85"/>
      <c r="AB113" s="85"/>
      <c r="AC113" s="85"/>
      <c r="AD113" s="85"/>
    </row>
    <row r="114" spans="1:30" ht="15.6" outlineLevel="1">
      <c r="A114" s="82"/>
      <c r="B114" s="84" t="str">
        <f t="shared" si="7"/>
        <v/>
      </c>
      <c r="C114" s="186"/>
      <c r="D114" s="184" t="s">
        <v>646</v>
      </c>
      <c r="E114" s="82"/>
      <c r="F114" s="82"/>
      <c r="G114" s="106"/>
      <c r="H114" s="106"/>
      <c r="I114" s="81"/>
      <c r="J114" s="82"/>
      <c r="K114" s="106"/>
      <c r="L114" s="106"/>
      <c r="M114" s="106"/>
      <c r="N114" s="106"/>
      <c r="O114" s="83"/>
      <c r="P114" s="89" t="s">
        <v>237</v>
      </c>
      <c r="Q114" s="84"/>
      <c r="R114" s="85"/>
      <c r="S114" s="85"/>
      <c r="T114" s="85"/>
      <c r="U114" s="112"/>
      <c r="V114" s="108"/>
      <c r="W114" s="109"/>
      <c r="X114" s="85"/>
      <c r="Y114" s="85"/>
      <c r="Z114" s="85"/>
      <c r="AA114" s="85"/>
      <c r="AB114" s="85"/>
      <c r="AC114" s="85"/>
      <c r="AD114" s="85"/>
    </row>
    <row r="115" spans="1:30" ht="15.6" outlineLevel="1">
      <c r="A115" s="82"/>
      <c r="B115" s="84" t="str">
        <f t="shared" si="7"/>
        <v/>
      </c>
      <c r="C115" s="186"/>
      <c r="D115" s="184"/>
      <c r="E115" s="82"/>
      <c r="F115" s="82"/>
      <c r="G115" s="106"/>
      <c r="H115" s="106"/>
      <c r="I115" s="81"/>
      <c r="J115" s="82"/>
      <c r="K115" s="106"/>
      <c r="L115" s="106"/>
      <c r="M115" s="106"/>
      <c r="N115" s="106"/>
      <c r="O115" s="83"/>
      <c r="P115" s="89" t="s">
        <v>237</v>
      </c>
      <c r="Q115" s="84"/>
      <c r="R115" s="85"/>
      <c r="S115" s="85"/>
      <c r="T115" s="85"/>
      <c r="U115" s="112"/>
      <c r="V115" s="108"/>
      <c r="W115" s="109"/>
      <c r="X115" s="85"/>
      <c r="Y115" s="85"/>
      <c r="Z115" s="85"/>
      <c r="AA115" s="85"/>
      <c r="AB115" s="85"/>
      <c r="AC115" s="85"/>
      <c r="AD115" s="85"/>
    </row>
    <row r="116" spans="1:30" ht="120" outlineLevel="1">
      <c r="A116" s="102">
        <v>38</v>
      </c>
      <c r="B116" s="84">
        <f t="shared" si="7"/>
        <v>38</v>
      </c>
      <c r="C116" s="186" t="str">
        <f t="shared" si="6"/>
        <v>IVF038</v>
      </c>
      <c r="D116" s="80" t="s">
        <v>44</v>
      </c>
      <c r="E116" s="102">
        <v>1</v>
      </c>
      <c r="F116" s="101" t="s">
        <v>7</v>
      </c>
      <c r="G116" s="103">
        <v>110000</v>
      </c>
      <c r="H116" s="104">
        <f>ROUND(E116*G116,0)</f>
        <v>110000</v>
      </c>
      <c r="I116" s="105">
        <v>0</v>
      </c>
      <c r="J116" s="102" t="str">
        <f>F116</f>
        <v>No</v>
      </c>
      <c r="K116" s="104">
        <f>G116</f>
        <v>110000</v>
      </c>
      <c r="L116" s="104">
        <f>ROUND(I116*K116,0)</f>
        <v>0</v>
      </c>
      <c r="M116" s="106">
        <f>IF(L116&gt;H116,L116-H116,0)</f>
        <v>0</v>
      </c>
      <c r="N116" s="104">
        <f>IF(H116&gt;L116,H116-L116,0)</f>
        <v>110000</v>
      </c>
      <c r="O116" s="83" t="s">
        <v>852</v>
      </c>
      <c r="P116" s="89" t="s">
        <v>237</v>
      </c>
      <c r="Q116" s="82" t="s">
        <v>851</v>
      </c>
      <c r="R116" s="85"/>
      <c r="S116" s="85"/>
      <c r="T116" s="85"/>
      <c r="U116" s="112"/>
      <c r="V116" s="108"/>
      <c r="W116" s="109"/>
      <c r="X116" s="85"/>
      <c r="Y116" s="85"/>
      <c r="Z116" s="85"/>
      <c r="AA116" s="85"/>
      <c r="AB116" s="85"/>
      <c r="AC116" s="85"/>
      <c r="AD116" s="85"/>
    </row>
    <row r="117" spans="1:30" outlineLevel="1">
      <c r="A117" s="82"/>
      <c r="B117" s="84" t="str">
        <f t="shared" si="7"/>
        <v/>
      </c>
      <c r="C117" s="186"/>
      <c r="D117" s="80"/>
      <c r="E117" s="82"/>
      <c r="F117" s="82"/>
      <c r="G117" s="106"/>
      <c r="H117" s="106"/>
      <c r="I117" s="81"/>
      <c r="J117" s="82"/>
      <c r="K117" s="106"/>
      <c r="L117" s="106"/>
      <c r="M117" s="106"/>
      <c r="N117" s="106"/>
      <c r="O117" s="83"/>
      <c r="P117" s="89" t="s">
        <v>237</v>
      </c>
      <c r="Q117" s="84"/>
      <c r="R117" s="85"/>
      <c r="S117" s="85"/>
      <c r="T117" s="85"/>
      <c r="U117" s="112"/>
      <c r="V117" s="108"/>
      <c r="W117" s="109"/>
      <c r="X117" s="85"/>
      <c r="Y117" s="85"/>
      <c r="Z117" s="85"/>
      <c r="AA117" s="85"/>
      <c r="AB117" s="85"/>
      <c r="AC117" s="85"/>
      <c r="AD117" s="85"/>
    </row>
    <row r="118" spans="1:30" ht="45" outlineLevel="1">
      <c r="A118" s="102">
        <v>39</v>
      </c>
      <c r="B118" s="84">
        <f t="shared" si="7"/>
        <v>39</v>
      </c>
      <c r="C118" s="186" t="str">
        <f t="shared" si="6"/>
        <v>IVF039</v>
      </c>
      <c r="D118" s="80" t="s">
        <v>45</v>
      </c>
      <c r="E118" s="102">
        <v>2</v>
      </c>
      <c r="F118" s="101" t="s">
        <v>7</v>
      </c>
      <c r="G118" s="103">
        <v>34500</v>
      </c>
      <c r="H118" s="104">
        <f>ROUND(E118*G118,0)</f>
        <v>69000</v>
      </c>
      <c r="I118" s="105">
        <f>E118</f>
        <v>2</v>
      </c>
      <c r="J118" s="102" t="str">
        <f>F118</f>
        <v>No</v>
      </c>
      <c r="K118" s="104">
        <f>G118</f>
        <v>34500</v>
      </c>
      <c r="L118" s="104">
        <f>ROUND(I118*K118,0)</f>
        <v>69000</v>
      </c>
      <c r="M118" s="106">
        <f>IF(L118&gt;H118,L118-H118,0)</f>
        <v>0</v>
      </c>
      <c r="N118" s="104">
        <f>IF(H118&gt;L118,H118-L118,0)</f>
        <v>0</v>
      </c>
      <c r="O118" s="83" t="s">
        <v>548</v>
      </c>
      <c r="P118" s="89" t="s">
        <v>237</v>
      </c>
      <c r="Q118" s="84"/>
      <c r="R118" s="85"/>
      <c r="S118" s="85"/>
      <c r="T118" s="85"/>
      <c r="U118" s="112"/>
      <c r="V118" s="108"/>
      <c r="W118" s="109"/>
      <c r="X118" s="85"/>
      <c r="Y118" s="85"/>
      <c r="Z118" s="85"/>
      <c r="AA118" s="85"/>
      <c r="AB118" s="85"/>
      <c r="AC118" s="85"/>
      <c r="AD118" s="85"/>
    </row>
    <row r="119" spans="1:30" ht="15.6" outlineLevel="1">
      <c r="A119" s="82"/>
      <c r="B119" s="84" t="str">
        <f t="shared" si="7"/>
        <v/>
      </c>
      <c r="C119" s="186"/>
      <c r="D119" s="184" t="s">
        <v>648</v>
      </c>
      <c r="E119" s="82"/>
      <c r="F119" s="82"/>
      <c r="G119" s="106"/>
      <c r="H119" s="106"/>
      <c r="I119" s="81"/>
      <c r="J119" s="82"/>
      <c r="K119" s="106"/>
      <c r="L119" s="106"/>
      <c r="M119" s="106"/>
      <c r="N119" s="106"/>
      <c r="O119" s="83"/>
      <c r="P119" s="89" t="s">
        <v>237</v>
      </c>
      <c r="Q119" s="84"/>
      <c r="R119" s="85"/>
      <c r="S119" s="85"/>
      <c r="T119" s="85"/>
      <c r="U119" s="112"/>
      <c r="V119" s="108"/>
      <c r="W119" s="109"/>
      <c r="X119" s="85"/>
      <c r="Y119" s="85"/>
      <c r="Z119" s="85"/>
      <c r="AA119" s="85"/>
      <c r="AB119" s="85"/>
      <c r="AC119" s="85"/>
      <c r="AD119" s="85"/>
    </row>
    <row r="120" spans="1:30" ht="15.6" outlineLevel="1">
      <c r="A120" s="82"/>
      <c r="B120" s="84" t="str">
        <f t="shared" si="7"/>
        <v/>
      </c>
      <c r="C120" s="186"/>
      <c r="D120" s="184"/>
      <c r="E120" s="82"/>
      <c r="F120" s="82"/>
      <c r="G120" s="106"/>
      <c r="H120" s="106"/>
      <c r="I120" s="81"/>
      <c r="J120" s="82"/>
      <c r="K120" s="106"/>
      <c r="L120" s="106"/>
      <c r="M120" s="106"/>
      <c r="N120" s="106"/>
      <c r="O120" s="83"/>
      <c r="P120" s="89" t="s">
        <v>237</v>
      </c>
      <c r="Q120" s="84"/>
      <c r="R120" s="85"/>
      <c r="S120" s="85"/>
      <c r="T120" s="85"/>
      <c r="U120" s="112"/>
      <c r="V120" s="108"/>
      <c r="W120" s="109"/>
      <c r="X120" s="85"/>
      <c r="Y120" s="85"/>
      <c r="Z120" s="85"/>
      <c r="AA120" s="85"/>
      <c r="AB120" s="85"/>
      <c r="AC120" s="85"/>
      <c r="AD120" s="85"/>
    </row>
    <row r="121" spans="1:30" ht="45" outlineLevel="1">
      <c r="A121" s="102">
        <v>40</v>
      </c>
      <c r="B121" s="84">
        <f t="shared" si="7"/>
        <v>40</v>
      </c>
      <c r="C121" s="186" t="str">
        <f t="shared" si="6"/>
        <v>IVF040</v>
      </c>
      <c r="D121" s="80" t="s">
        <v>46</v>
      </c>
      <c r="E121" s="102">
        <v>2</v>
      </c>
      <c r="F121" s="101" t="s">
        <v>7</v>
      </c>
      <c r="G121" s="103">
        <v>34500</v>
      </c>
      <c r="H121" s="104">
        <f>ROUND(E121*G121,0)</f>
        <v>69000</v>
      </c>
      <c r="I121" s="105">
        <v>2</v>
      </c>
      <c r="J121" s="102" t="str">
        <f>F121</f>
        <v>No</v>
      </c>
      <c r="K121" s="104">
        <f>G121</f>
        <v>34500</v>
      </c>
      <c r="L121" s="104">
        <f>ROUND(I121*K121,0)</f>
        <v>69000</v>
      </c>
      <c r="M121" s="106">
        <f>IF(L121&gt;H121,L121-H121,0)</f>
        <v>0</v>
      </c>
      <c r="N121" s="104">
        <f>IF(H121&gt;L121,H121-L121,0)</f>
        <v>0</v>
      </c>
      <c r="O121" s="83" t="s">
        <v>548</v>
      </c>
      <c r="P121" s="89" t="s">
        <v>237</v>
      </c>
      <c r="Q121" s="84"/>
      <c r="R121" s="85"/>
      <c r="S121" s="85"/>
      <c r="T121" s="85"/>
      <c r="U121" s="112"/>
      <c r="V121" s="108"/>
      <c r="W121" s="109"/>
      <c r="X121" s="85"/>
      <c r="Y121" s="85"/>
      <c r="Z121" s="85"/>
      <c r="AA121" s="85"/>
      <c r="AB121" s="85"/>
      <c r="AC121" s="85"/>
      <c r="AD121" s="85"/>
    </row>
    <row r="122" spans="1:30" outlineLevel="1">
      <c r="A122" s="82"/>
      <c r="B122" s="84" t="str">
        <f t="shared" si="7"/>
        <v/>
      </c>
      <c r="C122" s="186"/>
      <c r="D122" s="80"/>
      <c r="E122" s="82"/>
      <c r="F122" s="82"/>
      <c r="G122" s="106"/>
      <c r="H122" s="106"/>
      <c r="I122" s="81"/>
      <c r="J122" s="82"/>
      <c r="K122" s="106"/>
      <c r="L122" s="106"/>
      <c r="M122" s="106"/>
      <c r="N122" s="106"/>
      <c r="O122" s="83"/>
      <c r="P122" s="89" t="s">
        <v>237</v>
      </c>
      <c r="Q122" s="84"/>
      <c r="R122" s="85"/>
      <c r="S122" s="85"/>
      <c r="T122" s="85"/>
      <c r="U122" s="112"/>
      <c r="V122" s="108"/>
      <c r="W122" s="109"/>
      <c r="X122" s="85"/>
      <c r="Y122" s="85"/>
      <c r="Z122" s="85"/>
      <c r="AA122" s="85"/>
      <c r="AB122" s="85"/>
      <c r="AC122" s="85"/>
      <c r="AD122" s="85"/>
    </row>
    <row r="123" spans="1:30" ht="45" outlineLevel="1">
      <c r="A123" s="102">
        <v>41</v>
      </c>
      <c r="B123" s="84">
        <f t="shared" si="7"/>
        <v>41</v>
      </c>
      <c r="C123" s="186" t="str">
        <f t="shared" si="6"/>
        <v>IVF041</v>
      </c>
      <c r="D123" s="80" t="s">
        <v>47</v>
      </c>
      <c r="E123" s="102">
        <v>3</v>
      </c>
      <c r="F123" s="101" t="s">
        <v>7</v>
      </c>
      <c r="G123" s="103">
        <v>38500</v>
      </c>
      <c r="H123" s="104">
        <f>ROUND(E123*G123,0)</f>
        <v>115500</v>
      </c>
      <c r="I123" s="105">
        <v>3</v>
      </c>
      <c r="J123" s="102" t="str">
        <f>F123</f>
        <v>No</v>
      </c>
      <c r="K123" s="104">
        <f>G123</f>
        <v>38500</v>
      </c>
      <c r="L123" s="104">
        <f>ROUND(I123*K123,0)</f>
        <v>115500</v>
      </c>
      <c r="M123" s="106">
        <f>IF(L123&gt;H123,L123-H123,0)</f>
        <v>0</v>
      </c>
      <c r="N123" s="104">
        <f>IF(H123&gt;L123,H123-L123,0)</f>
        <v>0</v>
      </c>
      <c r="O123" s="83" t="s">
        <v>548</v>
      </c>
      <c r="P123" s="89" t="s">
        <v>237</v>
      </c>
      <c r="Q123" s="84"/>
      <c r="R123" s="85"/>
      <c r="S123" s="85"/>
      <c r="T123" s="85"/>
      <c r="U123" s="112"/>
      <c r="V123" s="108"/>
      <c r="W123" s="109"/>
      <c r="X123" s="85"/>
      <c r="Y123" s="85"/>
      <c r="Z123" s="85"/>
      <c r="AA123" s="85"/>
      <c r="AB123" s="85"/>
      <c r="AC123" s="85"/>
      <c r="AD123" s="85"/>
    </row>
    <row r="124" spans="1:30" outlineLevel="1">
      <c r="A124" s="82"/>
      <c r="B124" s="84" t="str">
        <f t="shared" si="7"/>
        <v/>
      </c>
      <c r="C124" s="186"/>
      <c r="D124" s="80"/>
      <c r="E124" s="82"/>
      <c r="F124" s="82"/>
      <c r="G124" s="106"/>
      <c r="H124" s="106"/>
      <c r="I124" s="81"/>
      <c r="J124" s="82"/>
      <c r="K124" s="106"/>
      <c r="L124" s="106"/>
      <c r="M124" s="106"/>
      <c r="N124" s="106"/>
      <c r="O124" s="83"/>
      <c r="P124" s="89" t="s">
        <v>237</v>
      </c>
      <c r="Q124" s="84"/>
      <c r="R124" s="85"/>
      <c r="S124" s="85"/>
      <c r="T124" s="85"/>
      <c r="U124" s="112"/>
      <c r="V124" s="108"/>
      <c r="W124" s="109"/>
      <c r="X124" s="85"/>
      <c r="Y124" s="85"/>
      <c r="Z124" s="85"/>
      <c r="AA124" s="85"/>
      <c r="AB124" s="85"/>
      <c r="AC124" s="85"/>
      <c r="AD124" s="85"/>
    </row>
    <row r="125" spans="1:30" ht="45" outlineLevel="1">
      <c r="A125" s="102">
        <v>42</v>
      </c>
      <c r="B125" s="84">
        <f t="shared" si="7"/>
        <v>42</v>
      </c>
      <c r="C125" s="186" t="str">
        <f t="shared" si="6"/>
        <v>IVF042</v>
      </c>
      <c r="D125" s="80" t="s">
        <v>48</v>
      </c>
      <c r="E125" s="102">
        <v>3</v>
      </c>
      <c r="F125" s="101" t="s">
        <v>7</v>
      </c>
      <c r="G125" s="103">
        <v>19250</v>
      </c>
      <c r="H125" s="104">
        <f>ROUND(E125*G125,0)</f>
        <v>57750</v>
      </c>
      <c r="I125" s="105">
        <f>E125</f>
        <v>3</v>
      </c>
      <c r="J125" s="102" t="str">
        <f>F125</f>
        <v>No</v>
      </c>
      <c r="K125" s="104">
        <f>G125</f>
        <v>19250</v>
      </c>
      <c r="L125" s="104">
        <f>ROUND(I125*K125,0)</f>
        <v>57750</v>
      </c>
      <c r="M125" s="106">
        <f>IF(L125&gt;H125,L125-H125,0)</f>
        <v>0</v>
      </c>
      <c r="N125" s="104">
        <f>IF(H125&gt;L125,H125-L125,0)</f>
        <v>0</v>
      </c>
      <c r="O125" s="83" t="s">
        <v>548</v>
      </c>
      <c r="P125" s="89" t="s">
        <v>237</v>
      </c>
      <c r="Q125" s="84"/>
      <c r="R125" s="85"/>
      <c r="S125" s="85"/>
      <c r="T125" s="85"/>
      <c r="U125" s="112"/>
      <c r="V125" s="108"/>
      <c r="W125" s="109"/>
      <c r="X125" s="85"/>
      <c r="Y125" s="85"/>
      <c r="Z125" s="85"/>
      <c r="AA125" s="85"/>
      <c r="AB125" s="85"/>
      <c r="AC125" s="85"/>
      <c r="AD125" s="85"/>
    </row>
    <row r="126" spans="1:30" ht="15.6" outlineLevel="1">
      <c r="A126" s="82"/>
      <c r="B126" s="84" t="str">
        <f t="shared" si="7"/>
        <v/>
      </c>
      <c r="C126" s="186"/>
      <c r="D126" s="184" t="s">
        <v>648</v>
      </c>
      <c r="E126" s="82"/>
      <c r="F126" s="82"/>
      <c r="G126" s="106"/>
      <c r="H126" s="106"/>
      <c r="I126" s="81"/>
      <c r="J126" s="82"/>
      <c r="K126" s="106"/>
      <c r="L126" s="106"/>
      <c r="M126" s="106"/>
      <c r="N126" s="106"/>
      <c r="O126" s="83"/>
      <c r="P126" s="89" t="s">
        <v>237</v>
      </c>
      <c r="Q126" s="84"/>
      <c r="R126" s="85"/>
      <c r="S126" s="85"/>
      <c r="T126" s="85"/>
      <c r="U126" s="112"/>
      <c r="V126" s="108"/>
      <c r="W126" s="109"/>
      <c r="X126" s="85"/>
      <c r="Y126" s="85"/>
      <c r="Z126" s="85"/>
      <c r="AA126" s="85"/>
      <c r="AB126" s="85"/>
      <c r="AC126" s="85"/>
      <c r="AD126" s="85"/>
    </row>
    <row r="127" spans="1:30" ht="15.6" outlineLevel="1">
      <c r="A127" s="82"/>
      <c r="B127" s="84" t="str">
        <f t="shared" si="7"/>
        <v/>
      </c>
      <c r="C127" s="186"/>
      <c r="D127" s="184"/>
      <c r="E127" s="82"/>
      <c r="F127" s="82"/>
      <c r="G127" s="106"/>
      <c r="H127" s="106"/>
      <c r="I127" s="81"/>
      <c r="J127" s="82"/>
      <c r="K127" s="106"/>
      <c r="L127" s="106"/>
      <c r="M127" s="106"/>
      <c r="N127" s="106"/>
      <c r="O127" s="83"/>
      <c r="P127" s="89" t="s">
        <v>237</v>
      </c>
      <c r="Q127" s="84"/>
      <c r="R127" s="85"/>
      <c r="S127" s="85"/>
      <c r="T127" s="85"/>
      <c r="U127" s="112"/>
      <c r="V127" s="108"/>
      <c r="W127" s="109"/>
      <c r="X127" s="85"/>
      <c r="Y127" s="85"/>
      <c r="Z127" s="85"/>
      <c r="AA127" s="85"/>
      <c r="AB127" s="85"/>
      <c r="AC127" s="85"/>
      <c r="AD127" s="85"/>
    </row>
    <row r="128" spans="1:30" ht="45" outlineLevel="1">
      <c r="A128" s="102">
        <v>43</v>
      </c>
      <c r="B128" s="84">
        <f t="shared" si="7"/>
        <v>43</v>
      </c>
      <c r="C128" s="186" t="str">
        <f t="shared" si="6"/>
        <v>IVF043</v>
      </c>
      <c r="D128" s="80" t="s">
        <v>49</v>
      </c>
      <c r="E128" s="102">
        <v>6</v>
      </c>
      <c r="F128" s="101" t="s">
        <v>7</v>
      </c>
      <c r="G128" s="103">
        <v>13750</v>
      </c>
      <c r="H128" s="104">
        <f>ROUND(E128*G128,0)</f>
        <v>82500</v>
      </c>
      <c r="I128" s="105">
        <f>E128</f>
        <v>6</v>
      </c>
      <c r="J128" s="102" t="str">
        <f>F128</f>
        <v>No</v>
      </c>
      <c r="K128" s="104">
        <f>G128</f>
        <v>13750</v>
      </c>
      <c r="L128" s="104">
        <f>ROUND(I128*K128,0)</f>
        <v>82500</v>
      </c>
      <c r="M128" s="106">
        <f>IF(L128&gt;H128,L128-H128,0)</f>
        <v>0</v>
      </c>
      <c r="N128" s="104">
        <f>IF(H128&gt;L128,H128-L128,0)</f>
        <v>0</v>
      </c>
      <c r="O128" s="83" t="s">
        <v>548</v>
      </c>
      <c r="P128" s="89" t="s">
        <v>237</v>
      </c>
      <c r="Q128" s="84"/>
      <c r="R128" s="85"/>
      <c r="S128" s="85"/>
      <c r="T128" s="85"/>
      <c r="U128" s="112"/>
      <c r="V128" s="108"/>
      <c r="W128" s="109"/>
      <c r="X128" s="85"/>
      <c r="Y128" s="85"/>
      <c r="Z128" s="85"/>
      <c r="AA128" s="85"/>
      <c r="AB128" s="85"/>
      <c r="AC128" s="85"/>
      <c r="AD128" s="85"/>
    </row>
    <row r="129" spans="1:30" ht="15.6" outlineLevel="1">
      <c r="A129" s="82"/>
      <c r="B129" s="84" t="str">
        <f t="shared" si="7"/>
        <v/>
      </c>
      <c r="C129" s="186"/>
      <c r="D129" s="184" t="s">
        <v>648</v>
      </c>
      <c r="E129" s="82"/>
      <c r="F129" s="82"/>
      <c r="G129" s="106"/>
      <c r="H129" s="106"/>
      <c r="I129" s="81"/>
      <c r="J129" s="82"/>
      <c r="K129" s="106"/>
      <c r="L129" s="106"/>
      <c r="M129" s="106"/>
      <c r="N129" s="106"/>
      <c r="O129" s="83"/>
      <c r="P129" s="89" t="s">
        <v>237</v>
      </c>
      <c r="Q129" s="84"/>
      <c r="R129" s="85"/>
      <c r="S129" s="85"/>
      <c r="T129" s="85"/>
      <c r="U129" s="112"/>
      <c r="V129" s="108"/>
      <c r="W129" s="109"/>
      <c r="X129" s="85"/>
      <c r="Y129" s="85"/>
      <c r="Z129" s="85"/>
      <c r="AA129" s="85"/>
      <c r="AB129" s="85"/>
      <c r="AC129" s="85"/>
      <c r="AD129" s="85"/>
    </row>
    <row r="130" spans="1:30" ht="15.6" outlineLevel="1">
      <c r="A130" s="82"/>
      <c r="B130" s="84" t="str">
        <f t="shared" si="7"/>
        <v/>
      </c>
      <c r="C130" s="186"/>
      <c r="D130" s="184"/>
      <c r="E130" s="82"/>
      <c r="F130" s="82"/>
      <c r="G130" s="106"/>
      <c r="H130" s="106"/>
      <c r="I130" s="81"/>
      <c r="J130" s="82"/>
      <c r="K130" s="106"/>
      <c r="L130" s="106"/>
      <c r="M130" s="106"/>
      <c r="N130" s="106"/>
      <c r="O130" s="83"/>
      <c r="P130" s="89" t="s">
        <v>237</v>
      </c>
      <c r="Q130" s="84"/>
      <c r="R130" s="85"/>
      <c r="S130" s="85"/>
      <c r="T130" s="85"/>
      <c r="U130" s="112"/>
      <c r="V130" s="108"/>
      <c r="W130" s="109"/>
      <c r="X130" s="85"/>
      <c r="Y130" s="85"/>
      <c r="Z130" s="85"/>
      <c r="AA130" s="85"/>
      <c r="AB130" s="85"/>
      <c r="AC130" s="85"/>
      <c r="AD130" s="85"/>
    </row>
    <row r="131" spans="1:30" ht="45" outlineLevel="1">
      <c r="A131" s="102">
        <v>44</v>
      </c>
      <c r="B131" s="84">
        <f t="shared" si="7"/>
        <v>44</v>
      </c>
      <c r="C131" s="186" t="str">
        <f t="shared" si="6"/>
        <v>IVF044</v>
      </c>
      <c r="D131" s="80" t="s">
        <v>50</v>
      </c>
      <c r="E131" s="102">
        <v>3</v>
      </c>
      <c r="F131" s="101" t="s">
        <v>7</v>
      </c>
      <c r="G131" s="103">
        <v>39200</v>
      </c>
      <c r="H131" s="104">
        <f>ROUND(E131*G131,0)</f>
        <v>117600</v>
      </c>
      <c r="I131" s="105">
        <f>E131</f>
        <v>3</v>
      </c>
      <c r="J131" s="102" t="str">
        <f>F131</f>
        <v>No</v>
      </c>
      <c r="K131" s="104">
        <f>G131</f>
        <v>39200</v>
      </c>
      <c r="L131" s="104">
        <f>ROUND(I131*K131,0)</f>
        <v>117600</v>
      </c>
      <c r="M131" s="106">
        <f>IF(L131&gt;H131,L131-H131,0)</f>
        <v>0</v>
      </c>
      <c r="N131" s="104">
        <f>IF(H131&gt;L131,H131-L131,0)</f>
        <v>0</v>
      </c>
      <c r="O131" s="83" t="s">
        <v>548</v>
      </c>
      <c r="P131" s="89" t="s">
        <v>237</v>
      </c>
      <c r="Q131" s="84"/>
      <c r="R131" s="85"/>
      <c r="S131" s="85"/>
      <c r="T131" s="85"/>
      <c r="U131" s="112"/>
      <c r="V131" s="108"/>
      <c r="W131" s="109"/>
      <c r="X131" s="85"/>
      <c r="Y131" s="85"/>
      <c r="Z131" s="85"/>
      <c r="AA131" s="85"/>
      <c r="AB131" s="85"/>
      <c r="AC131" s="85"/>
      <c r="AD131" s="85"/>
    </row>
    <row r="132" spans="1:30" ht="15.6" outlineLevel="1">
      <c r="A132" s="82"/>
      <c r="B132" s="84" t="str">
        <f t="shared" si="7"/>
        <v/>
      </c>
      <c r="C132" s="186"/>
      <c r="D132" s="184" t="s">
        <v>648</v>
      </c>
      <c r="E132" s="82"/>
      <c r="F132" s="82"/>
      <c r="G132" s="106"/>
      <c r="H132" s="106"/>
      <c r="I132" s="81"/>
      <c r="J132" s="82"/>
      <c r="K132" s="106"/>
      <c r="L132" s="106"/>
      <c r="M132" s="106"/>
      <c r="N132" s="106"/>
      <c r="O132" s="83"/>
      <c r="P132" s="89" t="s">
        <v>237</v>
      </c>
      <c r="Q132" s="84"/>
      <c r="R132" s="85"/>
      <c r="S132" s="85"/>
      <c r="T132" s="85"/>
      <c r="U132" s="112"/>
      <c r="V132" s="108"/>
      <c r="W132" s="109"/>
      <c r="X132" s="85"/>
      <c r="Y132" s="85"/>
      <c r="Z132" s="85"/>
      <c r="AA132" s="85"/>
      <c r="AB132" s="85"/>
      <c r="AC132" s="85"/>
      <c r="AD132" s="85"/>
    </row>
    <row r="133" spans="1:30" ht="15.6" outlineLevel="1">
      <c r="A133" s="82"/>
      <c r="B133" s="84" t="str">
        <f t="shared" si="7"/>
        <v/>
      </c>
      <c r="C133" s="186"/>
      <c r="D133" s="184"/>
      <c r="E133" s="82"/>
      <c r="F133" s="82"/>
      <c r="G133" s="106"/>
      <c r="H133" s="106"/>
      <c r="I133" s="81"/>
      <c r="J133" s="82"/>
      <c r="K133" s="106"/>
      <c r="L133" s="106"/>
      <c r="M133" s="106"/>
      <c r="N133" s="106"/>
      <c r="O133" s="83"/>
      <c r="P133" s="89" t="s">
        <v>237</v>
      </c>
      <c r="Q133" s="84"/>
      <c r="R133" s="85"/>
      <c r="S133" s="85"/>
      <c r="T133" s="85"/>
      <c r="U133" s="112"/>
      <c r="V133" s="108"/>
      <c r="W133" s="109"/>
      <c r="X133" s="85"/>
      <c r="Y133" s="85"/>
      <c r="Z133" s="85"/>
      <c r="AA133" s="85"/>
      <c r="AB133" s="85"/>
      <c r="AC133" s="85"/>
      <c r="AD133" s="85"/>
    </row>
    <row r="134" spans="1:30" ht="45" outlineLevel="1">
      <c r="A134" s="102">
        <v>45</v>
      </c>
      <c r="B134" s="84">
        <f t="shared" si="7"/>
        <v>45</v>
      </c>
      <c r="C134" s="186" t="str">
        <f t="shared" si="6"/>
        <v>IVF045</v>
      </c>
      <c r="D134" s="80" t="s">
        <v>51</v>
      </c>
      <c r="E134" s="102">
        <v>3</v>
      </c>
      <c r="F134" s="101" t="s">
        <v>7</v>
      </c>
      <c r="G134" s="103">
        <v>62500</v>
      </c>
      <c r="H134" s="104">
        <f>ROUND(E134*G134,0)</f>
        <v>187500</v>
      </c>
      <c r="I134" s="105">
        <f>E134</f>
        <v>3</v>
      </c>
      <c r="J134" s="102" t="str">
        <f>F134</f>
        <v>No</v>
      </c>
      <c r="K134" s="104">
        <f>G134</f>
        <v>62500</v>
      </c>
      <c r="L134" s="104">
        <f>ROUND(I134*K134,0)</f>
        <v>187500</v>
      </c>
      <c r="M134" s="106">
        <f>IF(L134&gt;H134,L134-H134,0)</f>
        <v>0</v>
      </c>
      <c r="N134" s="104">
        <f>IF(H134&gt;L134,H134-L134,0)</f>
        <v>0</v>
      </c>
      <c r="O134" s="83" t="s">
        <v>548</v>
      </c>
      <c r="P134" s="89" t="s">
        <v>237</v>
      </c>
      <c r="Q134" s="84"/>
      <c r="R134" s="85"/>
      <c r="S134" s="85"/>
      <c r="T134" s="85"/>
      <c r="U134" s="112"/>
      <c r="V134" s="108"/>
      <c r="W134" s="109"/>
      <c r="X134" s="85"/>
      <c r="Y134" s="85"/>
      <c r="Z134" s="85"/>
      <c r="AA134" s="85"/>
      <c r="AB134" s="85"/>
      <c r="AC134" s="85"/>
      <c r="AD134" s="85"/>
    </row>
    <row r="135" spans="1:30" ht="15.6" outlineLevel="1">
      <c r="A135" s="82"/>
      <c r="B135" s="84" t="str">
        <f t="shared" si="7"/>
        <v/>
      </c>
      <c r="C135" s="186"/>
      <c r="D135" s="184" t="s">
        <v>648</v>
      </c>
      <c r="E135" s="82"/>
      <c r="F135" s="82"/>
      <c r="G135" s="106"/>
      <c r="H135" s="106"/>
      <c r="I135" s="81"/>
      <c r="J135" s="82"/>
      <c r="K135" s="106"/>
      <c r="L135" s="106"/>
      <c r="M135" s="106"/>
      <c r="N135" s="106"/>
      <c r="O135" s="83"/>
      <c r="P135" s="89" t="s">
        <v>237</v>
      </c>
      <c r="Q135" s="84"/>
      <c r="R135" s="85"/>
      <c r="S135" s="85"/>
      <c r="T135" s="85"/>
      <c r="U135" s="112"/>
      <c r="V135" s="108"/>
      <c r="W135" s="109"/>
      <c r="X135" s="85"/>
      <c r="Y135" s="85"/>
      <c r="Z135" s="85"/>
      <c r="AA135" s="85"/>
      <c r="AB135" s="85"/>
      <c r="AC135" s="85"/>
      <c r="AD135" s="85"/>
    </row>
    <row r="136" spans="1:30" ht="15.6" outlineLevel="1">
      <c r="A136" s="82"/>
      <c r="B136" s="84" t="str">
        <f t="shared" si="7"/>
        <v/>
      </c>
      <c r="C136" s="186"/>
      <c r="D136" s="184"/>
      <c r="E136" s="82"/>
      <c r="F136" s="82"/>
      <c r="G136" s="106"/>
      <c r="H136" s="106"/>
      <c r="I136" s="81"/>
      <c r="J136" s="82"/>
      <c r="K136" s="106"/>
      <c r="L136" s="106"/>
      <c r="M136" s="106"/>
      <c r="N136" s="106"/>
      <c r="O136" s="83"/>
      <c r="P136" s="89" t="s">
        <v>237</v>
      </c>
      <c r="Q136" s="84"/>
      <c r="R136" s="85"/>
      <c r="S136" s="85"/>
      <c r="T136" s="85"/>
      <c r="U136" s="112"/>
      <c r="V136" s="108"/>
      <c r="W136" s="109"/>
      <c r="X136" s="85"/>
      <c r="Y136" s="85"/>
      <c r="Z136" s="85"/>
      <c r="AA136" s="85"/>
      <c r="AB136" s="85"/>
      <c r="AC136" s="85"/>
      <c r="AD136" s="85"/>
    </row>
    <row r="137" spans="1:30" ht="45" outlineLevel="1">
      <c r="A137" s="102">
        <v>46</v>
      </c>
      <c r="B137" s="84">
        <f t="shared" si="7"/>
        <v>46</v>
      </c>
      <c r="C137" s="186" t="str">
        <f t="shared" ref="C137:C215" si="8">IF(ISBLANK(B137), "", IF(B137&lt;10, "IVF00" &amp; B137, IF(AND(B137&gt;=10, B137&lt;=99), "IVF0" &amp; B137, IF(B137&gt;99, "IVF" &amp; B137))))</f>
        <v>IVF046</v>
      </c>
      <c r="D137" s="80" t="s">
        <v>52</v>
      </c>
      <c r="E137" s="102">
        <v>8</v>
      </c>
      <c r="F137" s="101" t="s">
        <v>7</v>
      </c>
      <c r="G137" s="103">
        <v>17500</v>
      </c>
      <c r="H137" s="104">
        <f>ROUND(E137*G137,0)</f>
        <v>140000</v>
      </c>
      <c r="I137" s="105">
        <f>E137</f>
        <v>8</v>
      </c>
      <c r="J137" s="102" t="str">
        <f>F137</f>
        <v>No</v>
      </c>
      <c r="K137" s="104">
        <f>G137</f>
        <v>17500</v>
      </c>
      <c r="L137" s="104">
        <f>ROUND(I137*K137,0)</f>
        <v>140000</v>
      </c>
      <c r="M137" s="106">
        <f>IF(L137&gt;H137,L137-H137,0)</f>
        <v>0</v>
      </c>
      <c r="N137" s="104">
        <f>IF(H137&gt;L137,H137-L137,0)</f>
        <v>0</v>
      </c>
      <c r="O137" s="83" t="s">
        <v>548</v>
      </c>
      <c r="P137" s="89" t="s">
        <v>237</v>
      </c>
      <c r="Q137" s="84"/>
      <c r="R137" s="85"/>
      <c r="S137" s="85"/>
      <c r="T137" s="85"/>
      <c r="U137" s="112"/>
      <c r="V137" s="108"/>
      <c r="W137" s="109"/>
      <c r="X137" s="85"/>
      <c r="Y137" s="85"/>
      <c r="Z137" s="85"/>
      <c r="AA137" s="85"/>
      <c r="AB137" s="85"/>
      <c r="AC137" s="85"/>
      <c r="AD137" s="85"/>
    </row>
    <row r="138" spans="1:30" ht="15.6" outlineLevel="1">
      <c r="A138" s="82"/>
      <c r="B138" s="84" t="str">
        <f t="shared" ref="B138:B217" si="9">IF(ISBLANK(A138),"",A138)</f>
        <v/>
      </c>
      <c r="C138" s="186"/>
      <c r="D138" s="184" t="s">
        <v>648</v>
      </c>
      <c r="E138" s="82"/>
      <c r="F138" s="82"/>
      <c r="G138" s="106"/>
      <c r="H138" s="106"/>
      <c r="I138" s="81"/>
      <c r="J138" s="82"/>
      <c r="K138" s="106"/>
      <c r="L138" s="106"/>
      <c r="M138" s="106"/>
      <c r="N138" s="106"/>
      <c r="O138" s="83"/>
      <c r="P138" s="89" t="s">
        <v>237</v>
      </c>
      <c r="Q138" s="84"/>
      <c r="R138" s="85"/>
      <c r="S138" s="85"/>
      <c r="T138" s="85"/>
      <c r="U138" s="112"/>
      <c r="V138" s="108"/>
      <c r="W138" s="109"/>
      <c r="X138" s="85"/>
      <c r="Y138" s="85"/>
      <c r="Z138" s="85"/>
      <c r="AA138" s="85"/>
      <c r="AB138" s="85"/>
      <c r="AC138" s="85"/>
      <c r="AD138" s="85"/>
    </row>
    <row r="139" spans="1:30" ht="15.6" outlineLevel="1">
      <c r="A139" s="82"/>
      <c r="B139" s="84" t="str">
        <f t="shared" si="9"/>
        <v/>
      </c>
      <c r="C139" s="186"/>
      <c r="D139" s="184"/>
      <c r="E139" s="82"/>
      <c r="F139" s="82"/>
      <c r="G139" s="106"/>
      <c r="H139" s="106"/>
      <c r="I139" s="81"/>
      <c r="J139" s="82"/>
      <c r="K139" s="106"/>
      <c r="L139" s="106"/>
      <c r="M139" s="106"/>
      <c r="N139" s="106"/>
      <c r="O139" s="83"/>
      <c r="P139" s="89" t="s">
        <v>237</v>
      </c>
      <c r="Q139" s="84"/>
      <c r="R139" s="85"/>
      <c r="S139" s="85"/>
      <c r="T139" s="85"/>
      <c r="U139" s="112"/>
      <c r="V139" s="108"/>
      <c r="W139" s="109"/>
      <c r="X139" s="85"/>
      <c r="Y139" s="85"/>
      <c r="Z139" s="85"/>
      <c r="AA139" s="85"/>
      <c r="AB139" s="85"/>
      <c r="AC139" s="85"/>
      <c r="AD139" s="85"/>
    </row>
    <row r="140" spans="1:30" ht="45" outlineLevel="1">
      <c r="A140" s="102">
        <v>47</v>
      </c>
      <c r="B140" s="84">
        <f t="shared" si="9"/>
        <v>47</v>
      </c>
      <c r="C140" s="186" t="str">
        <f t="shared" si="8"/>
        <v>IVF047</v>
      </c>
      <c r="D140" s="80" t="s">
        <v>53</v>
      </c>
      <c r="E140" s="102">
        <v>3</v>
      </c>
      <c r="F140" s="101" t="s">
        <v>7</v>
      </c>
      <c r="G140" s="103">
        <v>20000</v>
      </c>
      <c r="H140" s="104">
        <f>ROUND(E140*G140,0)</f>
        <v>60000</v>
      </c>
      <c r="I140" s="105">
        <f>E140</f>
        <v>3</v>
      </c>
      <c r="J140" s="102" t="str">
        <f>F140</f>
        <v>No</v>
      </c>
      <c r="K140" s="104">
        <f>G140</f>
        <v>20000</v>
      </c>
      <c r="L140" s="104">
        <f>ROUND(I140*K140,0)</f>
        <v>60000</v>
      </c>
      <c r="M140" s="106">
        <f>IF(L140&gt;H140,L140-H140,0)</f>
        <v>0</v>
      </c>
      <c r="N140" s="104">
        <f>IF(H140&gt;L140,H140-L140,0)</f>
        <v>0</v>
      </c>
      <c r="O140" s="83" t="s">
        <v>548</v>
      </c>
      <c r="P140" s="89" t="s">
        <v>237</v>
      </c>
      <c r="Q140" s="119"/>
      <c r="R140" s="114"/>
      <c r="S140" s="85"/>
      <c r="T140" s="85"/>
      <c r="U140" s="112"/>
      <c r="V140" s="108"/>
      <c r="W140" s="109"/>
      <c r="X140" s="85"/>
      <c r="Y140" s="85"/>
      <c r="Z140" s="85"/>
      <c r="AA140" s="85"/>
      <c r="AB140" s="85"/>
      <c r="AC140" s="85"/>
      <c r="AD140" s="85"/>
    </row>
    <row r="141" spans="1:30" outlineLevel="1">
      <c r="A141" s="82"/>
      <c r="B141" s="84" t="str">
        <f t="shared" si="9"/>
        <v/>
      </c>
      <c r="C141" s="186"/>
      <c r="D141" s="80"/>
      <c r="E141" s="82"/>
      <c r="F141" s="82"/>
      <c r="G141" s="106"/>
      <c r="H141" s="106"/>
      <c r="I141" s="81"/>
      <c r="J141" s="82"/>
      <c r="K141" s="106"/>
      <c r="L141" s="106"/>
      <c r="M141" s="106"/>
      <c r="N141" s="106"/>
      <c r="O141" s="83"/>
      <c r="P141" s="89" t="s">
        <v>237</v>
      </c>
      <c r="Q141" s="84"/>
      <c r="R141" s="85"/>
      <c r="S141" s="85"/>
      <c r="T141" s="85"/>
      <c r="U141" s="112"/>
      <c r="V141" s="108"/>
      <c r="W141" s="109"/>
      <c r="X141" s="85"/>
      <c r="Y141" s="85"/>
      <c r="Z141" s="85"/>
      <c r="AA141" s="85"/>
      <c r="AB141" s="85"/>
      <c r="AC141" s="85"/>
      <c r="AD141" s="85"/>
    </row>
    <row r="142" spans="1:30" outlineLevel="1">
      <c r="A142" s="102">
        <v>48</v>
      </c>
      <c r="B142" s="84">
        <f t="shared" si="9"/>
        <v>48</v>
      </c>
      <c r="C142" s="186" t="str">
        <f t="shared" si="8"/>
        <v>IVF048</v>
      </c>
      <c r="D142" s="80" t="s">
        <v>54</v>
      </c>
      <c r="E142" s="102">
        <v>1</v>
      </c>
      <c r="F142" s="101" t="s">
        <v>55</v>
      </c>
      <c r="G142" s="106"/>
      <c r="H142" s="104">
        <f>ROUND(E142*G142,0)</f>
        <v>0</v>
      </c>
      <c r="I142" s="105">
        <f>E142</f>
        <v>1</v>
      </c>
      <c r="J142" s="102" t="str">
        <f>F142</f>
        <v>Lot</v>
      </c>
      <c r="K142" s="104">
        <f>G142</f>
        <v>0</v>
      </c>
      <c r="L142" s="104">
        <f>ROUND(I142*K142,0)</f>
        <v>0</v>
      </c>
      <c r="M142" s="106">
        <f>IF(L142&gt;H142,L142-H142,0)</f>
        <v>0</v>
      </c>
      <c r="N142" s="104">
        <f>IF(H142&gt;L142,H142-L142,0)</f>
        <v>0</v>
      </c>
      <c r="O142" s="83"/>
      <c r="P142" s="89" t="s">
        <v>237</v>
      </c>
      <c r="Q142" s="84"/>
      <c r="R142" s="85"/>
      <c r="S142" s="85"/>
      <c r="T142" s="85"/>
      <c r="U142" s="112"/>
      <c r="V142" s="108"/>
      <c r="W142" s="109"/>
      <c r="X142" s="85"/>
      <c r="Y142" s="85"/>
      <c r="Z142" s="85"/>
      <c r="AA142" s="85"/>
      <c r="AB142" s="85"/>
      <c r="AC142" s="85"/>
      <c r="AD142" s="85"/>
    </row>
    <row r="143" spans="1:30" outlineLevel="1">
      <c r="A143" s="102"/>
      <c r="B143" s="84" t="str">
        <f t="shared" si="9"/>
        <v/>
      </c>
      <c r="C143" s="186"/>
      <c r="D143" s="80"/>
      <c r="E143" s="102"/>
      <c r="F143" s="101"/>
      <c r="G143" s="106"/>
      <c r="H143" s="104"/>
      <c r="I143" s="105"/>
      <c r="J143" s="102"/>
      <c r="K143" s="104"/>
      <c r="L143" s="104"/>
      <c r="M143" s="106"/>
      <c r="N143" s="104"/>
      <c r="O143" s="83"/>
      <c r="P143" s="89" t="s">
        <v>237</v>
      </c>
      <c r="Q143" s="84"/>
      <c r="R143" s="85"/>
      <c r="S143" s="85"/>
      <c r="T143" s="85"/>
      <c r="U143" s="112"/>
      <c r="V143" s="108"/>
      <c r="W143" s="109"/>
      <c r="X143" s="85"/>
      <c r="Y143" s="85"/>
      <c r="Z143" s="85"/>
      <c r="AA143" s="85"/>
      <c r="AB143" s="85"/>
      <c r="AC143" s="85"/>
      <c r="AD143" s="85"/>
    </row>
    <row r="144" spans="1:30" ht="15.6">
      <c r="A144" s="82"/>
      <c r="B144" s="84" t="str">
        <f t="shared" si="9"/>
        <v/>
      </c>
      <c r="C144" s="186"/>
      <c r="D144" s="80"/>
      <c r="E144" s="82"/>
      <c r="F144" s="82"/>
      <c r="G144" s="106"/>
      <c r="H144" s="106"/>
      <c r="I144" s="81"/>
      <c r="J144" s="82"/>
      <c r="K144" s="120" t="s">
        <v>214</v>
      </c>
      <c r="L144" s="121">
        <f>SUM(L7:L143)</f>
        <v>25908225</v>
      </c>
      <c r="M144" s="121">
        <f>SUM(M7:M143)</f>
        <v>0</v>
      </c>
      <c r="N144" s="121">
        <f>SUM(N7:N143)</f>
        <v>110000</v>
      </c>
      <c r="O144" s="83"/>
      <c r="P144" s="89"/>
      <c r="Q144" s="84"/>
      <c r="R144" s="85"/>
      <c r="S144" s="85"/>
      <c r="T144" s="85"/>
      <c r="U144" s="112"/>
      <c r="V144" s="108"/>
      <c r="W144" s="109"/>
      <c r="X144" s="85"/>
      <c r="Y144" s="85"/>
      <c r="Z144" s="85"/>
      <c r="AA144" s="85"/>
      <c r="AB144" s="85"/>
      <c r="AC144" s="85"/>
      <c r="AD144" s="85"/>
    </row>
    <row r="145" spans="1:30" ht="15.6">
      <c r="A145" s="289"/>
      <c r="B145" s="111"/>
      <c r="C145" s="200"/>
      <c r="E145" s="289"/>
      <c r="F145" s="289"/>
      <c r="G145" s="301"/>
      <c r="H145" s="301"/>
      <c r="I145" s="290"/>
      <c r="J145" s="289"/>
      <c r="K145" s="291"/>
      <c r="L145" s="292"/>
      <c r="M145" s="292"/>
      <c r="N145" s="292"/>
      <c r="P145" s="89"/>
      <c r="Q145" s="84"/>
      <c r="R145" s="85"/>
      <c r="S145" s="85"/>
      <c r="T145" s="85"/>
      <c r="U145" s="112"/>
      <c r="V145" s="108"/>
      <c r="W145" s="109"/>
      <c r="X145" s="85"/>
      <c r="Y145" s="85"/>
      <c r="Z145" s="85"/>
      <c r="AA145" s="85"/>
      <c r="AB145" s="85"/>
      <c r="AC145" s="85"/>
      <c r="AD145" s="85"/>
    </row>
    <row r="146" spans="1:30" ht="15.6">
      <c r="A146" s="289"/>
      <c r="B146" s="111"/>
      <c r="C146" s="200"/>
      <c r="E146" s="289"/>
      <c r="F146" s="289"/>
      <c r="G146" s="301"/>
      <c r="H146" s="301"/>
      <c r="I146" s="290"/>
      <c r="J146" s="289"/>
      <c r="K146" s="291"/>
      <c r="L146" s="292"/>
      <c r="M146" s="292"/>
      <c r="N146" s="292"/>
      <c r="P146" s="89"/>
      <c r="Q146" s="84"/>
      <c r="R146" s="85"/>
      <c r="S146" s="85"/>
      <c r="T146" s="85"/>
      <c r="U146" s="112"/>
      <c r="V146" s="108"/>
      <c r="W146" s="109"/>
      <c r="X146" s="85"/>
      <c r="Y146" s="85"/>
      <c r="Z146" s="85"/>
      <c r="AA146" s="85"/>
      <c r="AB146" s="85"/>
      <c r="AC146" s="85"/>
      <c r="AD146" s="85"/>
    </row>
    <row r="147" spans="1:30" ht="15.6">
      <c r="A147" s="289"/>
      <c r="B147" s="111"/>
      <c r="C147" s="200"/>
      <c r="E147" s="289"/>
      <c r="F147" s="289"/>
      <c r="G147" s="301"/>
      <c r="H147" s="301"/>
      <c r="I147" s="290"/>
      <c r="J147" s="289"/>
      <c r="K147" s="291"/>
      <c r="L147" s="292"/>
      <c r="M147" s="292"/>
      <c r="N147" s="292"/>
      <c r="P147" s="89"/>
      <c r="Q147" s="84"/>
      <c r="R147" s="85"/>
      <c r="S147" s="85"/>
      <c r="T147" s="85"/>
      <c r="U147" s="112"/>
      <c r="V147" s="108"/>
      <c r="W147" s="109"/>
      <c r="X147" s="85"/>
      <c r="Y147" s="85"/>
      <c r="Z147" s="85"/>
      <c r="AA147" s="85"/>
      <c r="AB147" s="85"/>
      <c r="AC147" s="85"/>
      <c r="AD147" s="85"/>
    </row>
    <row r="148" spans="1:30" ht="15.6">
      <c r="A148" s="288" t="s">
        <v>731</v>
      </c>
      <c r="B148" s="111"/>
      <c r="D148" s="87"/>
      <c r="E148" s="294" t="s">
        <v>730</v>
      </c>
      <c r="F148" s="289"/>
      <c r="H148" s="288" t="s">
        <v>728</v>
      </c>
      <c r="I148" s="290"/>
      <c r="J148" s="289"/>
      <c r="K148" s="291"/>
      <c r="L148" s="87"/>
      <c r="M148" s="292"/>
      <c r="N148" s="293" t="s">
        <v>729</v>
      </c>
      <c r="P148" s="89"/>
      <c r="Q148" s="84"/>
      <c r="R148" s="85"/>
      <c r="S148" s="85"/>
      <c r="T148" s="85"/>
      <c r="U148" s="112"/>
      <c r="V148" s="108"/>
      <c r="W148" s="109"/>
      <c r="X148" s="85"/>
      <c r="Y148" s="85"/>
      <c r="Z148" s="85"/>
      <c r="AA148" s="85"/>
      <c r="AB148" s="85"/>
      <c r="AC148" s="85"/>
      <c r="AD148" s="85"/>
    </row>
    <row r="149" spans="1:30" ht="15.6">
      <c r="A149" s="288" t="s">
        <v>732</v>
      </c>
      <c r="B149" s="111"/>
      <c r="D149" s="87"/>
      <c r="E149" s="294" t="s">
        <v>720</v>
      </c>
      <c r="F149" s="289"/>
      <c r="H149" s="288" t="s">
        <v>721</v>
      </c>
      <c r="I149" s="290"/>
      <c r="J149" s="289"/>
      <c r="K149" s="291"/>
      <c r="L149" s="87"/>
      <c r="M149" s="292"/>
      <c r="N149" s="293" t="s">
        <v>722</v>
      </c>
      <c r="P149" s="89"/>
      <c r="Q149" s="84"/>
      <c r="R149" s="85"/>
      <c r="S149" s="85"/>
      <c r="T149" s="85"/>
      <c r="U149" s="112"/>
      <c r="V149" s="108"/>
      <c r="W149" s="109"/>
      <c r="X149" s="85"/>
      <c r="Y149" s="85"/>
      <c r="Z149" s="85"/>
      <c r="AA149" s="85"/>
      <c r="AB149" s="85"/>
      <c r="AC149" s="85"/>
      <c r="AD149" s="85"/>
    </row>
    <row r="150" spans="1:30" ht="15.6">
      <c r="A150" s="289"/>
      <c r="B150" s="111"/>
      <c r="D150" s="294"/>
      <c r="F150" s="289"/>
      <c r="G150" s="288"/>
      <c r="H150" s="301"/>
      <c r="I150" s="290"/>
      <c r="J150" s="289"/>
      <c r="K150" s="291"/>
      <c r="L150" s="87"/>
      <c r="M150" s="292"/>
      <c r="N150" s="293"/>
      <c r="P150" s="89"/>
      <c r="Q150" s="84"/>
      <c r="R150" s="85"/>
      <c r="S150" s="85"/>
      <c r="T150" s="85"/>
      <c r="U150" s="112"/>
      <c r="V150" s="108"/>
      <c r="W150" s="109"/>
      <c r="X150" s="85"/>
      <c r="Y150" s="85"/>
      <c r="Z150" s="85"/>
      <c r="AA150" s="85"/>
      <c r="AB150" s="85"/>
      <c r="AC150" s="85"/>
      <c r="AD150" s="85"/>
    </row>
    <row r="151" spans="1:30" ht="15.6">
      <c r="A151" s="302"/>
      <c r="B151" s="303" t="str">
        <f t="shared" si="9"/>
        <v/>
      </c>
      <c r="C151" s="304"/>
      <c r="D151" s="305" t="s">
        <v>173</v>
      </c>
      <c r="E151" s="302"/>
      <c r="F151" s="306"/>
      <c r="G151" s="307"/>
      <c r="H151" s="308"/>
      <c r="I151" s="309"/>
      <c r="J151" s="302"/>
      <c r="K151" s="310"/>
      <c r="L151" s="310"/>
      <c r="M151" s="311"/>
      <c r="N151" s="310"/>
      <c r="O151" s="258"/>
      <c r="P151" s="89"/>
      <c r="Q151" s="84"/>
      <c r="R151" s="85"/>
      <c r="S151" s="85"/>
      <c r="T151" s="85"/>
      <c r="U151" s="112"/>
      <c r="V151" s="108"/>
      <c r="W151" s="109"/>
      <c r="X151" s="85"/>
      <c r="Y151" s="85"/>
      <c r="Z151" s="85"/>
      <c r="AA151" s="85"/>
      <c r="AB151" s="85"/>
      <c r="AC151" s="85"/>
      <c r="AD151" s="85"/>
    </row>
    <row r="152" spans="1:30" ht="97.95" customHeight="1" outlineLevel="1">
      <c r="A152" s="102">
        <v>49</v>
      </c>
      <c r="B152" s="84">
        <f t="shared" si="9"/>
        <v>49</v>
      </c>
      <c r="C152" s="186" t="str">
        <f t="shared" si="8"/>
        <v>IVF049</v>
      </c>
      <c r="D152" s="80" t="s">
        <v>56</v>
      </c>
      <c r="E152" s="102">
        <v>110</v>
      </c>
      <c r="F152" s="101" t="s">
        <v>2</v>
      </c>
      <c r="G152" s="103">
        <v>398</v>
      </c>
      <c r="H152" s="104">
        <f>ROUND(E152*G152,0)</f>
        <v>43780</v>
      </c>
      <c r="I152" s="81">
        <f>31.21+1.467</f>
        <v>32.677</v>
      </c>
      <c r="J152" s="102" t="str">
        <f>F152</f>
        <v>Cum</v>
      </c>
      <c r="K152" s="104">
        <f>G152</f>
        <v>398</v>
      </c>
      <c r="L152" s="104">
        <f>ROUND(I152*K152,0)</f>
        <v>13005</v>
      </c>
      <c r="M152" s="106">
        <f>IF(L152&gt;H152,L152-H152,0)</f>
        <v>0</v>
      </c>
      <c r="N152" s="104">
        <f>IF(H152&gt;L152,H152-L152,0)</f>
        <v>30775</v>
      </c>
      <c r="O152" s="83" t="s">
        <v>599</v>
      </c>
      <c r="P152" s="89" t="s">
        <v>221</v>
      </c>
      <c r="Q152" s="84"/>
      <c r="R152" s="85"/>
      <c r="S152" s="85"/>
      <c r="T152" s="85"/>
      <c r="U152" s="112"/>
      <c r="V152" s="108"/>
      <c r="W152" s="109"/>
      <c r="X152" s="85"/>
      <c r="Y152" s="85"/>
      <c r="Z152" s="85"/>
      <c r="AA152" s="85"/>
      <c r="AB152" s="85"/>
      <c r="AC152" s="85"/>
      <c r="AD152" s="85"/>
    </row>
    <row r="153" spans="1:30" ht="15.6" outlineLevel="1">
      <c r="A153" s="82"/>
      <c r="B153" s="84" t="str">
        <f t="shared" si="9"/>
        <v/>
      </c>
      <c r="C153" s="186"/>
      <c r="D153" s="184" t="s">
        <v>652</v>
      </c>
      <c r="E153" s="82"/>
      <c r="F153" s="82"/>
      <c r="G153" s="106"/>
      <c r="H153" s="106"/>
      <c r="I153" s="81"/>
      <c r="J153" s="82"/>
      <c r="K153" s="106"/>
      <c r="L153" s="106"/>
      <c r="M153" s="106"/>
      <c r="N153" s="106"/>
      <c r="O153" s="83"/>
      <c r="P153" s="89" t="s">
        <v>221</v>
      </c>
      <c r="Q153" s="84"/>
      <c r="R153" s="85"/>
      <c r="S153" s="85"/>
      <c r="T153" s="85"/>
      <c r="U153" s="112"/>
      <c r="V153" s="108"/>
      <c r="W153" s="109"/>
      <c r="X153" s="85"/>
      <c r="Y153" s="85"/>
      <c r="Z153" s="85"/>
      <c r="AA153" s="85"/>
      <c r="AB153" s="85"/>
      <c r="AC153" s="85"/>
      <c r="AD153" s="85"/>
    </row>
    <row r="154" spans="1:30" ht="15.6" outlineLevel="1">
      <c r="A154" s="82"/>
      <c r="B154" s="84" t="str">
        <f t="shared" si="9"/>
        <v/>
      </c>
      <c r="C154" s="186"/>
      <c r="D154" s="184"/>
      <c r="E154" s="82"/>
      <c r="F154" s="82"/>
      <c r="G154" s="106"/>
      <c r="H154" s="106"/>
      <c r="I154" s="81"/>
      <c r="J154" s="82"/>
      <c r="K154" s="106"/>
      <c r="L154" s="106"/>
      <c r="M154" s="106"/>
      <c r="N154" s="106"/>
      <c r="O154" s="83"/>
      <c r="P154" s="89" t="s">
        <v>221</v>
      </c>
      <c r="Q154" s="84"/>
      <c r="R154" s="85"/>
      <c r="S154" s="85"/>
      <c r="T154" s="85"/>
      <c r="U154" s="112"/>
      <c r="V154" s="108"/>
      <c r="W154" s="109"/>
      <c r="X154" s="85"/>
      <c r="Y154" s="85"/>
      <c r="Z154" s="85"/>
      <c r="AA154" s="85"/>
      <c r="AB154" s="85"/>
      <c r="AC154" s="85"/>
      <c r="AD154" s="85"/>
    </row>
    <row r="155" spans="1:30" s="128" customFormat="1" ht="96.45" customHeight="1" outlineLevel="1">
      <c r="A155" s="102">
        <v>50</v>
      </c>
      <c r="B155" s="84">
        <f t="shared" si="9"/>
        <v>50</v>
      </c>
      <c r="C155" s="186" t="str">
        <f t="shared" si="8"/>
        <v>IVF050</v>
      </c>
      <c r="D155" s="80" t="s">
        <v>57</v>
      </c>
      <c r="E155" s="102">
        <v>16</v>
      </c>
      <c r="F155" s="101" t="s">
        <v>7</v>
      </c>
      <c r="G155" s="103">
        <v>350</v>
      </c>
      <c r="H155" s="104">
        <f>ROUND(E155*G155,0)</f>
        <v>5600</v>
      </c>
      <c r="I155" s="81">
        <v>0</v>
      </c>
      <c r="J155" s="102" t="str">
        <f>F155</f>
        <v>No</v>
      </c>
      <c r="K155" s="104">
        <f>G155</f>
        <v>350</v>
      </c>
      <c r="L155" s="104">
        <f>ROUND(I155*K155,0)</f>
        <v>0</v>
      </c>
      <c r="M155" s="106">
        <f>IF(L155&gt;H155,L155-H155,0)</f>
        <v>0</v>
      </c>
      <c r="N155" s="104">
        <f>IF(H155&gt;L155,H155-L155,0)</f>
        <v>5600</v>
      </c>
      <c r="O155" s="83" t="s">
        <v>599</v>
      </c>
      <c r="P155" s="89" t="s">
        <v>221</v>
      </c>
      <c r="Q155" s="84"/>
      <c r="R155" s="85"/>
      <c r="S155" s="124"/>
      <c r="T155" s="124"/>
      <c r="U155" s="125"/>
      <c r="V155" s="126"/>
      <c r="W155" s="127"/>
      <c r="X155" s="124"/>
      <c r="Y155" s="124"/>
      <c r="Z155" s="124"/>
      <c r="AA155" s="124"/>
      <c r="AB155" s="124"/>
      <c r="AC155" s="124"/>
      <c r="AD155" s="124"/>
    </row>
    <row r="156" spans="1:30" s="128" customFormat="1" outlineLevel="1">
      <c r="A156" s="82"/>
      <c r="B156" s="84" t="str">
        <f t="shared" si="9"/>
        <v/>
      </c>
      <c r="C156" s="186"/>
      <c r="D156" s="87"/>
      <c r="E156" s="82"/>
      <c r="F156" s="82"/>
      <c r="G156" s="106"/>
      <c r="H156" s="106"/>
      <c r="I156" s="81"/>
      <c r="J156" s="82"/>
      <c r="K156" s="106"/>
      <c r="L156" s="106"/>
      <c r="M156" s="106"/>
      <c r="N156" s="106"/>
      <c r="O156" s="83"/>
      <c r="P156" s="89" t="s">
        <v>221</v>
      </c>
      <c r="Q156" s="84"/>
      <c r="R156" s="85"/>
      <c r="S156" s="124"/>
      <c r="T156" s="124"/>
      <c r="U156" s="125"/>
      <c r="V156" s="126"/>
      <c r="W156" s="127"/>
      <c r="X156" s="124"/>
      <c r="Y156" s="124"/>
      <c r="Z156" s="124"/>
      <c r="AA156" s="124"/>
      <c r="AB156" s="124"/>
      <c r="AC156" s="124"/>
      <c r="AD156" s="124"/>
    </row>
    <row r="157" spans="1:30" ht="94.2" customHeight="1" outlineLevel="1">
      <c r="A157" s="102">
        <v>51</v>
      </c>
      <c r="B157" s="84">
        <f t="shared" si="9"/>
        <v>51</v>
      </c>
      <c r="C157" s="186" t="str">
        <f t="shared" si="8"/>
        <v>IVF051</v>
      </c>
      <c r="D157" s="80" t="s">
        <v>58</v>
      </c>
      <c r="E157" s="102">
        <v>5</v>
      </c>
      <c r="F157" s="101" t="s">
        <v>7</v>
      </c>
      <c r="G157" s="103">
        <v>468</v>
      </c>
      <c r="H157" s="104">
        <f>ROUND(E157*G157,0)</f>
        <v>2340</v>
      </c>
      <c r="I157" s="81">
        <v>5</v>
      </c>
      <c r="J157" s="102" t="str">
        <f>F157</f>
        <v>No</v>
      </c>
      <c r="K157" s="104">
        <f>G157</f>
        <v>468</v>
      </c>
      <c r="L157" s="104">
        <f>ROUND(I157*K157,0)</f>
        <v>2340</v>
      </c>
      <c r="M157" s="106">
        <f>IF(L157&gt;H157,L157-H157,0)</f>
        <v>0</v>
      </c>
      <c r="N157" s="104">
        <f>IF(H157&gt;L157,H157-L157,0)</f>
        <v>0</v>
      </c>
      <c r="O157" s="770" t="s">
        <v>684</v>
      </c>
      <c r="P157" s="89" t="s">
        <v>221</v>
      </c>
      <c r="Q157" s="84"/>
      <c r="R157" s="85"/>
      <c r="S157" s="85"/>
      <c r="T157" s="85"/>
      <c r="U157" s="112"/>
      <c r="V157" s="108"/>
      <c r="W157" s="109"/>
      <c r="X157" s="85"/>
      <c r="Y157" s="85"/>
      <c r="Z157" s="85"/>
      <c r="AA157" s="85"/>
      <c r="AB157" s="85"/>
      <c r="AC157" s="85"/>
      <c r="AD157" s="85"/>
    </row>
    <row r="158" spans="1:30" s="133" customFormat="1" ht="15.6" outlineLevel="1">
      <c r="A158" s="82"/>
      <c r="B158" s="84" t="str">
        <f t="shared" si="9"/>
        <v/>
      </c>
      <c r="C158" s="186"/>
      <c r="D158" s="110" t="s">
        <v>184</v>
      </c>
      <c r="E158" s="82"/>
      <c r="F158" s="82"/>
      <c r="G158" s="106"/>
      <c r="H158" s="106"/>
      <c r="I158" s="81">
        <v>2</v>
      </c>
      <c r="J158" s="102" t="s">
        <v>7</v>
      </c>
      <c r="K158" s="106">
        <f>K157</f>
        <v>468</v>
      </c>
      <c r="L158" s="104">
        <f>ROUND(I158*K158,0)</f>
        <v>936</v>
      </c>
      <c r="M158" s="106">
        <f>IF(L158&gt;H158,L158-H158,0)</f>
        <v>936</v>
      </c>
      <c r="N158" s="104">
        <f>IF(H158&gt;L158,H158-L158,0)</f>
        <v>0</v>
      </c>
      <c r="O158" s="771"/>
      <c r="P158" s="89" t="s">
        <v>221</v>
      </c>
      <c r="Q158" s="84"/>
      <c r="R158" s="85"/>
      <c r="S158" s="129"/>
      <c r="T158" s="129"/>
      <c r="U158" s="130"/>
      <c r="V158" s="131"/>
      <c r="W158" s="132"/>
      <c r="X158" s="129"/>
      <c r="Y158" s="129"/>
      <c r="Z158" s="129"/>
      <c r="AA158" s="129"/>
      <c r="AB158" s="129"/>
      <c r="AC158" s="129"/>
      <c r="AD158" s="129"/>
    </row>
    <row r="159" spans="1:30" s="133" customFormat="1" ht="15.6" outlineLevel="1">
      <c r="A159" s="82"/>
      <c r="B159" s="84" t="str">
        <f t="shared" si="9"/>
        <v/>
      </c>
      <c r="C159" s="186"/>
      <c r="D159" s="184" t="s">
        <v>616</v>
      </c>
      <c r="E159" s="82"/>
      <c r="F159" s="82"/>
      <c r="G159" s="106"/>
      <c r="H159" s="106"/>
      <c r="I159" s="81"/>
      <c r="J159" s="102"/>
      <c r="K159" s="106"/>
      <c r="L159" s="104"/>
      <c r="M159" s="106"/>
      <c r="N159" s="104"/>
      <c r="O159" s="83"/>
      <c r="P159" s="89" t="s">
        <v>221</v>
      </c>
      <c r="Q159" s="84"/>
      <c r="R159" s="85"/>
      <c r="S159" s="129"/>
      <c r="T159" s="129"/>
      <c r="U159" s="130"/>
      <c r="V159" s="131"/>
      <c r="W159" s="132"/>
      <c r="X159" s="129"/>
      <c r="Y159" s="129"/>
      <c r="Z159" s="129"/>
      <c r="AA159" s="129"/>
      <c r="AB159" s="129"/>
      <c r="AC159" s="129"/>
      <c r="AD159" s="129"/>
    </row>
    <row r="160" spans="1:30" s="133" customFormat="1" ht="15.6" outlineLevel="1">
      <c r="A160" s="82"/>
      <c r="B160" s="84" t="str">
        <f t="shared" si="9"/>
        <v/>
      </c>
      <c r="C160" s="186"/>
      <c r="D160" s="110"/>
      <c r="E160" s="82"/>
      <c r="F160" s="82"/>
      <c r="G160" s="106"/>
      <c r="H160" s="106"/>
      <c r="I160" s="81"/>
      <c r="J160" s="102"/>
      <c r="K160" s="106"/>
      <c r="L160" s="104"/>
      <c r="M160" s="106"/>
      <c r="N160" s="104"/>
      <c r="O160" s="83"/>
      <c r="P160" s="89" t="s">
        <v>221</v>
      </c>
      <c r="Q160" s="84"/>
      <c r="R160" s="85"/>
      <c r="S160" s="129"/>
      <c r="T160" s="129"/>
      <c r="U160" s="130"/>
      <c r="V160" s="131"/>
      <c r="W160" s="132"/>
      <c r="X160" s="129"/>
      <c r="Y160" s="129"/>
      <c r="Z160" s="129"/>
      <c r="AA160" s="129"/>
      <c r="AB160" s="129"/>
      <c r="AC160" s="129"/>
      <c r="AD160" s="129"/>
    </row>
    <row r="161" spans="1:30" ht="61.2" customHeight="1" outlineLevel="1">
      <c r="A161" s="102">
        <v>52</v>
      </c>
      <c r="B161" s="84">
        <f t="shared" si="9"/>
        <v>52</v>
      </c>
      <c r="C161" s="186" t="str">
        <f t="shared" si="8"/>
        <v>IVF052</v>
      </c>
      <c r="D161" s="80" t="s">
        <v>59</v>
      </c>
      <c r="E161" s="102">
        <v>110</v>
      </c>
      <c r="F161" s="101" t="s">
        <v>2</v>
      </c>
      <c r="G161" s="103">
        <v>454</v>
      </c>
      <c r="H161" s="104">
        <f>ROUND(E161*G161,0)</f>
        <v>49940</v>
      </c>
      <c r="I161" s="81">
        <v>48.7</v>
      </c>
      <c r="J161" s="102" t="str">
        <f>F161</f>
        <v>Cum</v>
      </c>
      <c r="K161" s="104">
        <f>G161</f>
        <v>454</v>
      </c>
      <c r="L161" s="104">
        <f>ROUND(I161*K161,0)</f>
        <v>22110</v>
      </c>
      <c r="M161" s="106">
        <f>IF(L161&gt;H161,L161-H161,0)</f>
        <v>0</v>
      </c>
      <c r="N161" s="104">
        <f>IF(H161&gt;L161,H161-L161,0)</f>
        <v>27830</v>
      </c>
      <c r="O161" s="83" t="s">
        <v>599</v>
      </c>
      <c r="P161" s="89" t="s">
        <v>221</v>
      </c>
      <c r="Q161" s="84"/>
      <c r="R161" s="85"/>
      <c r="S161" s="85"/>
      <c r="T161" s="85"/>
      <c r="U161" s="112"/>
      <c r="V161" s="108"/>
      <c r="W161" s="109"/>
      <c r="X161" s="85"/>
      <c r="Y161" s="85"/>
      <c r="Z161" s="85"/>
      <c r="AA161" s="85"/>
      <c r="AB161" s="85"/>
      <c r="AC161" s="85"/>
      <c r="AD161" s="85"/>
    </row>
    <row r="162" spans="1:30" s="133" customFormat="1" outlineLevel="1">
      <c r="A162" s="82"/>
      <c r="B162" s="84" t="str">
        <f t="shared" si="9"/>
        <v/>
      </c>
      <c r="C162" s="186"/>
      <c r="D162" s="80"/>
      <c r="E162" s="82"/>
      <c r="F162" s="82"/>
      <c r="G162" s="106"/>
      <c r="H162" s="106"/>
      <c r="I162" s="81"/>
      <c r="J162" s="82"/>
      <c r="K162" s="106"/>
      <c r="L162" s="106"/>
      <c r="M162" s="106"/>
      <c r="N162" s="106"/>
      <c r="O162" s="83"/>
      <c r="P162" s="89" t="s">
        <v>221</v>
      </c>
      <c r="Q162" s="84"/>
      <c r="R162" s="85"/>
      <c r="S162" s="129"/>
      <c r="T162" s="129"/>
      <c r="U162" s="130"/>
      <c r="V162" s="131"/>
      <c r="W162" s="132"/>
      <c r="X162" s="129"/>
      <c r="Y162" s="129"/>
      <c r="Z162" s="129"/>
      <c r="AA162" s="129"/>
      <c r="AB162" s="129"/>
      <c r="AC162" s="129"/>
      <c r="AD162" s="129"/>
    </row>
    <row r="163" spans="1:30" s="133" customFormat="1" ht="164.7" customHeight="1" outlineLevel="1">
      <c r="A163" s="102">
        <v>53</v>
      </c>
      <c r="B163" s="84">
        <f t="shared" si="9"/>
        <v>53</v>
      </c>
      <c r="C163" s="186" t="str">
        <f t="shared" si="8"/>
        <v>IVF053</v>
      </c>
      <c r="D163" s="80" t="s">
        <v>60</v>
      </c>
      <c r="E163" s="102">
        <v>12</v>
      </c>
      <c r="F163" s="101" t="s">
        <v>2</v>
      </c>
      <c r="G163" s="103">
        <v>16055</v>
      </c>
      <c r="H163" s="104">
        <f>ROUND(E163*G163,0)</f>
        <v>192660</v>
      </c>
      <c r="I163" s="81">
        <v>12</v>
      </c>
      <c r="J163" s="102" t="str">
        <f>F163</f>
        <v>Cum</v>
      </c>
      <c r="K163" s="104">
        <f>G163</f>
        <v>16055</v>
      </c>
      <c r="L163" s="104">
        <f>ROUND(I163*K163,0)</f>
        <v>192660</v>
      </c>
      <c r="M163" s="106">
        <f>IF(L163&gt;H163,L163-H163,0)</f>
        <v>0</v>
      </c>
      <c r="N163" s="104">
        <f>IF(H163&gt;L163,H163-L163,0)</f>
        <v>0</v>
      </c>
      <c r="O163" s="770" t="s">
        <v>684</v>
      </c>
      <c r="P163" s="89" t="s">
        <v>221</v>
      </c>
      <c r="Q163" s="84"/>
      <c r="R163" s="85"/>
      <c r="S163" s="129"/>
      <c r="T163" s="129"/>
      <c r="U163" s="130"/>
      <c r="V163" s="131"/>
      <c r="W163" s="132"/>
      <c r="X163" s="129"/>
      <c r="Y163" s="129"/>
      <c r="Z163" s="129"/>
      <c r="AA163" s="129"/>
      <c r="AB163" s="129"/>
      <c r="AC163" s="129"/>
      <c r="AD163" s="129"/>
    </row>
    <row r="164" spans="1:30" s="133" customFormat="1" ht="15.6" outlineLevel="1">
      <c r="A164" s="82"/>
      <c r="B164" s="84" t="str">
        <f t="shared" si="9"/>
        <v/>
      </c>
      <c r="C164" s="186"/>
      <c r="D164" s="110" t="s">
        <v>184</v>
      </c>
      <c r="E164" s="82"/>
      <c r="F164" s="82"/>
      <c r="G164" s="106"/>
      <c r="H164" s="106"/>
      <c r="I164" s="81">
        <v>3.27</v>
      </c>
      <c r="J164" s="101" t="s">
        <v>2</v>
      </c>
      <c r="K164" s="103">
        <v>16055</v>
      </c>
      <c r="L164" s="104">
        <f>ROUND(I164*K164,0)</f>
        <v>52500</v>
      </c>
      <c r="M164" s="106">
        <f>IF(L164&gt;H164,L164-H164,0)</f>
        <v>52500</v>
      </c>
      <c r="N164" s="104">
        <f>IF(H164&gt;L164,H164-L164,0)</f>
        <v>0</v>
      </c>
      <c r="O164" s="771"/>
      <c r="P164" s="89" t="s">
        <v>221</v>
      </c>
      <c r="Q164" s="84"/>
      <c r="R164" s="85"/>
      <c r="S164" s="129"/>
      <c r="T164" s="129"/>
      <c r="U164" s="130"/>
      <c r="V164" s="131"/>
      <c r="W164" s="132"/>
      <c r="X164" s="129"/>
      <c r="Y164" s="129"/>
      <c r="Z164" s="129"/>
      <c r="AA164" s="129"/>
      <c r="AB164" s="129"/>
      <c r="AC164" s="129"/>
      <c r="AD164" s="129"/>
    </row>
    <row r="165" spans="1:30" s="133" customFormat="1" ht="15.6" outlineLevel="1">
      <c r="A165" s="82"/>
      <c r="B165" s="84" t="str">
        <f t="shared" si="9"/>
        <v/>
      </c>
      <c r="C165" s="186"/>
      <c r="D165" s="184" t="s">
        <v>653</v>
      </c>
      <c r="E165" s="82"/>
      <c r="F165" s="82"/>
      <c r="G165" s="106"/>
      <c r="H165" s="106"/>
      <c r="I165" s="81"/>
      <c r="J165" s="101"/>
      <c r="K165" s="103"/>
      <c r="L165" s="104"/>
      <c r="M165" s="106"/>
      <c r="N165" s="104"/>
      <c r="O165" s="83"/>
      <c r="P165" s="89" t="s">
        <v>221</v>
      </c>
      <c r="Q165" s="84"/>
      <c r="R165" s="85"/>
      <c r="S165" s="129"/>
      <c r="T165" s="129"/>
      <c r="U165" s="134"/>
      <c r="V165" s="134"/>
      <c r="W165" s="134"/>
      <c r="X165" s="129"/>
      <c r="Y165" s="129"/>
      <c r="Z165" s="129"/>
      <c r="AA165" s="129"/>
      <c r="AB165" s="129"/>
      <c r="AC165" s="129"/>
      <c r="AD165" s="129"/>
    </row>
    <row r="166" spans="1:30" s="133" customFormat="1" ht="201.45" customHeight="1" outlineLevel="1">
      <c r="A166" s="102">
        <v>54</v>
      </c>
      <c r="B166" s="84">
        <f t="shared" si="9"/>
        <v>54</v>
      </c>
      <c r="C166" s="186" t="str">
        <f t="shared" si="8"/>
        <v>IVF054</v>
      </c>
      <c r="D166" s="80" t="s">
        <v>605</v>
      </c>
      <c r="E166" s="102">
        <v>395</v>
      </c>
      <c r="F166" s="101" t="s">
        <v>4</v>
      </c>
      <c r="G166" s="103">
        <v>1952</v>
      </c>
      <c r="H166" s="104">
        <f>ROUND(E166*G166,0)</f>
        <v>771040</v>
      </c>
      <c r="I166" s="81">
        <v>191.03</v>
      </c>
      <c r="J166" s="102" t="str">
        <f>F166</f>
        <v>Sqm</v>
      </c>
      <c r="K166" s="104">
        <f>G166</f>
        <v>1952</v>
      </c>
      <c r="L166" s="104">
        <f>ROUND(I166*K166,0)</f>
        <v>372891</v>
      </c>
      <c r="M166" s="106">
        <f>IF(L166&gt;H166,L166-H166,0)</f>
        <v>0</v>
      </c>
      <c r="N166" s="104">
        <f>IF(H166&gt;L166,H166-L166,0)</f>
        <v>398149</v>
      </c>
      <c r="O166" s="83" t="s">
        <v>599</v>
      </c>
      <c r="P166" s="89" t="s">
        <v>221</v>
      </c>
      <c r="Q166" s="84"/>
      <c r="R166" s="85"/>
      <c r="S166" s="129"/>
      <c r="T166" s="129"/>
      <c r="U166" s="134"/>
      <c r="V166" s="134"/>
      <c r="W166" s="134"/>
      <c r="X166" s="129"/>
      <c r="Y166" s="129"/>
      <c r="Z166" s="129"/>
      <c r="AA166" s="129"/>
      <c r="AB166" s="129"/>
      <c r="AC166" s="129"/>
      <c r="AD166" s="129"/>
    </row>
    <row r="167" spans="1:30" s="137" customFormat="1" ht="15.6" outlineLevel="1">
      <c r="A167" s="82"/>
      <c r="B167" s="84" t="str">
        <f t="shared" si="9"/>
        <v/>
      </c>
      <c r="C167" s="186"/>
      <c r="D167" s="184" t="s">
        <v>608</v>
      </c>
      <c r="E167" s="82"/>
      <c r="F167" s="82"/>
      <c r="G167" s="106"/>
      <c r="H167" s="106"/>
      <c r="I167" s="81"/>
      <c r="J167" s="82"/>
      <c r="K167" s="106"/>
      <c r="L167" s="106"/>
      <c r="M167" s="106"/>
      <c r="N167" s="106"/>
      <c r="O167" s="83"/>
      <c r="P167" s="89" t="s">
        <v>221</v>
      </c>
      <c r="Q167" s="84"/>
      <c r="R167" s="85"/>
      <c r="S167" s="135"/>
      <c r="T167" s="135"/>
      <c r="U167" s="136"/>
      <c r="V167" s="136"/>
      <c r="W167" s="136"/>
      <c r="X167" s="135"/>
      <c r="Y167" s="135"/>
      <c r="Z167" s="135"/>
      <c r="AA167" s="135"/>
      <c r="AB167" s="135"/>
      <c r="AC167" s="135"/>
      <c r="AD167" s="135"/>
    </row>
    <row r="168" spans="1:30" s="137" customFormat="1" ht="15.6" outlineLevel="1">
      <c r="A168" s="82"/>
      <c r="B168" s="84"/>
      <c r="C168" s="186"/>
      <c r="D168" s="184"/>
      <c r="E168" s="82"/>
      <c r="F168" s="82"/>
      <c r="G168" s="106"/>
      <c r="H168" s="106"/>
      <c r="I168" s="81"/>
      <c r="J168" s="82"/>
      <c r="K168" s="106"/>
      <c r="L168" s="106"/>
      <c r="M168" s="106"/>
      <c r="N168" s="106"/>
      <c r="O168" s="83"/>
      <c r="P168" s="89" t="s">
        <v>221</v>
      </c>
      <c r="Q168" s="84"/>
      <c r="R168" s="85"/>
      <c r="S168" s="135"/>
      <c r="T168" s="135"/>
      <c r="U168" s="136"/>
      <c r="V168" s="136"/>
      <c r="W168" s="136"/>
      <c r="X168" s="135"/>
      <c r="Y168" s="135"/>
      <c r="Z168" s="135"/>
      <c r="AA168" s="135"/>
      <c r="AB168" s="135"/>
      <c r="AC168" s="135"/>
      <c r="AD168" s="135"/>
    </row>
    <row r="169" spans="1:30" s="137" customFormat="1" ht="232.5" customHeight="1" outlineLevel="1">
      <c r="A169" s="102">
        <v>55</v>
      </c>
      <c r="B169" s="84">
        <f t="shared" si="9"/>
        <v>55</v>
      </c>
      <c r="C169" s="186" t="str">
        <f t="shared" si="8"/>
        <v>IVF055</v>
      </c>
      <c r="D169" s="80" t="s">
        <v>62</v>
      </c>
      <c r="E169" s="105">
        <v>2.15</v>
      </c>
      <c r="F169" s="101" t="s">
        <v>63</v>
      </c>
      <c r="G169" s="103">
        <v>116500</v>
      </c>
      <c r="H169" s="104">
        <f>ROUND(E169*G169,0)</f>
        <v>250475</v>
      </c>
      <c r="I169" s="81">
        <v>0.10299999999999999</v>
      </c>
      <c r="J169" s="102" t="str">
        <f>F169</f>
        <v>MT</v>
      </c>
      <c r="K169" s="104">
        <f>G169</f>
        <v>116500</v>
      </c>
      <c r="L169" s="104">
        <f>ROUND(I169*K169,0)</f>
        <v>12000</v>
      </c>
      <c r="M169" s="106">
        <f>IF(L169&gt;H169,L169-H169,0)</f>
        <v>0</v>
      </c>
      <c r="N169" s="104">
        <f>IF(H169&gt;L169,H169-L169,0)</f>
        <v>238475</v>
      </c>
      <c r="O169" s="83" t="s">
        <v>599</v>
      </c>
      <c r="P169" s="89" t="s">
        <v>221</v>
      </c>
      <c r="Q169" s="84"/>
      <c r="R169" s="85"/>
      <c r="S169" s="135"/>
      <c r="T169" s="135"/>
      <c r="U169" s="136"/>
      <c r="V169" s="136"/>
      <c r="W169" s="136"/>
      <c r="X169" s="135"/>
      <c r="Y169" s="135"/>
      <c r="Z169" s="135"/>
      <c r="AA169" s="135"/>
      <c r="AB169" s="135"/>
      <c r="AC169" s="135"/>
      <c r="AD169" s="135"/>
    </row>
    <row r="170" spans="1:30" s="133" customFormat="1" ht="15.6" outlineLevel="1">
      <c r="A170" s="82"/>
      <c r="B170" s="84" t="str">
        <f t="shared" si="9"/>
        <v/>
      </c>
      <c r="C170" s="186"/>
      <c r="D170" s="184" t="s">
        <v>609</v>
      </c>
      <c r="E170" s="82"/>
      <c r="F170" s="82"/>
      <c r="G170" s="106"/>
      <c r="H170" s="106"/>
      <c r="I170" s="81"/>
      <c r="J170" s="82"/>
      <c r="K170" s="106"/>
      <c r="L170" s="106"/>
      <c r="M170" s="106"/>
      <c r="N170" s="106"/>
      <c r="O170" s="83"/>
      <c r="P170" s="89" t="s">
        <v>221</v>
      </c>
      <c r="Q170" s="84"/>
      <c r="R170" s="85"/>
      <c r="S170" s="129"/>
      <c r="T170" s="129"/>
      <c r="U170" s="134"/>
      <c r="V170" s="134"/>
      <c r="W170" s="134"/>
      <c r="X170" s="129"/>
      <c r="Y170" s="129"/>
      <c r="Z170" s="129"/>
      <c r="AA170" s="129"/>
      <c r="AB170" s="129"/>
      <c r="AC170" s="129"/>
      <c r="AD170" s="129"/>
    </row>
    <row r="171" spans="1:30" s="133" customFormat="1" ht="15.6" outlineLevel="1">
      <c r="A171" s="82"/>
      <c r="B171" s="84"/>
      <c r="C171" s="186"/>
      <c r="D171" s="184"/>
      <c r="E171" s="82"/>
      <c r="F171" s="82"/>
      <c r="G171" s="106"/>
      <c r="H171" s="106"/>
      <c r="I171" s="81"/>
      <c r="J171" s="82"/>
      <c r="K171" s="106"/>
      <c r="L171" s="106"/>
      <c r="M171" s="106"/>
      <c r="N171" s="106"/>
      <c r="O171" s="83"/>
      <c r="P171" s="89" t="s">
        <v>221</v>
      </c>
      <c r="Q171" s="84"/>
      <c r="R171" s="85"/>
      <c r="S171" s="129"/>
      <c r="T171" s="129"/>
      <c r="U171" s="134"/>
      <c r="V171" s="134"/>
      <c r="W171" s="134"/>
      <c r="X171" s="129"/>
      <c r="Y171" s="129"/>
      <c r="Z171" s="129"/>
      <c r="AA171" s="129"/>
      <c r="AB171" s="129"/>
      <c r="AC171" s="129"/>
      <c r="AD171" s="129"/>
    </row>
    <row r="172" spans="1:30" s="133" customFormat="1" ht="165" outlineLevel="1">
      <c r="A172" s="102">
        <v>56</v>
      </c>
      <c r="B172" s="84">
        <f t="shared" si="9"/>
        <v>56</v>
      </c>
      <c r="C172" s="186" t="str">
        <f t="shared" si="8"/>
        <v>IVF056</v>
      </c>
      <c r="D172" s="80" t="s">
        <v>64</v>
      </c>
      <c r="E172" s="102">
        <v>45</v>
      </c>
      <c r="F172" s="101" t="s">
        <v>4</v>
      </c>
      <c r="G172" s="103">
        <v>1077</v>
      </c>
      <c r="H172" s="104">
        <f>ROUND(E172*G172,0)</f>
        <v>48465</v>
      </c>
      <c r="I172" s="81">
        <v>11.04</v>
      </c>
      <c r="J172" s="102" t="str">
        <f>F172</f>
        <v>Sqm</v>
      </c>
      <c r="K172" s="104">
        <f>G172</f>
        <v>1077</v>
      </c>
      <c r="L172" s="104">
        <f>ROUND(I172*K172,0)</f>
        <v>11890</v>
      </c>
      <c r="M172" s="106">
        <f>IF(L172&gt;H172,L172-H172,0)</f>
        <v>0</v>
      </c>
      <c r="N172" s="104">
        <f>IF(H172&gt;L172,H172-L172,0)</f>
        <v>36575</v>
      </c>
      <c r="O172" s="83" t="s">
        <v>599</v>
      </c>
      <c r="P172" s="89" t="s">
        <v>221</v>
      </c>
      <c r="Q172" s="84"/>
      <c r="R172" s="85"/>
      <c r="S172" s="129"/>
      <c r="T172" s="129"/>
      <c r="U172" s="134"/>
      <c r="V172" s="134"/>
      <c r="W172" s="134"/>
      <c r="X172" s="129"/>
      <c r="Y172" s="129"/>
      <c r="Z172" s="129"/>
      <c r="AA172" s="129"/>
      <c r="AB172" s="129"/>
      <c r="AC172" s="129"/>
      <c r="AD172" s="129"/>
    </row>
    <row r="173" spans="1:30" s="133" customFormat="1" ht="15.6" outlineLevel="1">
      <c r="A173" s="82"/>
      <c r="B173" s="84" t="str">
        <f t="shared" si="9"/>
        <v/>
      </c>
      <c r="C173" s="186"/>
      <c r="D173" s="184" t="s">
        <v>654</v>
      </c>
      <c r="E173" s="82"/>
      <c r="F173" s="82"/>
      <c r="G173" s="106"/>
      <c r="H173" s="106"/>
      <c r="I173" s="81"/>
      <c r="J173" s="82"/>
      <c r="K173" s="106"/>
      <c r="L173" s="106"/>
      <c r="M173" s="106"/>
      <c r="N173" s="106"/>
      <c r="O173" s="83"/>
      <c r="P173" s="89" t="s">
        <v>221</v>
      </c>
      <c r="Q173" s="84"/>
      <c r="R173" s="85"/>
      <c r="S173" s="129"/>
      <c r="T173" s="129"/>
      <c r="U173" s="134"/>
      <c r="V173" s="134"/>
      <c r="W173" s="134"/>
      <c r="X173" s="129"/>
      <c r="Y173" s="129"/>
      <c r="Z173" s="129"/>
      <c r="AA173" s="129"/>
      <c r="AB173" s="129"/>
      <c r="AC173" s="129"/>
      <c r="AD173" s="129"/>
    </row>
    <row r="174" spans="1:30" s="133" customFormat="1" ht="15.6" outlineLevel="1">
      <c r="A174" s="82"/>
      <c r="B174" s="84"/>
      <c r="C174" s="186"/>
      <c r="D174" s="184"/>
      <c r="E174" s="82"/>
      <c r="F174" s="82"/>
      <c r="G174" s="106"/>
      <c r="H174" s="106"/>
      <c r="I174" s="81"/>
      <c r="J174" s="82"/>
      <c r="K174" s="106"/>
      <c r="L174" s="106"/>
      <c r="M174" s="106"/>
      <c r="N174" s="106"/>
      <c r="O174" s="83"/>
      <c r="P174" s="89" t="s">
        <v>221</v>
      </c>
      <c r="Q174" s="84"/>
      <c r="R174" s="85"/>
      <c r="S174" s="129"/>
      <c r="T174" s="129"/>
      <c r="U174" s="134"/>
      <c r="V174" s="134"/>
      <c r="W174" s="134"/>
      <c r="X174" s="129"/>
      <c r="Y174" s="129"/>
      <c r="Z174" s="129"/>
      <c r="AA174" s="129"/>
      <c r="AB174" s="129"/>
      <c r="AC174" s="129"/>
      <c r="AD174" s="129"/>
    </row>
    <row r="175" spans="1:30" s="133" customFormat="1" ht="180.6" customHeight="1" outlineLevel="1">
      <c r="A175" s="102">
        <v>57</v>
      </c>
      <c r="B175" s="84">
        <f t="shared" si="9"/>
        <v>57</v>
      </c>
      <c r="C175" s="186" t="str">
        <f t="shared" si="8"/>
        <v>IVF057</v>
      </c>
      <c r="D175" s="80" t="s">
        <v>65</v>
      </c>
      <c r="E175" s="102">
        <v>905</v>
      </c>
      <c r="F175" s="101" t="s">
        <v>4</v>
      </c>
      <c r="G175" s="103">
        <v>1041</v>
      </c>
      <c r="H175" s="104">
        <f>ROUND(E175*G175,0)</f>
        <v>942105</v>
      </c>
      <c r="I175" s="81">
        <f>536.11+11.04</f>
        <v>547.15</v>
      </c>
      <c r="J175" s="102" t="str">
        <f>F175</f>
        <v>Sqm</v>
      </c>
      <c r="K175" s="104">
        <f>G175</f>
        <v>1041</v>
      </c>
      <c r="L175" s="104">
        <f>ROUND(I175*K175,0)</f>
        <v>569583</v>
      </c>
      <c r="M175" s="106">
        <f>IF(L175&gt;H175,L175-H175,0)</f>
        <v>0</v>
      </c>
      <c r="N175" s="104">
        <f>IF(H175&gt;L175,H175-L175,0)</f>
        <v>372522</v>
      </c>
      <c r="O175" s="83" t="s">
        <v>599</v>
      </c>
      <c r="P175" s="89" t="s">
        <v>221</v>
      </c>
      <c r="Q175" s="84"/>
      <c r="R175" s="85"/>
      <c r="S175" s="129"/>
      <c r="T175" s="129"/>
      <c r="U175" s="134"/>
      <c r="V175" s="134"/>
      <c r="W175" s="134"/>
      <c r="X175" s="129"/>
      <c r="Y175" s="129"/>
      <c r="Z175" s="129"/>
      <c r="AA175" s="129"/>
      <c r="AB175" s="129"/>
      <c r="AC175" s="129"/>
      <c r="AD175" s="129"/>
    </row>
    <row r="176" spans="1:30" s="133" customFormat="1" ht="15.6" outlineLevel="1">
      <c r="A176" s="82"/>
      <c r="B176" s="84" t="str">
        <f t="shared" si="9"/>
        <v/>
      </c>
      <c r="C176" s="186"/>
      <c r="D176" s="184" t="s">
        <v>610</v>
      </c>
      <c r="E176" s="82"/>
      <c r="F176" s="82"/>
      <c r="G176" s="106"/>
      <c r="H176" s="106"/>
      <c r="I176" s="81"/>
      <c r="J176" s="82"/>
      <c r="K176" s="106"/>
      <c r="L176" s="106"/>
      <c r="M176" s="106"/>
      <c r="N176" s="106"/>
      <c r="O176" s="83"/>
      <c r="P176" s="89" t="s">
        <v>221</v>
      </c>
      <c r="Q176" s="84"/>
      <c r="R176" s="85"/>
      <c r="S176" s="129"/>
      <c r="T176" s="129"/>
      <c r="U176" s="134"/>
      <c r="V176" s="134"/>
      <c r="W176" s="134"/>
      <c r="X176" s="129"/>
      <c r="Y176" s="129"/>
      <c r="Z176" s="129"/>
      <c r="AA176" s="129"/>
      <c r="AB176" s="129"/>
      <c r="AC176" s="129"/>
      <c r="AD176" s="129"/>
    </row>
    <row r="177" spans="1:30" s="133" customFormat="1" ht="15.6" outlineLevel="1">
      <c r="A177" s="82"/>
      <c r="B177" s="84"/>
      <c r="C177" s="186"/>
      <c r="D177" s="184"/>
      <c r="E177" s="82"/>
      <c r="F177" s="82"/>
      <c r="G177" s="106"/>
      <c r="H177" s="106"/>
      <c r="I177" s="81"/>
      <c r="J177" s="82"/>
      <c r="K177" s="106"/>
      <c r="L177" s="106"/>
      <c r="M177" s="106"/>
      <c r="N177" s="106"/>
      <c r="O177" s="83"/>
      <c r="P177" s="89" t="s">
        <v>221</v>
      </c>
      <c r="Q177" s="84"/>
      <c r="R177" s="85"/>
      <c r="S177" s="129"/>
      <c r="T177" s="129"/>
      <c r="U177" s="134"/>
      <c r="V177" s="134"/>
      <c r="W177" s="134"/>
      <c r="X177" s="129"/>
      <c r="Y177" s="129"/>
      <c r="Z177" s="129"/>
      <c r="AA177" s="129"/>
      <c r="AB177" s="129"/>
      <c r="AC177" s="129"/>
      <c r="AD177" s="129"/>
    </row>
    <row r="178" spans="1:30" s="133" customFormat="1" ht="194.7" customHeight="1" outlineLevel="1">
      <c r="A178" s="102">
        <v>58</v>
      </c>
      <c r="B178" s="84">
        <f t="shared" si="9"/>
        <v>58</v>
      </c>
      <c r="C178" s="186" t="str">
        <f t="shared" si="8"/>
        <v>IVF058</v>
      </c>
      <c r="D178" s="80" t="s">
        <v>695</v>
      </c>
      <c r="E178" s="138">
        <v>19.5</v>
      </c>
      <c r="F178" s="101" t="s">
        <v>4</v>
      </c>
      <c r="G178" s="103">
        <v>9055</v>
      </c>
      <c r="H178" s="104">
        <f>ROUND(E178*G178,0)</f>
        <v>176573</v>
      </c>
      <c r="I178" s="81">
        <v>16.829999999999998</v>
      </c>
      <c r="J178" s="102" t="str">
        <f>F178</f>
        <v>Sqm</v>
      </c>
      <c r="K178" s="104">
        <f>G178</f>
        <v>9055</v>
      </c>
      <c r="L178" s="104">
        <f>ROUND(I178*K178,0)</f>
        <v>152396</v>
      </c>
      <c r="M178" s="106">
        <f>IF(L178&gt;H178,L178-H178,0)</f>
        <v>0</v>
      </c>
      <c r="N178" s="104">
        <f>IF(H178&gt;L178,H178-L178,0)</f>
        <v>24177</v>
      </c>
      <c r="O178" s="83" t="s">
        <v>599</v>
      </c>
      <c r="P178" s="89" t="s">
        <v>221</v>
      </c>
      <c r="Q178" s="84"/>
      <c r="R178" s="85"/>
      <c r="S178" s="129"/>
      <c r="T178" s="129"/>
      <c r="U178" s="134"/>
      <c r="V178" s="134"/>
      <c r="W178" s="134"/>
      <c r="X178" s="129"/>
      <c r="Y178" s="129"/>
      <c r="Z178" s="129"/>
      <c r="AA178" s="129"/>
      <c r="AB178" s="129"/>
      <c r="AC178" s="129"/>
      <c r="AD178" s="129"/>
    </row>
    <row r="179" spans="1:30" s="141" customFormat="1" ht="15.6" outlineLevel="1">
      <c r="A179" s="82"/>
      <c r="B179" s="84" t="str">
        <f t="shared" si="9"/>
        <v/>
      </c>
      <c r="C179" s="186"/>
      <c r="D179" s="184" t="s">
        <v>654</v>
      </c>
      <c r="E179" s="82"/>
      <c r="F179" s="82"/>
      <c r="G179" s="106"/>
      <c r="H179" s="106"/>
      <c r="I179" s="81"/>
      <c r="J179" s="82"/>
      <c r="K179" s="106"/>
      <c r="L179" s="106"/>
      <c r="M179" s="106"/>
      <c r="N179" s="106"/>
      <c r="O179" s="83"/>
      <c r="P179" s="89" t="s">
        <v>221</v>
      </c>
      <c r="Q179" s="84"/>
      <c r="R179" s="85"/>
      <c r="S179" s="139"/>
      <c r="T179" s="139"/>
      <c r="U179" s="140"/>
      <c r="V179" s="140"/>
      <c r="W179" s="140"/>
      <c r="X179" s="139"/>
      <c r="Y179" s="139"/>
      <c r="Z179" s="139"/>
      <c r="AA179" s="139"/>
      <c r="AB179" s="139"/>
      <c r="AC179" s="139"/>
      <c r="AD179" s="139"/>
    </row>
    <row r="180" spans="1:30" s="141" customFormat="1" ht="15.6" outlineLevel="1">
      <c r="A180" s="82"/>
      <c r="B180" s="84"/>
      <c r="C180" s="186"/>
      <c r="D180" s="184"/>
      <c r="E180" s="82"/>
      <c r="F180" s="82"/>
      <c r="G180" s="106"/>
      <c r="H180" s="106"/>
      <c r="I180" s="81"/>
      <c r="J180" s="82"/>
      <c r="K180" s="106"/>
      <c r="L180" s="106"/>
      <c r="M180" s="106"/>
      <c r="N180" s="106"/>
      <c r="O180" s="83"/>
      <c r="P180" s="89" t="s">
        <v>221</v>
      </c>
      <c r="Q180" s="84"/>
      <c r="R180" s="85"/>
      <c r="S180" s="139"/>
      <c r="T180" s="139"/>
      <c r="U180" s="140"/>
      <c r="V180" s="140"/>
      <c r="W180" s="140"/>
      <c r="X180" s="139"/>
      <c r="Y180" s="139"/>
      <c r="Z180" s="139"/>
      <c r="AA180" s="139"/>
      <c r="AB180" s="139"/>
      <c r="AC180" s="139"/>
      <c r="AD180" s="139"/>
    </row>
    <row r="181" spans="1:30" s="141" customFormat="1" ht="90" outlineLevel="1">
      <c r="A181" s="102">
        <v>59</v>
      </c>
      <c r="B181" s="84">
        <f t="shared" si="9"/>
        <v>59</v>
      </c>
      <c r="C181" s="186" t="str">
        <f t="shared" si="8"/>
        <v>IVF059</v>
      </c>
      <c r="D181" s="80" t="s">
        <v>66</v>
      </c>
      <c r="E181" s="102">
        <v>25</v>
      </c>
      <c r="F181" s="101" t="s">
        <v>2</v>
      </c>
      <c r="G181" s="103">
        <v>4700</v>
      </c>
      <c r="H181" s="104">
        <f>ROUND(E181*G181,0)</f>
        <v>117500</v>
      </c>
      <c r="I181" s="81">
        <v>0</v>
      </c>
      <c r="J181" s="102" t="str">
        <f>F181</f>
        <v>Cum</v>
      </c>
      <c r="K181" s="104">
        <f>G181</f>
        <v>4700</v>
      </c>
      <c r="L181" s="104">
        <f>ROUND(I181*K181,0)</f>
        <v>0</v>
      </c>
      <c r="M181" s="106">
        <f>IF(L181&gt;H181,L181-H181,0)</f>
        <v>0</v>
      </c>
      <c r="N181" s="104">
        <f>IF(H181&gt;L181,H181-L181,0)</f>
        <v>117500</v>
      </c>
      <c r="O181" s="83" t="s">
        <v>599</v>
      </c>
      <c r="P181" s="89" t="s">
        <v>221</v>
      </c>
      <c r="Q181" s="119"/>
      <c r="R181" s="114"/>
      <c r="S181" s="139"/>
      <c r="T181" s="139"/>
      <c r="U181" s="140"/>
      <c r="V181" s="140"/>
      <c r="W181" s="140"/>
      <c r="X181" s="139"/>
      <c r="Y181" s="139"/>
      <c r="Z181" s="139"/>
      <c r="AA181" s="139"/>
      <c r="AB181" s="139"/>
      <c r="AC181" s="139"/>
      <c r="AD181" s="139"/>
    </row>
    <row r="182" spans="1:30" s="133" customFormat="1" outlineLevel="1">
      <c r="A182" s="82"/>
      <c r="B182" s="84" t="str">
        <f t="shared" si="9"/>
        <v/>
      </c>
      <c r="C182" s="186"/>
      <c r="D182" s="80"/>
      <c r="E182" s="82"/>
      <c r="F182" s="82"/>
      <c r="G182" s="106"/>
      <c r="H182" s="106"/>
      <c r="I182" s="81"/>
      <c r="J182" s="82"/>
      <c r="K182" s="106"/>
      <c r="L182" s="106"/>
      <c r="M182" s="106"/>
      <c r="N182" s="106"/>
      <c r="O182" s="83"/>
      <c r="P182" s="89" t="s">
        <v>221</v>
      </c>
      <c r="Q182" s="84"/>
      <c r="R182" s="85"/>
      <c r="S182" s="129"/>
      <c r="T182" s="129"/>
      <c r="U182" s="134"/>
      <c r="V182" s="134"/>
      <c r="W182" s="134"/>
      <c r="X182" s="129"/>
      <c r="Y182" s="129"/>
      <c r="Z182" s="129"/>
      <c r="AA182" s="129"/>
      <c r="AB182" s="129"/>
      <c r="AC182" s="129"/>
      <c r="AD182" s="129"/>
    </row>
    <row r="183" spans="1:30" s="137" customFormat="1" ht="384" customHeight="1" outlineLevel="1">
      <c r="A183" s="102">
        <v>60</v>
      </c>
      <c r="B183" s="84">
        <f t="shared" si="9"/>
        <v>60</v>
      </c>
      <c r="C183" s="186" t="str">
        <f t="shared" si="8"/>
        <v>IVF060</v>
      </c>
      <c r="D183" s="80" t="s">
        <v>568</v>
      </c>
      <c r="E183" s="102">
        <v>5</v>
      </c>
      <c r="F183" s="101" t="s">
        <v>4</v>
      </c>
      <c r="G183" s="103">
        <v>13713</v>
      </c>
      <c r="H183" s="104">
        <f>ROUND(E183*G183,0)</f>
        <v>68565</v>
      </c>
      <c r="I183" s="81">
        <v>0</v>
      </c>
      <c r="J183" s="102" t="str">
        <f>F183</f>
        <v>Sqm</v>
      </c>
      <c r="K183" s="104">
        <f>G183</f>
        <v>13713</v>
      </c>
      <c r="L183" s="104">
        <f>ROUND(I183*K183,0)</f>
        <v>0</v>
      </c>
      <c r="M183" s="106">
        <f>IF(L183&gt;H183,L183-H183,0)</f>
        <v>0</v>
      </c>
      <c r="N183" s="104">
        <f>IF(H183&gt;L183,H183-L183,0)</f>
        <v>68565</v>
      </c>
      <c r="O183" s="83" t="s">
        <v>814</v>
      </c>
      <c r="P183" s="89" t="s">
        <v>221</v>
      </c>
      <c r="Q183" s="84"/>
      <c r="R183" s="85"/>
      <c r="S183" s="135"/>
      <c r="T183" s="135"/>
      <c r="U183" s="136"/>
      <c r="V183" s="136"/>
      <c r="W183" s="136"/>
      <c r="X183" s="135"/>
      <c r="Y183" s="135"/>
      <c r="Z183" s="135"/>
      <c r="AA183" s="135"/>
      <c r="AB183" s="135"/>
      <c r="AC183" s="135"/>
      <c r="AD183" s="135"/>
    </row>
    <row r="184" spans="1:30" s="133" customFormat="1" outlineLevel="1">
      <c r="A184" s="82"/>
      <c r="B184" s="84" t="str">
        <f t="shared" si="9"/>
        <v/>
      </c>
      <c r="C184" s="186"/>
      <c r="D184" s="80"/>
      <c r="E184" s="82"/>
      <c r="F184" s="82"/>
      <c r="G184" s="106"/>
      <c r="H184" s="106"/>
      <c r="I184" s="81"/>
      <c r="J184" s="82"/>
      <c r="K184" s="106"/>
      <c r="L184" s="106"/>
      <c r="M184" s="106"/>
      <c r="N184" s="106"/>
      <c r="O184" s="83"/>
      <c r="P184" s="89" t="s">
        <v>221</v>
      </c>
      <c r="Q184" s="84"/>
      <c r="R184" s="85"/>
      <c r="S184" s="129"/>
      <c r="T184" s="129"/>
      <c r="U184" s="134"/>
      <c r="V184" s="134"/>
      <c r="W184" s="134"/>
      <c r="X184" s="129"/>
      <c r="Y184" s="129"/>
      <c r="Z184" s="129"/>
      <c r="AA184" s="129"/>
      <c r="AB184" s="129"/>
      <c r="AC184" s="129"/>
      <c r="AD184" s="129"/>
    </row>
    <row r="185" spans="1:30" s="133" customFormat="1" ht="360" outlineLevel="1">
      <c r="A185" s="102">
        <v>61</v>
      </c>
      <c r="B185" s="84">
        <f t="shared" si="9"/>
        <v>61</v>
      </c>
      <c r="C185" s="186" t="str">
        <f t="shared" si="8"/>
        <v>IVF061</v>
      </c>
      <c r="D185" s="80" t="s">
        <v>179</v>
      </c>
      <c r="E185" s="102">
        <v>15</v>
      </c>
      <c r="F185" s="101" t="s">
        <v>4</v>
      </c>
      <c r="G185" s="103">
        <v>9517</v>
      </c>
      <c r="H185" s="104">
        <f>ROUND(E185*G185,0)</f>
        <v>142755</v>
      </c>
      <c r="I185" s="81">
        <v>7.88</v>
      </c>
      <c r="J185" s="102" t="str">
        <f>F185</f>
        <v>Sqm</v>
      </c>
      <c r="K185" s="104">
        <f>G185</f>
        <v>9517</v>
      </c>
      <c r="L185" s="104">
        <f>ROUND(I185*K185,0)</f>
        <v>74994</v>
      </c>
      <c r="M185" s="106">
        <f>IF(L185&gt;H185,L185-H185,0)</f>
        <v>0</v>
      </c>
      <c r="N185" s="104">
        <f>IF(H185&gt;L185,H185-L185,0)</f>
        <v>67761</v>
      </c>
      <c r="O185" s="83" t="s">
        <v>685</v>
      </c>
      <c r="P185" s="89" t="s">
        <v>221</v>
      </c>
      <c r="Q185" s="84"/>
      <c r="R185" s="85"/>
      <c r="S185" s="129"/>
      <c r="T185" s="129"/>
      <c r="U185" s="134"/>
      <c r="V185" s="134"/>
      <c r="W185" s="134"/>
      <c r="X185" s="129"/>
      <c r="Y185" s="129"/>
      <c r="Z185" s="129"/>
      <c r="AA185" s="129"/>
      <c r="AB185" s="129"/>
      <c r="AC185" s="129"/>
      <c r="AD185" s="129"/>
    </row>
    <row r="186" spans="1:30" s="137" customFormat="1" ht="15.6" outlineLevel="1">
      <c r="A186" s="82"/>
      <c r="B186" s="84" t="str">
        <f t="shared" si="9"/>
        <v/>
      </c>
      <c r="C186" s="186"/>
      <c r="D186" s="184" t="s">
        <v>669</v>
      </c>
      <c r="E186" s="82"/>
      <c r="F186" s="82"/>
      <c r="G186" s="106"/>
      <c r="H186" s="106"/>
      <c r="I186" s="81"/>
      <c r="J186" s="82"/>
      <c r="K186" s="106"/>
      <c r="L186" s="106"/>
      <c r="M186" s="106"/>
      <c r="N186" s="106"/>
      <c r="O186" s="83"/>
      <c r="P186" s="89" t="s">
        <v>221</v>
      </c>
      <c r="Q186" s="84"/>
      <c r="R186" s="85"/>
      <c r="S186" s="135"/>
      <c r="T186" s="135"/>
      <c r="U186" s="136"/>
      <c r="V186" s="136"/>
      <c r="W186" s="136"/>
      <c r="X186" s="135"/>
      <c r="Y186" s="135"/>
      <c r="Z186" s="135"/>
      <c r="AA186" s="135"/>
      <c r="AB186" s="135"/>
      <c r="AC186" s="135"/>
      <c r="AD186" s="135"/>
    </row>
    <row r="187" spans="1:30" s="137" customFormat="1" ht="15.6" outlineLevel="1">
      <c r="A187" s="82"/>
      <c r="B187" s="84"/>
      <c r="C187" s="186"/>
      <c r="D187" s="184"/>
      <c r="E187" s="82"/>
      <c r="F187" s="82"/>
      <c r="G187" s="106"/>
      <c r="H187" s="106"/>
      <c r="I187" s="81"/>
      <c r="J187" s="82"/>
      <c r="K187" s="106"/>
      <c r="L187" s="106"/>
      <c r="M187" s="106"/>
      <c r="N187" s="106"/>
      <c r="O187" s="83"/>
      <c r="P187" s="89" t="s">
        <v>221</v>
      </c>
      <c r="Q187" s="84"/>
      <c r="R187" s="85"/>
      <c r="S187" s="135"/>
      <c r="T187" s="135"/>
      <c r="U187" s="136"/>
      <c r="V187" s="136"/>
      <c r="W187" s="136"/>
      <c r="X187" s="135"/>
      <c r="Y187" s="135"/>
      <c r="Z187" s="135"/>
      <c r="AA187" s="135"/>
      <c r="AB187" s="135"/>
      <c r="AC187" s="135"/>
      <c r="AD187" s="135"/>
    </row>
    <row r="188" spans="1:30" s="137" customFormat="1" ht="285" outlineLevel="1">
      <c r="A188" s="102">
        <v>62</v>
      </c>
      <c r="B188" s="84">
        <f t="shared" si="9"/>
        <v>62</v>
      </c>
      <c r="C188" s="186" t="str">
        <f t="shared" si="8"/>
        <v>IVF062</v>
      </c>
      <c r="D188" s="80" t="s">
        <v>551</v>
      </c>
      <c r="E188" s="102">
        <v>5</v>
      </c>
      <c r="F188" s="101" t="s">
        <v>4</v>
      </c>
      <c r="G188" s="103">
        <v>8564</v>
      </c>
      <c r="H188" s="104">
        <f>ROUND(E188*G188,0)</f>
        <v>42820</v>
      </c>
      <c r="I188" s="81">
        <v>1.53</v>
      </c>
      <c r="J188" s="102" t="str">
        <f>F188</f>
        <v>Sqm</v>
      </c>
      <c r="K188" s="104">
        <f>G188</f>
        <v>8564</v>
      </c>
      <c r="L188" s="104">
        <f>ROUND(I188*K188,0)</f>
        <v>13103</v>
      </c>
      <c r="M188" s="106">
        <f>IF(L188&gt;H188,L188-H188,0)</f>
        <v>0</v>
      </c>
      <c r="N188" s="104">
        <f>IF(H188&gt;L188,H188-L188,0)</f>
        <v>29717</v>
      </c>
      <c r="O188" s="83" t="s">
        <v>686</v>
      </c>
      <c r="P188" s="89" t="s">
        <v>221</v>
      </c>
      <c r="Q188" s="84"/>
      <c r="R188" s="85"/>
      <c r="S188" s="135"/>
      <c r="T188" s="135"/>
      <c r="U188" s="136"/>
      <c r="V188" s="136"/>
      <c r="W188" s="136"/>
      <c r="X188" s="135"/>
      <c r="Y188" s="135"/>
      <c r="Z188" s="135"/>
      <c r="AA188" s="135"/>
      <c r="AB188" s="135"/>
      <c r="AC188" s="135"/>
      <c r="AD188" s="135"/>
    </row>
    <row r="189" spans="1:30" s="137" customFormat="1" ht="15.6" outlineLevel="1">
      <c r="A189" s="82"/>
      <c r="B189" s="84" t="str">
        <f t="shared" si="9"/>
        <v/>
      </c>
      <c r="C189" s="186"/>
      <c r="D189" s="184" t="s">
        <v>670</v>
      </c>
      <c r="E189" s="82"/>
      <c r="F189" s="82"/>
      <c r="G189" s="106"/>
      <c r="H189" s="106"/>
      <c r="I189" s="81"/>
      <c r="J189" s="82"/>
      <c r="K189" s="106"/>
      <c r="L189" s="106"/>
      <c r="M189" s="106"/>
      <c r="N189" s="106"/>
      <c r="O189" s="83"/>
      <c r="P189" s="89" t="s">
        <v>221</v>
      </c>
      <c r="Q189" s="84"/>
      <c r="R189" s="85"/>
      <c r="S189" s="135"/>
      <c r="T189" s="135"/>
      <c r="U189" s="136"/>
      <c r="V189" s="136"/>
      <c r="W189" s="136"/>
      <c r="X189" s="135"/>
      <c r="Y189" s="135"/>
      <c r="Z189" s="135"/>
      <c r="AA189" s="135"/>
      <c r="AB189" s="135"/>
      <c r="AC189" s="135"/>
      <c r="AD189" s="135"/>
    </row>
    <row r="190" spans="1:30" s="137" customFormat="1" ht="15.6" outlineLevel="1">
      <c r="A190" s="82"/>
      <c r="B190" s="84"/>
      <c r="C190" s="186"/>
      <c r="D190" s="184"/>
      <c r="E190" s="82"/>
      <c r="F190" s="82"/>
      <c r="G190" s="106"/>
      <c r="H190" s="106"/>
      <c r="I190" s="81"/>
      <c r="J190" s="82"/>
      <c r="K190" s="106"/>
      <c r="L190" s="106"/>
      <c r="M190" s="106"/>
      <c r="N190" s="106"/>
      <c r="O190" s="83"/>
      <c r="P190" s="89" t="s">
        <v>221</v>
      </c>
      <c r="Q190" s="84"/>
      <c r="R190" s="85"/>
      <c r="S190" s="135"/>
      <c r="T190" s="135"/>
      <c r="U190" s="136"/>
      <c r="V190" s="136"/>
      <c r="W190" s="136"/>
      <c r="X190" s="135"/>
      <c r="Y190" s="135"/>
      <c r="Z190" s="135"/>
      <c r="AA190" s="135"/>
      <c r="AB190" s="135"/>
      <c r="AC190" s="135"/>
      <c r="AD190" s="135"/>
    </row>
    <row r="191" spans="1:30" s="133" customFormat="1" ht="287.7" customHeight="1" outlineLevel="1">
      <c r="A191" s="102">
        <v>63</v>
      </c>
      <c r="B191" s="84">
        <f t="shared" si="9"/>
        <v>63</v>
      </c>
      <c r="C191" s="186" t="str">
        <f t="shared" si="8"/>
        <v>IVF063</v>
      </c>
      <c r="D191" s="80" t="s">
        <v>67</v>
      </c>
      <c r="E191" s="102">
        <v>30</v>
      </c>
      <c r="F191" s="101" t="s">
        <v>4</v>
      </c>
      <c r="G191" s="103">
        <v>5593</v>
      </c>
      <c r="H191" s="104">
        <f>ROUND(E191*G191,0)</f>
        <v>167790</v>
      </c>
      <c r="I191" s="81">
        <v>0</v>
      </c>
      <c r="J191" s="102" t="str">
        <f>F191</f>
        <v>Sqm</v>
      </c>
      <c r="K191" s="104">
        <f>G191</f>
        <v>5593</v>
      </c>
      <c r="L191" s="104">
        <f>ROUND(I191*K191,0)</f>
        <v>0</v>
      </c>
      <c r="M191" s="106">
        <f>IF(L191&gt;H191,L191-H191,0)</f>
        <v>0</v>
      </c>
      <c r="N191" s="104">
        <f>IF(H191&gt;L191,H191-L191,0)</f>
        <v>167790</v>
      </c>
      <c r="O191" s="83" t="s">
        <v>814</v>
      </c>
      <c r="P191" s="89" t="s">
        <v>221</v>
      </c>
      <c r="Q191" s="84"/>
      <c r="R191" s="85"/>
      <c r="S191" s="129"/>
      <c r="T191" s="129"/>
      <c r="U191" s="134"/>
      <c r="V191" s="134"/>
      <c r="W191" s="134"/>
      <c r="X191" s="129"/>
      <c r="Y191" s="129"/>
      <c r="Z191" s="129"/>
      <c r="AA191" s="129"/>
      <c r="AB191" s="129"/>
      <c r="AC191" s="129"/>
      <c r="AD191" s="129"/>
    </row>
    <row r="192" spans="1:30" s="133" customFormat="1" outlineLevel="1">
      <c r="A192" s="82"/>
      <c r="B192" s="84" t="str">
        <f t="shared" si="9"/>
        <v/>
      </c>
      <c r="C192" s="186"/>
      <c r="D192" s="80"/>
      <c r="E192" s="82"/>
      <c r="F192" s="82"/>
      <c r="G192" s="106"/>
      <c r="H192" s="106"/>
      <c r="I192" s="81"/>
      <c r="J192" s="82"/>
      <c r="K192" s="106"/>
      <c r="L192" s="106"/>
      <c r="M192" s="106"/>
      <c r="N192" s="106"/>
      <c r="O192" s="83"/>
      <c r="P192" s="89" t="s">
        <v>221</v>
      </c>
      <c r="Q192" s="84"/>
      <c r="R192" s="85"/>
      <c r="S192" s="129"/>
      <c r="T192" s="129"/>
      <c r="U192" s="134"/>
      <c r="V192" s="134"/>
      <c r="W192" s="134"/>
      <c r="X192" s="129"/>
      <c r="Y192" s="129"/>
      <c r="Z192" s="129"/>
      <c r="AA192" s="129"/>
      <c r="AB192" s="129"/>
      <c r="AC192" s="129"/>
      <c r="AD192" s="129"/>
    </row>
    <row r="193" spans="1:30" s="133" customFormat="1" ht="319.95" customHeight="1" outlineLevel="1">
      <c r="A193" s="102">
        <v>64</v>
      </c>
      <c r="B193" s="84">
        <f t="shared" si="9"/>
        <v>64</v>
      </c>
      <c r="C193" s="186" t="str">
        <f t="shared" si="8"/>
        <v>IVF064</v>
      </c>
      <c r="D193" s="80" t="s">
        <v>168</v>
      </c>
      <c r="E193" s="102">
        <v>12</v>
      </c>
      <c r="F193" s="101" t="s">
        <v>4</v>
      </c>
      <c r="G193" s="103">
        <v>6510</v>
      </c>
      <c r="H193" s="104">
        <f>ROUND(E193*G193,0)</f>
        <v>78120</v>
      </c>
      <c r="I193" s="81">
        <v>0</v>
      </c>
      <c r="J193" s="102" t="str">
        <f>F193</f>
        <v>Sqm</v>
      </c>
      <c r="K193" s="104">
        <f>G193</f>
        <v>6510</v>
      </c>
      <c r="L193" s="104">
        <f>ROUND(I193*K193,0)</f>
        <v>0</v>
      </c>
      <c r="M193" s="106">
        <f>IF(L193&gt;H193,L193-H193,0)</f>
        <v>0</v>
      </c>
      <c r="N193" s="104">
        <f>IF(H193&gt;L193,H193-L193,0)</f>
        <v>78120</v>
      </c>
      <c r="O193" s="83" t="s">
        <v>815</v>
      </c>
      <c r="P193" s="89" t="s">
        <v>221</v>
      </c>
      <c r="Q193" s="84"/>
      <c r="R193" s="85"/>
      <c r="S193" s="129"/>
      <c r="T193" s="129"/>
      <c r="U193" s="134"/>
      <c r="V193" s="134"/>
      <c r="W193" s="134"/>
      <c r="X193" s="129"/>
      <c r="Y193" s="129"/>
      <c r="Z193" s="129"/>
      <c r="AA193" s="129"/>
      <c r="AB193" s="129"/>
      <c r="AC193" s="129"/>
      <c r="AD193" s="129"/>
    </row>
    <row r="194" spans="1:30" s="133" customFormat="1" outlineLevel="1">
      <c r="A194" s="82"/>
      <c r="B194" s="84" t="str">
        <f t="shared" si="9"/>
        <v/>
      </c>
      <c r="C194" s="186"/>
      <c r="D194" s="80"/>
      <c r="E194" s="82"/>
      <c r="F194" s="82"/>
      <c r="G194" s="106"/>
      <c r="H194" s="106"/>
      <c r="I194" s="81"/>
      <c r="J194" s="82"/>
      <c r="K194" s="106"/>
      <c r="L194" s="106"/>
      <c r="M194" s="106"/>
      <c r="N194" s="106"/>
      <c r="O194" s="83"/>
      <c r="P194" s="89" t="s">
        <v>221</v>
      </c>
      <c r="Q194" s="84"/>
      <c r="R194" s="85"/>
      <c r="S194" s="129"/>
      <c r="T194" s="129"/>
      <c r="U194" s="134"/>
      <c r="V194" s="134"/>
      <c r="W194" s="134"/>
      <c r="X194" s="129"/>
      <c r="Y194" s="129"/>
      <c r="Z194" s="129"/>
      <c r="AA194" s="129"/>
      <c r="AB194" s="129"/>
      <c r="AC194" s="129"/>
      <c r="AD194" s="129"/>
    </row>
    <row r="195" spans="1:30" s="137" customFormat="1" ht="300" customHeight="1" outlineLevel="1">
      <c r="A195" s="102">
        <v>65</v>
      </c>
      <c r="B195" s="84">
        <f t="shared" si="9"/>
        <v>65</v>
      </c>
      <c r="C195" s="186" t="str">
        <f t="shared" si="8"/>
        <v>IVF065</v>
      </c>
      <c r="D195" s="80" t="s">
        <v>68</v>
      </c>
      <c r="E195" s="102">
        <v>225</v>
      </c>
      <c r="F195" s="101" t="s">
        <v>4</v>
      </c>
      <c r="G195" s="103">
        <v>1725</v>
      </c>
      <c r="H195" s="104">
        <f>ROUND(E195*G195,0)</f>
        <v>388125</v>
      </c>
      <c r="I195" s="81">
        <v>225</v>
      </c>
      <c r="J195" s="102" t="str">
        <f>F195</f>
        <v>Sqm</v>
      </c>
      <c r="K195" s="104">
        <f>G195</f>
        <v>1725</v>
      </c>
      <c r="L195" s="104">
        <f>ROUND(I195*K195,0)</f>
        <v>388125</v>
      </c>
      <c r="M195" s="106">
        <f>IF(L195&gt;H195,L195-H195,0)</f>
        <v>0</v>
      </c>
      <c r="N195" s="104">
        <f>IF(H195&gt;L195,H195-L195,0)</f>
        <v>0</v>
      </c>
      <c r="O195" s="770" t="s">
        <v>853</v>
      </c>
      <c r="P195" s="89" t="s">
        <v>221</v>
      </c>
      <c r="Q195" s="84"/>
      <c r="R195" s="85"/>
      <c r="S195" s="135"/>
      <c r="T195" s="135">
        <f>374.81-225</f>
        <v>149.81</v>
      </c>
      <c r="U195" s="136"/>
      <c r="V195" s="136"/>
      <c r="W195" s="136"/>
      <c r="X195" s="135"/>
      <c r="Y195" s="135"/>
      <c r="Z195" s="135"/>
      <c r="AA195" s="135"/>
      <c r="AB195" s="135"/>
      <c r="AC195" s="135"/>
      <c r="AD195" s="135"/>
    </row>
    <row r="196" spans="1:30" s="133" customFormat="1" ht="15.6" outlineLevel="1">
      <c r="A196" s="82"/>
      <c r="B196" s="84" t="str">
        <f t="shared" si="9"/>
        <v/>
      </c>
      <c r="C196" s="186"/>
      <c r="D196" s="110" t="s">
        <v>184</v>
      </c>
      <c r="E196" s="82"/>
      <c r="F196" s="82"/>
      <c r="G196" s="106"/>
      <c r="H196" s="106"/>
      <c r="I196" s="81">
        <v>149.81</v>
      </c>
      <c r="J196" s="82" t="s">
        <v>4</v>
      </c>
      <c r="K196" s="103">
        <v>1725</v>
      </c>
      <c r="L196" s="104">
        <f>ROUND(I196*K196,0)</f>
        <v>258422</v>
      </c>
      <c r="M196" s="106">
        <f>IF(L196&gt;H196,L196-H196,0)</f>
        <v>258422</v>
      </c>
      <c r="N196" s="104">
        <f>IF(H196&gt;L196,H196-L196,0)</f>
        <v>0</v>
      </c>
      <c r="O196" s="771"/>
      <c r="P196" s="89" t="s">
        <v>221</v>
      </c>
      <c r="Q196" s="84"/>
      <c r="R196" s="85"/>
      <c r="S196" s="129"/>
      <c r="T196" s="129"/>
      <c r="U196" s="134"/>
      <c r="V196" s="134"/>
      <c r="W196" s="134"/>
      <c r="X196" s="129"/>
      <c r="Y196" s="129"/>
      <c r="Z196" s="129"/>
      <c r="AA196" s="129"/>
      <c r="AB196" s="129"/>
      <c r="AC196" s="129"/>
      <c r="AD196" s="129"/>
    </row>
    <row r="197" spans="1:30" s="133" customFormat="1" ht="15.6" outlineLevel="1">
      <c r="A197" s="82"/>
      <c r="B197" s="84" t="str">
        <f t="shared" si="9"/>
        <v/>
      </c>
      <c r="C197" s="186"/>
      <c r="D197" s="184" t="s">
        <v>612</v>
      </c>
      <c r="E197" s="82"/>
      <c r="F197" s="82"/>
      <c r="G197" s="106"/>
      <c r="H197" s="106"/>
      <c r="I197" s="81"/>
      <c r="J197" s="82"/>
      <c r="K197" s="103"/>
      <c r="L197" s="104"/>
      <c r="M197" s="106"/>
      <c r="N197" s="104"/>
      <c r="O197" s="83"/>
      <c r="P197" s="89" t="s">
        <v>221</v>
      </c>
      <c r="Q197" s="84"/>
      <c r="R197" s="85"/>
      <c r="S197" s="129"/>
      <c r="T197" s="129"/>
      <c r="U197" s="134"/>
      <c r="V197" s="134"/>
      <c r="W197" s="134"/>
      <c r="X197" s="129"/>
      <c r="Y197" s="129"/>
      <c r="Z197" s="129"/>
      <c r="AA197" s="129"/>
      <c r="AB197" s="129"/>
      <c r="AC197" s="129"/>
      <c r="AD197" s="129"/>
    </row>
    <row r="198" spans="1:30" s="133" customFormat="1" ht="215.7" customHeight="1" outlineLevel="1">
      <c r="A198" s="102">
        <v>66</v>
      </c>
      <c r="B198" s="84">
        <f t="shared" si="9"/>
        <v>66</v>
      </c>
      <c r="C198" s="186" t="str">
        <f t="shared" si="8"/>
        <v>IVF066</v>
      </c>
      <c r="D198" s="80" t="s">
        <v>69</v>
      </c>
      <c r="E198" s="102">
        <v>15</v>
      </c>
      <c r="F198" s="101" t="s">
        <v>4</v>
      </c>
      <c r="G198" s="103">
        <v>1525</v>
      </c>
      <c r="H198" s="104">
        <f>ROUND(E198*G198,0)</f>
        <v>22875</v>
      </c>
      <c r="I198" s="81">
        <v>14.62</v>
      </c>
      <c r="J198" s="102" t="str">
        <f>F198</f>
        <v>Sqm</v>
      </c>
      <c r="K198" s="104">
        <f>G198</f>
        <v>1525</v>
      </c>
      <c r="L198" s="104">
        <f>ROUND(I198*K198,0)</f>
        <v>22296</v>
      </c>
      <c r="M198" s="106">
        <f>IF(L198&gt;H198,L198-H198,0)</f>
        <v>0</v>
      </c>
      <c r="N198" s="104">
        <f>IF(H198&gt;L198,H198-L198,0)</f>
        <v>579</v>
      </c>
      <c r="O198" s="83" t="s">
        <v>599</v>
      </c>
      <c r="P198" s="89" t="s">
        <v>221</v>
      </c>
      <c r="Q198" s="84"/>
      <c r="R198" s="85"/>
      <c r="S198" s="129"/>
      <c r="T198" s="129"/>
      <c r="U198" s="134"/>
      <c r="V198" s="134"/>
      <c r="W198" s="134"/>
      <c r="X198" s="129"/>
      <c r="Y198" s="129"/>
      <c r="Z198" s="129"/>
      <c r="AA198" s="129"/>
      <c r="AB198" s="129"/>
      <c r="AC198" s="129"/>
      <c r="AD198" s="129"/>
    </row>
    <row r="199" spans="1:30" s="133" customFormat="1" ht="15.6" outlineLevel="1">
      <c r="A199" s="82"/>
      <c r="B199" s="84" t="str">
        <f t="shared" si="9"/>
        <v/>
      </c>
      <c r="C199" s="186"/>
      <c r="D199" s="260" t="s">
        <v>614</v>
      </c>
      <c r="E199" s="82"/>
      <c r="F199" s="82"/>
      <c r="G199" s="106"/>
      <c r="H199" s="106"/>
      <c r="I199" s="81"/>
      <c r="J199" s="82"/>
      <c r="K199" s="106"/>
      <c r="L199" s="106"/>
      <c r="M199" s="106"/>
      <c r="N199" s="106"/>
      <c r="O199" s="83"/>
      <c r="P199" s="89" t="s">
        <v>221</v>
      </c>
      <c r="Q199" s="84"/>
      <c r="R199" s="85"/>
      <c r="S199" s="129"/>
      <c r="T199" s="129"/>
      <c r="U199" s="134"/>
      <c r="V199" s="134"/>
      <c r="W199" s="134"/>
      <c r="X199" s="129"/>
      <c r="Y199" s="129"/>
      <c r="Z199" s="129"/>
      <c r="AA199" s="129"/>
      <c r="AB199" s="129"/>
      <c r="AC199" s="129"/>
      <c r="AD199" s="129"/>
    </row>
    <row r="200" spans="1:30" s="133" customFormat="1" ht="15.6" outlineLevel="1">
      <c r="A200" s="82"/>
      <c r="B200" s="84"/>
      <c r="C200" s="186"/>
      <c r="D200" s="260"/>
      <c r="E200" s="82"/>
      <c r="F200" s="82"/>
      <c r="G200" s="106"/>
      <c r="H200" s="106"/>
      <c r="I200" s="81"/>
      <c r="J200" s="82"/>
      <c r="K200" s="106"/>
      <c r="L200" s="106"/>
      <c r="M200" s="106"/>
      <c r="N200" s="106"/>
      <c r="O200" s="83"/>
      <c r="P200" s="89" t="s">
        <v>221</v>
      </c>
      <c r="Q200" s="84"/>
      <c r="R200" s="85"/>
      <c r="S200" s="129"/>
      <c r="T200" s="129"/>
      <c r="U200" s="134"/>
      <c r="V200" s="134"/>
      <c r="W200" s="134"/>
      <c r="X200" s="129"/>
      <c r="Y200" s="129"/>
      <c r="Z200" s="129"/>
      <c r="AA200" s="129"/>
      <c r="AB200" s="129"/>
      <c r="AC200" s="129"/>
      <c r="AD200" s="129"/>
    </row>
    <row r="201" spans="1:30" s="133" customFormat="1" ht="278.7" customHeight="1" outlineLevel="1">
      <c r="A201" s="102">
        <v>67</v>
      </c>
      <c r="B201" s="84">
        <f t="shared" si="9"/>
        <v>67</v>
      </c>
      <c r="C201" s="186" t="str">
        <f t="shared" si="8"/>
        <v>IVF067</v>
      </c>
      <c r="D201" s="80" t="s">
        <v>70</v>
      </c>
      <c r="E201" s="102">
        <v>375</v>
      </c>
      <c r="F201" s="101" t="s">
        <v>4</v>
      </c>
      <c r="G201" s="103">
        <v>1636</v>
      </c>
      <c r="H201" s="104">
        <f>ROUND(E201*G201,0)</f>
        <v>613500</v>
      </c>
      <c r="I201" s="81">
        <v>316.08</v>
      </c>
      <c r="J201" s="102" t="str">
        <f>F201</f>
        <v>Sqm</v>
      </c>
      <c r="K201" s="104">
        <f>G201</f>
        <v>1636</v>
      </c>
      <c r="L201" s="104">
        <f>ROUND(I201*K201,0)</f>
        <v>517107</v>
      </c>
      <c r="M201" s="106">
        <f>IF(L201&gt;H201,L201-H201,0)</f>
        <v>0</v>
      </c>
      <c r="N201" s="104">
        <f>IF(H201&gt;L201,H201-L201,0)</f>
        <v>96393</v>
      </c>
      <c r="O201" s="83" t="s">
        <v>599</v>
      </c>
      <c r="P201" s="89" t="s">
        <v>221</v>
      </c>
      <c r="Q201" s="84"/>
      <c r="R201" s="85"/>
      <c r="S201" s="129"/>
      <c r="T201" s="129"/>
      <c r="U201" s="134"/>
      <c r="V201" s="134"/>
      <c r="W201" s="134"/>
      <c r="X201" s="129"/>
      <c r="Y201" s="129"/>
      <c r="Z201" s="129"/>
      <c r="AA201" s="129"/>
      <c r="AB201" s="129"/>
      <c r="AC201" s="129"/>
      <c r="AD201" s="129"/>
    </row>
    <row r="202" spans="1:30" s="133" customFormat="1" ht="15.6" outlineLevel="1">
      <c r="A202" s="82"/>
      <c r="B202" s="84" t="str">
        <f t="shared" si="9"/>
        <v/>
      </c>
      <c r="C202" s="186"/>
      <c r="D202" s="184" t="s">
        <v>657</v>
      </c>
      <c r="E202" s="82"/>
      <c r="F202" s="82"/>
      <c r="G202" s="106"/>
      <c r="H202" s="106"/>
      <c r="I202" s="81"/>
      <c r="J202" s="82"/>
      <c r="K202" s="106"/>
      <c r="L202" s="106"/>
      <c r="M202" s="106"/>
      <c r="N202" s="106"/>
      <c r="O202" s="83"/>
      <c r="P202" s="89" t="s">
        <v>221</v>
      </c>
      <c r="Q202" s="84"/>
      <c r="R202" s="85"/>
      <c r="S202" s="129"/>
      <c r="T202" s="129"/>
      <c r="U202" s="134"/>
      <c r="V202" s="134"/>
      <c r="W202" s="134"/>
      <c r="X202" s="129"/>
      <c r="Y202" s="129"/>
      <c r="Z202" s="129"/>
      <c r="AA202" s="129"/>
      <c r="AB202" s="129"/>
      <c r="AC202" s="129"/>
      <c r="AD202" s="129"/>
    </row>
    <row r="203" spans="1:30" s="133" customFormat="1" ht="15.6" outlineLevel="1">
      <c r="A203" s="82"/>
      <c r="B203" s="84"/>
      <c r="C203" s="186"/>
      <c r="D203" s="184"/>
      <c r="E203" s="82"/>
      <c r="F203" s="82"/>
      <c r="G203" s="106"/>
      <c r="H203" s="106"/>
      <c r="I203" s="81"/>
      <c r="J203" s="82"/>
      <c r="K203" s="106"/>
      <c r="L203" s="106"/>
      <c r="M203" s="106"/>
      <c r="N203" s="106"/>
      <c r="O203" s="257"/>
      <c r="P203" s="89" t="s">
        <v>221</v>
      </c>
      <c r="Q203" s="84"/>
      <c r="R203" s="85"/>
      <c r="S203" s="129"/>
      <c r="T203" s="129"/>
      <c r="U203" s="134"/>
      <c r="V203" s="134"/>
      <c r="W203" s="134"/>
      <c r="X203" s="129"/>
      <c r="Y203" s="129"/>
      <c r="Z203" s="129"/>
      <c r="AA203" s="129"/>
      <c r="AB203" s="129"/>
      <c r="AC203" s="129"/>
      <c r="AD203" s="129"/>
    </row>
    <row r="204" spans="1:30" s="133" customFormat="1" ht="224.7" customHeight="1" outlineLevel="1">
      <c r="A204" s="102">
        <v>68</v>
      </c>
      <c r="B204" s="84">
        <f t="shared" si="9"/>
        <v>68</v>
      </c>
      <c r="C204" s="186" t="str">
        <f t="shared" si="8"/>
        <v>IVF068</v>
      </c>
      <c r="D204" s="80" t="s">
        <v>180</v>
      </c>
      <c r="E204" s="102">
        <v>40</v>
      </c>
      <c r="F204" s="101" t="s">
        <v>4</v>
      </c>
      <c r="G204" s="103">
        <v>1423</v>
      </c>
      <c r="H204" s="104">
        <f>ROUND(E204*G204,0)</f>
        <v>56920</v>
      </c>
      <c r="I204" s="81">
        <v>40</v>
      </c>
      <c r="J204" s="102" t="str">
        <f>F204</f>
        <v>Sqm</v>
      </c>
      <c r="K204" s="104">
        <f>G204</f>
        <v>1423</v>
      </c>
      <c r="L204" s="104">
        <f>ROUND(I204*K204,0)</f>
        <v>56920</v>
      </c>
      <c r="M204" s="106">
        <f>IF(L204&gt;H204,L204-H204,0)</f>
        <v>0</v>
      </c>
      <c r="N204" s="104">
        <f>IF(H204&gt;L204,H204-L204,0)</f>
        <v>0</v>
      </c>
      <c r="O204" s="770" t="s">
        <v>878</v>
      </c>
      <c r="P204" s="89" t="s">
        <v>221</v>
      </c>
      <c r="Q204" s="84"/>
      <c r="R204" s="85"/>
      <c r="S204" s="129"/>
      <c r="T204" s="129"/>
      <c r="U204" s="134"/>
      <c r="V204" s="134"/>
      <c r="W204" s="134"/>
      <c r="X204" s="129"/>
      <c r="Y204" s="129"/>
      <c r="Z204" s="129"/>
      <c r="AA204" s="129"/>
      <c r="AB204" s="129"/>
      <c r="AC204" s="129"/>
      <c r="AD204" s="129"/>
    </row>
    <row r="205" spans="1:30" s="143" customFormat="1" ht="15.6" outlineLevel="1">
      <c r="A205" s="82"/>
      <c r="B205" s="84" t="str">
        <f t="shared" si="9"/>
        <v/>
      </c>
      <c r="C205" s="186"/>
      <c r="D205" s="110" t="s">
        <v>184</v>
      </c>
      <c r="E205" s="82"/>
      <c r="F205" s="82"/>
      <c r="G205" s="106"/>
      <c r="H205" s="106"/>
      <c r="I205" s="81">
        <v>63.765999999999998</v>
      </c>
      <c r="J205" s="82" t="s">
        <v>4</v>
      </c>
      <c r="K205" s="103">
        <v>1423</v>
      </c>
      <c r="L205" s="104">
        <f>ROUND(I205*K205,0)</f>
        <v>90739</v>
      </c>
      <c r="M205" s="106">
        <f>IF(L205&gt;H205,L205-H205,0)</f>
        <v>90739</v>
      </c>
      <c r="N205" s="104">
        <f>IF(H205&gt;L205,H205-L205,0)</f>
        <v>0</v>
      </c>
      <c r="O205" s="771"/>
      <c r="P205" s="89" t="s">
        <v>221</v>
      </c>
      <c r="Q205" s="84"/>
      <c r="R205" s="85"/>
      <c r="S205" s="142"/>
      <c r="T205" s="142"/>
      <c r="U205" s="134"/>
      <c r="V205" s="134"/>
      <c r="W205" s="134"/>
      <c r="X205" s="142"/>
      <c r="Y205" s="142"/>
      <c r="Z205" s="142"/>
      <c r="AA205" s="142"/>
      <c r="AB205" s="142"/>
      <c r="AC205" s="142"/>
      <c r="AD205" s="142"/>
    </row>
    <row r="206" spans="1:30" s="143" customFormat="1" ht="15.6" outlineLevel="1">
      <c r="A206" s="82"/>
      <c r="B206" s="84" t="str">
        <f t="shared" si="9"/>
        <v/>
      </c>
      <c r="C206" s="186"/>
      <c r="D206" s="347" t="s">
        <v>615</v>
      </c>
      <c r="E206" s="82"/>
      <c r="F206" s="82"/>
      <c r="G206" s="106"/>
      <c r="H206" s="106"/>
      <c r="I206" s="81"/>
      <c r="J206" s="82"/>
      <c r="K206" s="103"/>
      <c r="L206" s="104"/>
      <c r="M206" s="106"/>
      <c r="N206" s="104"/>
      <c r="O206" s="83"/>
      <c r="P206" s="89" t="s">
        <v>221</v>
      </c>
      <c r="Q206" s="84"/>
      <c r="R206" s="85"/>
      <c r="S206" s="142"/>
      <c r="T206" s="142"/>
      <c r="U206" s="134"/>
      <c r="V206" s="134"/>
      <c r="W206" s="134"/>
      <c r="X206" s="142"/>
      <c r="Y206" s="142"/>
      <c r="Z206" s="142"/>
      <c r="AA206" s="142"/>
      <c r="AB206" s="142"/>
      <c r="AC206" s="142"/>
      <c r="AD206" s="142"/>
    </row>
    <row r="207" spans="1:30" s="143" customFormat="1" ht="15.6" outlineLevel="1">
      <c r="A207" s="82"/>
      <c r="B207" s="84"/>
      <c r="C207" s="186"/>
      <c r="D207" s="347"/>
      <c r="E207" s="82"/>
      <c r="F207" s="82"/>
      <c r="G207" s="106"/>
      <c r="H207" s="106"/>
      <c r="I207" s="81"/>
      <c r="J207" s="82"/>
      <c r="K207" s="103"/>
      <c r="L207" s="104"/>
      <c r="M207" s="106"/>
      <c r="N207" s="104"/>
      <c r="O207" s="83"/>
      <c r="P207" s="89" t="s">
        <v>221</v>
      </c>
      <c r="Q207" s="84"/>
      <c r="R207" s="85"/>
      <c r="S207" s="142"/>
      <c r="T207" s="142"/>
      <c r="U207" s="134"/>
      <c r="V207" s="134"/>
      <c r="W207" s="134"/>
      <c r="X207" s="142"/>
      <c r="Y207" s="142"/>
      <c r="Z207" s="142"/>
      <c r="AA207" s="142"/>
      <c r="AB207" s="142"/>
      <c r="AC207" s="142"/>
      <c r="AD207" s="142"/>
    </row>
    <row r="208" spans="1:30" s="133" customFormat="1" ht="201.45" customHeight="1" outlineLevel="1">
      <c r="A208" s="102">
        <v>69</v>
      </c>
      <c r="B208" s="84">
        <f t="shared" si="9"/>
        <v>69</v>
      </c>
      <c r="C208" s="186" t="str">
        <f t="shared" si="8"/>
        <v>IVF069</v>
      </c>
      <c r="D208" s="80" t="s">
        <v>71</v>
      </c>
      <c r="E208" s="102">
        <v>1050</v>
      </c>
      <c r="F208" s="101" t="s">
        <v>4</v>
      </c>
      <c r="G208" s="103">
        <v>315</v>
      </c>
      <c r="H208" s="104">
        <f>ROUND(E208*G208,0)</f>
        <v>330750</v>
      </c>
      <c r="I208" s="81">
        <v>1007.4</v>
      </c>
      <c r="J208" s="102" t="str">
        <f>F208</f>
        <v>Sqm</v>
      </c>
      <c r="K208" s="104">
        <f>G208</f>
        <v>315</v>
      </c>
      <c r="L208" s="104">
        <f>ROUND(I208*K208,0)</f>
        <v>317331</v>
      </c>
      <c r="M208" s="106">
        <f>IF(L208&gt;H208,L208-H208,0)</f>
        <v>0</v>
      </c>
      <c r="N208" s="104">
        <f>IF(H208&gt;L208,H208-L208,0)</f>
        <v>13419</v>
      </c>
      <c r="O208" s="83" t="s">
        <v>599</v>
      </c>
      <c r="P208" s="89" t="s">
        <v>221</v>
      </c>
      <c r="Q208" s="84"/>
      <c r="R208" s="85"/>
      <c r="S208" s="129"/>
      <c r="T208" s="129"/>
      <c r="U208" s="134"/>
      <c r="V208" s="134"/>
      <c r="W208" s="134"/>
      <c r="X208" s="129"/>
      <c r="Y208" s="129"/>
      <c r="Z208" s="129"/>
      <c r="AA208" s="129"/>
      <c r="AB208" s="129"/>
      <c r="AC208" s="129"/>
      <c r="AD208" s="129"/>
    </row>
    <row r="209" spans="1:30" s="133" customFormat="1" ht="15.6" outlineLevel="1">
      <c r="A209" s="82"/>
      <c r="B209" s="84" t="str">
        <f t="shared" si="9"/>
        <v/>
      </c>
      <c r="C209" s="186"/>
      <c r="D209" s="184" t="s">
        <v>655</v>
      </c>
      <c r="E209" s="82"/>
      <c r="F209" s="82"/>
      <c r="G209" s="106"/>
      <c r="H209" s="106"/>
      <c r="I209" s="81"/>
      <c r="J209" s="82"/>
      <c r="K209" s="106"/>
      <c r="L209" s="106"/>
      <c r="M209" s="106"/>
      <c r="N209" s="106"/>
      <c r="O209" s="83"/>
      <c r="P209" s="89" t="s">
        <v>221</v>
      </c>
      <c r="Q209" s="84"/>
      <c r="R209" s="85"/>
      <c r="S209" s="129"/>
      <c r="T209" s="129"/>
      <c r="U209" s="134"/>
      <c r="V209" s="134"/>
      <c r="W209" s="134"/>
      <c r="X209" s="129"/>
      <c r="Y209" s="129"/>
      <c r="Z209" s="129"/>
      <c r="AA209" s="129"/>
      <c r="AB209" s="129"/>
      <c r="AC209" s="129"/>
      <c r="AD209" s="129"/>
    </row>
    <row r="210" spans="1:30" s="133" customFormat="1" ht="15.6" outlineLevel="1">
      <c r="A210" s="82"/>
      <c r="B210" s="84"/>
      <c r="C210" s="186"/>
      <c r="D210" s="184"/>
      <c r="E210" s="82"/>
      <c r="F210" s="82"/>
      <c r="G210" s="106"/>
      <c r="H210" s="106"/>
      <c r="I210" s="81"/>
      <c r="J210" s="82"/>
      <c r="K210" s="106"/>
      <c r="L210" s="106"/>
      <c r="M210" s="106"/>
      <c r="N210" s="106"/>
      <c r="O210" s="83"/>
      <c r="P210" s="89" t="s">
        <v>221</v>
      </c>
      <c r="Q210" s="84"/>
      <c r="R210" s="85"/>
      <c r="S210" s="129"/>
      <c r="T210" s="129"/>
      <c r="U210" s="134"/>
      <c r="V210" s="134"/>
      <c r="W210" s="134"/>
      <c r="X210" s="129"/>
      <c r="Y210" s="129"/>
      <c r="Z210" s="129"/>
      <c r="AA210" s="129"/>
      <c r="AB210" s="129"/>
      <c r="AC210" s="129"/>
      <c r="AD210" s="129"/>
    </row>
    <row r="211" spans="1:30" s="133" customFormat="1" ht="154.94999999999999" customHeight="1" outlineLevel="1">
      <c r="A211" s="102">
        <v>70</v>
      </c>
      <c r="B211" s="84">
        <f t="shared" si="9"/>
        <v>70</v>
      </c>
      <c r="C211" s="186" t="str">
        <f t="shared" si="8"/>
        <v>IVF070</v>
      </c>
      <c r="D211" s="80" t="s">
        <v>181</v>
      </c>
      <c r="E211" s="102">
        <v>80</v>
      </c>
      <c r="F211" s="101" t="s">
        <v>4</v>
      </c>
      <c r="G211" s="103">
        <v>281</v>
      </c>
      <c r="H211" s="104">
        <f>ROUND(E211*G211,0)</f>
        <v>22480</v>
      </c>
      <c r="I211" s="81">
        <v>0</v>
      </c>
      <c r="J211" s="102" t="str">
        <f>F211</f>
        <v>Sqm</v>
      </c>
      <c r="K211" s="104">
        <f>G211</f>
        <v>281</v>
      </c>
      <c r="L211" s="104">
        <f>ROUND(I211*K211,0)</f>
        <v>0</v>
      </c>
      <c r="M211" s="106">
        <f>IF(L211&gt;H211,L211-H211,0)</f>
        <v>0</v>
      </c>
      <c r="N211" s="104">
        <f>IF(H211&gt;L211,H211-L211,0)</f>
        <v>22480</v>
      </c>
      <c r="O211" s="83" t="s">
        <v>816</v>
      </c>
      <c r="P211" s="89" t="s">
        <v>221</v>
      </c>
      <c r="Q211" s="84"/>
      <c r="R211" s="85"/>
      <c r="S211" s="129"/>
      <c r="T211" s="129"/>
      <c r="U211" s="134"/>
      <c r="V211" s="134"/>
      <c r="W211" s="134"/>
      <c r="X211" s="129"/>
      <c r="Y211" s="129"/>
      <c r="Z211" s="129"/>
      <c r="AA211" s="129"/>
      <c r="AB211" s="129"/>
      <c r="AC211" s="129"/>
      <c r="AD211" s="129"/>
    </row>
    <row r="212" spans="1:30" s="133" customFormat="1" ht="120" outlineLevel="1">
      <c r="A212" s="102">
        <v>71</v>
      </c>
      <c r="B212" s="84">
        <f t="shared" si="9"/>
        <v>71</v>
      </c>
      <c r="C212" s="186" t="str">
        <f t="shared" si="8"/>
        <v>IVF071</v>
      </c>
      <c r="D212" s="80" t="s">
        <v>72</v>
      </c>
      <c r="E212" s="102">
        <v>1050</v>
      </c>
      <c r="F212" s="101" t="s">
        <v>4</v>
      </c>
      <c r="G212" s="103">
        <v>260</v>
      </c>
      <c r="H212" s="104">
        <f>ROUND(E212*G212,0)</f>
        <v>273000</v>
      </c>
      <c r="I212" s="81">
        <v>872.13</v>
      </c>
      <c r="J212" s="102" t="str">
        <f>F212</f>
        <v>Sqm</v>
      </c>
      <c r="K212" s="104">
        <f>G212</f>
        <v>260</v>
      </c>
      <c r="L212" s="104">
        <f>ROUND(I212*K212,0)</f>
        <v>226754</v>
      </c>
      <c r="M212" s="106">
        <f>IF(L212&gt;H212,L212-H212,0)</f>
        <v>0</v>
      </c>
      <c r="N212" s="104">
        <f>IF(H212&gt;L212,H212-L212,0)</f>
        <v>46246</v>
      </c>
      <c r="O212" s="83" t="s">
        <v>817</v>
      </c>
      <c r="P212" s="89" t="s">
        <v>221</v>
      </c>
      <c r="Q212" s="84"/>
      <c r="R212" s="85"/>
      <c r="S212" s="129"/>
      <c r="T212" s="129"/>
      <c r="U212" s="134"/>
      <c r="V212" s="134"/>
      <c r="W212" s="134"/>
      <c r="X212" s="129"/>
      <c r="Y212" s="129"/>
      <c r="Z212" s="129"/>
      <c r="AA212" s="129"/>
      <c r="AB212" s="129"/>
      <c r="AC212" s="129"/>
      <c r="AD212" s="129"/>
    </row>
    <row r="213" spans="1:30" s="133" customFormat="1" ht="15.6" outlineLevel="1">
      <c r="A213" s="82"/>
      <c r="B213" s="84" t="str">
        <f t="shared" si="9"/>
        <v/>
      </c>
      <c r="C213" s="186"/>
      <c r="D213" s="184" t="s">
        <v>656</v>
      </c>
      <c r="E213" s="82"/>
      <c r="F213" s="82"/>
      <c r="G213" s="106"/>
      <c r="H213" s="106"/>
      <c r="I213" s="81"/>
      <c r="J213" s="82"/>
      <c r="K213" s="106"/>
      <c r="L213" s="106"/>
      <c r="M213" s="106"/>
      <c r="N213" s="106"/>
      <c r="O213" s="83"/>
      <c r="P213" s="89" t="s">
        <v>221</v>
      </c>
      <c r="Q213" s="84"/>
      <c r="R213" s="85"/>
      <c r="S213" s="129"/>
      <c r="T213" s="129"/>
      <c r="U213" s="134"/>
      <c r="V213" s="134"/>
      <c r="W213" s="134"/>
      <c r="X213" s="129"/>
      <c r="Y213" s="129"/>
      <c r="Z213" s="129"/>
      <c r="AA213" s="129"/>
      <c r="AB213" s="129"/>
      <c r="AC213" s="129"/>
      <c r="AD213" s="129"/>
    </row>
    <row r="214" spans="1:30" s="133" customFormat="1" ht="15.6" outlineLevel="1">
      <c r="A214" s="82"/>
      <c r="B214" s="84"/>
      <c r="C214" s="186"/>
      <c r="D214" s="184"/>
      <c r="E214" s="82"/>
      <c r="F214" s="82"/>
      <c r="G214" s="106"/>
      <c r="H214" s="106"/>
      <c r="I214" s="81"/>
      <c r="J214" s="82"/>
      <c r="K214" s="106"/>
      <c r="L214" s="106"/>
      <c r="M214" s="106"/>
      <c r="N214" s="106"/>
      <c r="O214" s="83"/>
      <c r="P214" s="89" t="s">
        <v>221</v>
      </c>
      <c r="Q214" s="84"/>
      <c r="R214" s="85"/>
      <c r="S214" s="129"/>
      <c r="T214" s="129"/>
      <c r="U214" s="134"/>
      <c r="V214" s="134"/>
      <c r="W214" s="134"/>
      <c r="X214" s="129"/>
      <c r="Y214" s="129"/>
      <c r="Z214" s="129"/>
      <c r="AA214" s="129"/>
      <c r="AB214" s="129"/>
      <c r="AC214" s="129"/>
      <c r="AD214" s="129"/>
    </row>
    <row r="215" spans="1:30" s="133" customFormat="1" ht="135" outlineLevel="1">
      <c r="A215" s="102">
        <v>72</v>
      </c>
      <c r="B215" s="84">
        <f t="shared" si="9"/>
        <v>72</v>
      </c>
      <c r="C215" s="186" t="str">
        <f t="shared" si="8"/>
        <v>IVF072</v>
      </c>
      <c r="D215" s="80" t="s">
        <v>73</v>
      </c>
      <c r="E215" s="102">
        <v>150</v>
      </c>
      <c r="F215" s="101" t="s">
        <v>4</v>
      </c>
      <c r="G215" s="103">
        <v>229</v>
      </c>
      <c r="H215" s="104">
        <f>ROUND(E215*G215,0)</f>
        <v>34350</v>
      </c>
      <c r="I215" s="81">
        <v>0</v>
      </c>
      <c r="J215" s="102" t="str">
        <f>F215</f>
        <v>Sqm</v>
      </c>
      <c r="K215" s="104">
        <f>G215</f>
        <v>229</v>
      </c>
      <c r="L215" s="104">
        <f>ROUND(I215*K215,0)</f>
        <v>0</v>
      </c>
      <c r="M215" s="106">
        <f>IF(L215&gt;H215,L215-H215,0)</f>
        <v>0</v>
      </c>
      <c r="N215" s="104">
        <f>IF(H215&gt;L215,H215-L215,0)</f>
        <v>34350</v>
      </c>
      <c r="O215" s="83" t="s">
        <v>687</v>
      </c>
      <c r="P215" s="89" t="s">
        <v>221</v>
      </c>
      <c r="Q215" s="84"/>
      <c r="R215" s="85"/>
      <c r="S215" s="129"/>
      <c r="T215" s="129"/>
      <c r="U215" s="134"/>
      <c r="V215" s="134"/>
      <c r="W215" s="134"/>
      <c r="X215" s="129"/>
      <c r="Y215" s="129"/>
      <c r="Z215" s="129"/>
      <c r="AA215" s="129"/>
      <c r="AB215" s="129"/>
      <c r="AC215" s="129"/>
      <c r="AD215" s="129"/>
    </row>
    <row r="216" spans="1:30" s="133" customFormat="1" outlineLevel="1">
      <c r="A216" s="82"/>
      <c r="B216" s="84" t="str">
        <f t="shared" si="9"/>
        <v/>
      </c>
      <c r="C216" s="186"/>
      <c r="D216" s="80"/>
      <c r="E216" s="82"/>
      <c r="F216" s="82"/>
      <c r="G216" s="106"/>
      <c r="H216" s="106"/>
      <c r="I216" s="81"/>
      <c r="J216" s="82"/>
      <c r="K216" s="106"/>
      <c r="L216" s="106"/>
      <c r="M216" s="106"/>
      <c r="N216" s="106"/>
      <c r="O216" s="83"/>
      <c r="P216" s="89" t="s">
        <v>221</v>
      </c>
      <c r="Q216" s="84"/>
      <c r="R216" s="85"/>
      <c r="S216" s="129"/>
      <c r="T216" s="129"/>
      <c r="U216" s="134"/>
      <c r="V216" s="134"/>
      <c r="W216" s="134"/>
      <c r="X216" s="129"/>
      <c r="Y216" s="129"/>
      <c r="Z216" s="129"/>
      <c r="AA216" s="129"/>
      <c r="AB216" s="129"/>
      <c r="AC216" s="129"/>
      <c r="AD216" s="129"/>
    </row>
    <row r="217" spans="1:30" s="133" customFormat="1" ht="165" outlineLevel="1">
      <c r="A217" s="102">
        <v>87</v>
      </c>
      <c r="B217" s="84">
        <f t="shared" si="9"/>
        <v>87</v>
      </c>
      <c r="C217" s="186" t="str">
        <f t="shared" ref="C217:C317" si="10">IF(ISBLANK(B217), "", IF(B217&lt;10, "IVF00" &amp; B217, IF(AND(B217&gt;=10, B217&lt;=99), "IVF0" &amp; B217, IF(B217&gt;99, "IVF" &amp; B217))))</f>
        <v>IVF087</v>
      </c>
      <c r="D217" s="80" t="s">
        <v>86</v>
      </c>
      <c r="E217" s="102">
        <v>125</v>
      </c>
      <c r="F217" s="101" t="s">
        <v>1</v>
      </c>
      <c r="G217" s="103">
        <v>5620</v>
      </c>
      <c r="H217" s="104">
        <f>ROUND(E217*G217,0)</f>
        <v>702500</v>
      </c>
      <c r="I217" s="81">
        <v>96.75</v>
      </c>
      <c r="J217" s="102" t="str">
        <f>F217</f>
        <v>sqm</v>
      </c>
      <c r="K217" s="104">
        <f>G217</f>
        <v>5620</v>
      </c>
      <c r="L217" s="104">
        <f>ROUND(I217*K217,0)</f>
        <v>543735</v>
      </c>
      <c r="M217" s="106">
        <f>IF(L217&gt;H217,L217-H217,0)</f>
        <v>0</v>
      </c>
      <c r="N217" s="104">
        <f>IF(H217&gt;L217,H217-L217,0)</f>
        <v>158765</v>
      </c>
      <c r="O217" s="83" t="s">
        <v>688</v>
      </c>
      <c r="P217" s="89" t="s">
        <v>221</v>
      </c>
      <c r="Q217" s="84"/>
      <c r="R217" s="85"/>
      <c r="S217" s="129"/>
      <c r="T217" s="129"/>
      <c r="U217" s="134"/>
      <c r="V217" s="134"/>
      <c r="W217" s="134"/>
      <c r="X217" s="129"/>
      <c r="Y217" s="129"/>
      <c r="Z217" s="129"/>
      <c r="AA217" s="129"/>
      <c r="AB217" s="129"/>
      <c r="AC217" s="129"/>
      <c r="AD217" s="129"/>
    </row>
    <row r="218" spans="1:30" ht="15.6" outlineLevel="1">
      <c r="A218" s="82"/>
      <c r="B218" s="84" t="str">
        <f t="shared" ref="B218:B317" si="11">IF(ISBLANK(A218),"",A218)</f>
        <v/>
      </c>
      <c r="C218" s="186"/>
      <c r="D218" s="184" t="s">
        <v>665</v>
      </c>
      <c r="E218" s="82"/>
      <c r="F218" s="82"/>
      <c r="G218" s="106"/>
      <c r="H218" s="106"/>
      <c r="I218" s="81"/>
      <c r="J218" s="82"/>
      <c r="K218" s="106"/>
      <c r="L218" s="106"/>
      <c r="M218" s="106"/>
      <c r="N218" s="106"/>
      <c r="O218" s="83"/>
      <c r="P218" s="89" t="s">
        <v>221</v>
      </c>
      <c r="Q218" s="84"/>
      <c r="R218" s="85"/>
      <c r="S218" s="85"/>
      <c r="T218" s="85"/>
      <c r="U218" s="144"/>
      <c r="V218" s="144"/>
      <c r="W218" s="144"/>
      <c r="X218" s="85"/>
      <c r="Y218" s="85"/>
      <c r="Z218" s="85"/>
      <c r="AA218" s="85"/>
      <c r="AB218" s="85"/>
      <c r="AC218" s="85"/>
      <c r="AD218" s="85"/>
    </row>
    <row r="219" spans="1:30" ht="15.6" outlineLevel="1">
      <c r="A219" s="82"/>
      <c r="B219" s="84"/>
      <c r="C219" s="186"/>
      <c r="D219" s="184"/>
      <c r="E219" s="82"/>
      <c r="F219" s="82"/>
      <c r="G219" s="106"/>
      <c r="H219" s="106"/>
      <c r="I219" s="81"/>
      <c r="J219" s="82"/>
      <c r="K219" s="106"/>
      <c r="L219" s="106"/>
      <c r="M219" s="106"/>
      <c r="N219" s="106"/>
      <c r="O219" s="83"/>
      <c r="P219" s="89" t="s">
        <v>221</v>
      </c>
      <c r="Q219" s="84"/>
      <c r="R219" s="85"/>
      <c r="S219" s="85"/>
      <c r="T219" s="85"/>
      <c r="U219" s="144"/>
      <c r="V219" s="144"/>
      <c r="W219" s="144"/>
      <c r="X219" s="85"/>
      <c r="Y219" s="85"/>
      <c r="Z219" s="85"/>
      <c r="AA219" s="85"/>
      <c r="AB219" s="85"/>
      <c r="AC219" s="85"/>
      <c r="AD219" s="85"/>
    </row>
    <row r="220" spans="1:30" ht="165" outlineLevel="1">
      <c r="A220" s="102">
        <v>88</v>
      </c>
      <c r="B220" s="84">
        <f t="shared" si="11"/>
        <v>88</v>
      </c>
      <c r="C220" s="186" t="str">
        <f t="shared" si="10"/>
        <v>IVF088</v>
      </c>
      <c r="D220" s="80" t="s">
        <v>169</v>
      </c>
      <c r="E220" s="102">
        <v>65</v>
      </c>
      <c r="F220" s="101" t="s">
        <v>1</v>
      </c>
      <c r="G220" s="103">
        <v>5135</v>
      </c>
      <c r="H220" s="104">
        <f>ROUND(E220*G220,0)</f>
        <v>333775</v>
      </c>
      <c r="I220" s="81">
        <v>48.02</v>
      </c>
      <c r="J220" s="102" t="str">
        <f>F220</f>
        <v>sqm</v>
      </c>
      <c r="K220" s="104">
        <f>G220</f>
        <v>5135</v>
      </c>
      <c r="L220" s="104">
        <f>ROUND(I220*K220,0)</f>
        <v>246583</v>
      </c>
      <c r="M220" s="106">
        <f>IF(L220&gt;H220,L220-H220,0)</f>
        <v>0</v>
      </c>
      <c r="N220" s="104">
        <f>IF(H220&gt;L220,H220-L220,0)</f>
        <v>87192</v>
      </c>
      <c r="O220" s="83" t="s">
        <v>688</v>
      </c>
      <c r="P220" s="89" t="s">
        <v>221</v>
      </c>
      <c r="Q220" s="84"/>
      <c r="R220" s="85"/>
      <c r="S220" s="85"/>
      <c r="T220" s="85"/>
      <c r="U220" s="144"/>
      <c r="V220" s="144"/>
      <c r="W220" s="144"/>
      <c r="X220" s="85"/>
      <c r="Y220" s="85"/>
      <c r="Z220" s="85"/>
      <c r="AA220" s="85"/>
      <c r="AB220" s="85"/>
      <c r="AC220" s="85"/>
      <c r="AD220" s="85"/>
    </row>
    <row r="221" spans="1:30" ht="15.6" outlineLevel="1">
      <c r="A221" s="82"/>
      <c r="B221" s="84" t="str">
        <f t="shared" si="11"/>
        <v/>
      </c>
      <c r="C221" s="186"/>
      <c r="D221" s="184" t="s">
        <v>666</v>
      </c>
      <c r="E221" s="82"/>
      <c r="F221" s="82"/>
      <c r="G221" s="106"/>
      <c r="H221" s="106"/>
      <c r="I221" s="81"/>
      <c r="J221" s="82"/>
      <c r="K221" s="106"/>
      <c r="L221" s="106"/>
      <c r="M221" s="106"/>
      <c r="N221" s="106"/>
      <c r="O221" s="83"/>
      <c r="P221" s="89" t="s">
        <v>221</v>
      </c>
      <c r="Q221" s="84"/>
      <c r="R221" s="85"/>
      <c r="S221" s="85"/>
      <c r="T221" s="85"/>
      <c r="U221" s="144"/>
      <c r="V221" s="144"/>
      <c r="W221" s="144"/>
      <c r="X221" s="85"/>
      <c r="Y221" s="85"/>
      <c r="Z221" s="85"/>
      <c r="AA221" s="85"/>
      <c r="AB221" s="85"/>
      <c r="AC221" s="85"/>
      <c r="AD221" s="85"/>
    </row>
    <row r="222" spans="1:30" ht="15.6" outlineLevel="1">
      <c r="A222" s="82"/>
      <c r="B222" s="84"/>
      <c r="C222" s="186"/>
      <c r="D222" s="184"/>
      <c r="E222" s="82"/>
      <c r="F222" s="82"/>
      <c r="G222" s="106"/>
      <c r="H222" s="106"/>
      <c r="I222" s="81"/>
      <c r="J222" s="82"/>
      <c r="K222" s="106"/>
      <c r="L222" s="106"/>
      <c r="M222" s="106"/>
      <c r="N222" s="106"/>
      <c r="O222" s="83"/>
      <c r="P222" s="89" t="s">
        <v>221</v>
      </c>
      <c r="Q222" s="84"/>
      <c r="R222" s="85"/>
      <c r="S222" s="85"/>
      <c r="T222" s="85"/>
      <c r="U222" s="144"/>
      <c r="V222" s="144"/>
      <c r="W222" s="144"/>
      <c r="X222" s="85"/>
      <c r="Y222" s="85"/>
      <c r="Z222" s="85"/>
      <c r="AA222" s="85"/>
      <c r="AB222" s="85"/>
      <c r="AC222" s="85"/>
      <c r="AD222" s="85"/>
    </row>
    <row r="223" spans="1:30" ht="210" outlineLevel="1">
      <c r="A223" s="102">
        <v>89</v>
      </c>
      <c r="B223" s="84">
        <f t="shared" si="11"/>
        <v>89</v>
      </c>
      <c r="C223" s="186" t="str">
        <f t="shared" si="10"/>
        <v>IVF089</v>
      </c>
      <c r="D223" s="80" t="s">
        <v>87</v>
      </c>
      <c r="E223" s="102">
        <v>5</v>
      </c>
      <c r="F223" s="101" t="s">
        <v>7</v>
      </c>
      <c r="G223" s="103">
        <v>46000</v>
      </c>
      <c r="H223" s="104">
        <f>ROUND(E223*G223,0)</f>
        <v>230000</v>
      </c>
      <c r="I223" s="81">
        <v>5</v>
      </c>
      <c r="J223" s="102" t="str">
        <f>F223</f>
        <v>No</v>
      </c>
      <c r="K223" s="104">
        <f>G223</f>
        <v>46000</v>
      </c>
      <c r="L223" s="104">
        <f>ROUND(I223*K223,0)</f>
        <v>230000</v>
      </c>
      <c r="M223" s="106">
        <f>IF(L223&gt;H223,L223-H223,0)</f>
        <v>0</v>
      </c>
      <c r="N223" s="104">
        <f>IF(H223&gt;L223,H223-L223,0)</f>
        <v>0</v>
      </c>
      <c r="O223" s="83" t="s">
        <v>548</v>
      </c>
      <c r="P223" s="89" t="s">
        <v>221</v>
      </c>
      <c r="Q223" s="84"/>
      <c r="R223" s="85"/>
      <c r="S223" s="85"/>
      <c r="T223" s="85"/>
      <c r="U223" s="144"/>
      <c r="V223" s="144"/>
      <c r="W223" s="144"/>
      <c r="X223" s="85"/>
      <c r="Y223" s="85"/>
      <c r="Z223" s="85"/>
      <c r="AA223" s="85"/>
      <c r="AB223" s="85"/>
      <c r="AC223" s="85"/>
      <c r="AD223" s="85"/>
    </row>
    <row r="224" spans="1:30" ht="15.6" outlineLevel="1">
      <c r="A224" s="82"/>
      <c r="B224" s="84" t="str">
        <f t="shared" si="11"/>
        <v/>
      </c>
      <c r="C224" s="186"/>
      <c r="D224" s="184" t="s">
        <v>668</v>
      </c>
      <c r="E224" s="82"/>
      <c r="F224" s="82"/>
      <c r="G224" s="106"/>
      <c r="H224" s="106"/>
      <c r="I224" s="81"/>
      <c r="J224" s="82"/>
      <c r="K224" s="106"/>
      <c r="L224" s="106"/>
      <c r="M224" s="106"/>
      <c r="N224" s="106"/>
      <c r="O224" s="83"/>
      <c r="P224" s="89" t="s">
        <v>221</v>
      </c>
      <c r="Q224" s="84"/>
      <c r="R224" s="85"/>
      <c r="S224" s="85"/>
      <c r="T224" s="85"/>
      <c r="U224" s="144"/>
      <c r="V224" s="144"/>
      <c r="W224" s="144"/>
      <c r="X224" s="85"/>
      <c r="Y224" s="85"/>
      <c r="Z224" s="85"/>
      <c r="AA224" s="85"/>
      <c r="AB224" s="85"/>
      <c r="AC224" s="85"/>
      <c r="AD224" s="85"/>
    </row>
    <row r="225" spans="1:30" ht="15.6" outlineLevel="1">
      <c r="A225" s="82"/>
      <c r="B225" s="84"/>
      <c r="C225" s="186"/>
      <c r="D225" s="184"/>
      <c r="E225" s="82"/>
      <c r="F225" s="82"/>
      <c r="G225" s="106"/>
      <c r="H225" s="106"/>
      <c r="I225" s="81"/>
      <c r="J225" s="82"/>
      <c r="K225" s="106"/>
      <c r="L225" s="106"/>
      <c r="M225" s="106"/>
      <c r="N225" s="106"/>
      <c r="O225" s="257"/>
      <c r="P225" s="89" t="s">
        <v>221</v>
      </c>
      <c r="Q225" s="84"/>
      <c r="R225" s="85"/>
      <c r="S225" s="85"/>
      <c r="T225" s="85"/>
      <c r="U225" s="144"/>
      <c r="V225" s="144"/>
      <c r="W225" s="144"/>
      <c r="X225" s="85"/>
      <c r="Y225" s="85"/>
      <c r="Z225" s="85"/>
      <c r="AA225" s="85"/>
      <c r="AB225" s="85"/>
      <c r="AC225" s="85"/>
      <c r="AD225" s="85"/>
    </row>
    <row r="226" spans="1:30" ht="195" outlineLevel="1">
      <c r="A226" s="102">
        <v>90</v>
      </c>
      <c r="B226" s="84">
        <f t="shared" si="11"/>
        <v>90</v>
      </c>
      <c r="C226" s="186" t="str">
        <f t="shared" si="10"/>
        <v>IVF090</v>
      </c>
      <c r="D226" s="80" t="s">
        <v>88</v>
      </c>
      <c r="E226" s="102">
        <v>1</v>
      </c>
      <c r="F226" s="101" t="s">
        <v>7</v>
      </c>
      <c r="G226" s="103">
        <v>28700</v>
      </c>
      <c r="H226" s="104">
        <f>ROUND(E226*G226,0)</f>
        <v>28700</v>
      </c>
      <c r="I226" s="81">
        <v>1</v>
      </c>
      <c r="J226" s="102" t="str">
        <f>F226</f>
        <v>No</v>
      </c>
      <c r="K226" s="104">
        <f>G226</f>
        <v>28700</v>
      </c>
      <c r="L226" s="104">
        <f>ROUND(I226*K226,0)</f>
        <v>28700</v>
      </c>
      <c r="M226" s="106">
        <f>IF(L226&gt;H226,L226-H226,0)</f>
        <v>0</v>
      </c>
      <c r="N226" s="104">
        <f>IF(H226&gt;L226,H226-L226,0)</f>
        <v>0</v>
      </c>
      <c r="O226" s="781" t="s">
        <v>854</v>
      </c>
      <c r="P226" s="89" t="s">
        <v>221</v>
      </c>
      <c r="Q226" s="84"/>
      <c r="R226" s="85"/>
      <c r="S226" s="85"/>
      <c r="T226" s="85"/>
      <c r="U226" s="144"/>
      <c r="V226" s="144"/>
      <c r="W226" s="144"/>
      <c r="X226" s="85"/>
      <c r="Y226" s="85"/>
      <c r="Z226" s="85"/>
      <c r="AA226" s="85"/>
      <c r="AB226" s="85"/>
      <c r="AC226" s="85"/>
      <c r="AD226" s="85"/>
    </row>
    <row r="227" spans="1:30" ht="15.6" outlineLevel="1">
      <c r="A227" s="82"/>
      <c r="B227" s="84" t="str">
        <f t="shared" si="11"/>
        <v/>
      </c>
      <c r="C227" s="186"/>
      <c r="D227" s="110" t="s">
        <v>549</v>
      </c>
      <c r="E227" s="82"/>
      <c r="F227" s="82"/>
      <c r="G227" s="106"/>
      <c r="H227" s="106"/>
      <c r="I227" s="81">
        <v>2</v>
      </c>
      <c r="J227" s="102" t="s">
        <v>7</v>
      </c>
      <c r="K227" s="103">
        <v>28700</v>
      </c>
      <c r="L227" s="104">
        <f>ROUND(I227*K227,0)</f>
        <v>57400</v>
      </c>
      <c r="M227" s="106">
        <f>IF(L227&gt;H227,L227-H227,0)</f>
        <v>57400</v>
      </c>
      <c r="N227" s="104">
        <f>IF(H227&gt;L227,H227-L227,0)</f>
        <v>0</v>
      </c>
      <c r="O227" s="782"/>
      <c r="P227" s="89" t="s">
        <v>221</v>
      </c>
      <c r="Q227" s="84"/>
      <c r="R227" s="85"/>
      <c r="S227" s="85"/>
      <c r="T227" s="85"/>
      <c r="U227" s="144"/>
      <c r="V227" s="144"/>
      <c r="W227" s="144"/>
      <c r="X227" s="85"/>
      <c r="Y227" s="85"/>
      <c r="Z227" s="85"/>
      <c r="AA227" s="85"/>
      <c r="AB227" s="85"/>
      <c r="AC227" s="85"/>
      <c r="AD227" s="85"/>
    </row>
    <row r="228" spans="1:30" ht="15.6" outlineLevel="1">
      <c r="A228" s="82"/>
      <c r="B228" s="84"/>
      <c r="C228" s="186"/>
      <c r="D228" s="184" t="s">
        <v>668</v>
      </c>
      <c r="E228" s="82"/>
      <c r="F228" s="82"/>
      <c r="G228" s="106"/>
      <c r="H228" s="106"/>
      <c r="I228" s="81"/>
      <c r="J228" s="102"/>
      <c r="K228" s="103"/>
      <c r="L228" s="104"/>
      <c r="M228" s="106"/>
      <c r="N228" s="104"/>
      <c r="O228" s="258"/>
      <c r="P228" s="89" t="s">
        <v>221</v>
      </c>
      <c r="Q228" s="84"/>
      <c r="R228" s="85"/>
      <c r="S228" s="85"/>
      <c r="T228" s="85"/>
      <c r="U228" s="144"/>
      <c r="V228" s="144"/>
      <c r="W228" s="144"/>
      <c r="X228" s="85"/>
      <c r="Y228" s="85"/>
      <c r="Z228" s="85"/>
      <c r="AA228" s="85"/>
      <c r="AB228" s="85"/>
      <c r="AC228" s="85"/>
      <c r="AD228" s="85"/>
    </row>
    <row r="229" spans="1:30" ht="15.6" outlineLevel="1">
      <c r="A229" s="82"/>
      <c r="B229" s="84"/>
      <c r="C229" s="186"/>
      <c r="D229" s="110"/>
      <c r="E229" s="82"/>
      <c r="F229" s="82"/>
      <c r="G229" s="106"/>
      <c r="H229" s="106"/>
      <c r="I229" s="81"/>
      <c r="J229" s="102"/>
      <c r="K229" s="103"/>
      <c r="L229" s="104"/>
      <c r="M229" s="106"/>
      <c r="N229" s="104"/>
      <c r="O229" s="258"/>
      <c r="P229" s="89" t="s">
        <v>221</v>
      </c>
      <c r="Q229" s="84"/>
      <c r="R229" s="85"/>
      <c r="S229" s="85"/>
      <c r="T229" s="85"/>
      <c r="U229" s="144"/>
      <c r="V229" s="144"/>
      <c r="W229" s="144"/>
      <c r="X229" s="85"/>
      <c r="Y229" s="85"/>
      <c r="Z229" s="85"/>
      <c r="AA229" s="85"/>
      <c r="AB229" s="85"/>
      <c r="AC229" s="85"/>
      <c r="AD229" s="85"/>
    </row>
    <row r="230" spans="1:30" ht="210" outlineLevel="1">
      <c r="A230" s="102">
        <v>91</v>
      </c>
      <c r="B230" s="84">
        <f t="shared" si="11"/>
        <v>91</v>
      </c>
      <c r="C230" s="186" t="str">
        <f t="shared" si="10"/>
        <v>IVF091</v>
      </c>
      <c r="D230" s="80" t="s">
        <v>89</v>
      </c>
      <c r="E230" s="102">
        <v>1</v>
      </c>
      <c r="F230" s="101" t="s">
        <v>7</v>
      </c>
      <c r="G230" s="103">
        <v>55000</v>
      </c>
      <c r="H230" s="104">
        <f>ROUND(E230*G230,0)</f>
        <v>55000</v>
      </c>
      <c r="I230" s="81">
        <v>1</v>
      </c>
      <c r="J230" s="102" t="str">
        <f>F230</f>
        <v>No</v>
      </c>
      <c r="K230" s="104">
        <f>G230</f>
        <v>55000</v>
      </c>
      <c r="L230" s="104">
        <f>ROUND(I230*K230,0)</f>
        <v>55000</v>
      </c>
      <c r="M230" s="106">
        <f>IF(L230&gt;H230,L230-H230,0)</f>
        <v>0</v>
      </c>
      <c r="N230" s="104">
        <f>IF(H230&gt;L230,H230-L230,0)</f>
        <v>0</v>
      </c>
      <c r="O230" s="83" t="s">
        <v>548</v>
      </c>
      <c r="P230" s="89" t="s">
        <v>221</v>
      </c>
      <c r="Q230" s="84"/>
      <c r="R230" s="85"/>
      <c r="S230" s="85"/>
      <c r="T230" s="85"/>
      <c r="U230" s="144"/>
      <c r="V230" s="144"/>
      <c r="W230" s="144"/>
      <c r="X230" s="85"/>
      <c r="Y230" s="85"/>
      <c r="Z230" s="85"/>
      <c r="AA230" s="85"/>
      <c r="AB230" s="85"/>
      <c r="AC230" s="85"/>
      <c r="AD230" s="85"/>
    </row>
    <row r="231" spans="1:30" ht="15.6" outlineLevel="1">
      <c r="A231" s="82"/>
      <c r="B231" s="84" t="str">
        <f t="shared" si="11"/>
        <v/>
      </c>
      <c r="C231" s="186"/>
      <c r="D231" s="184" t="s">
        <v>669</v>
      </c>
      <c r="E231" s="82"/>
      <c r="F231" s="82"/>
      <c r="G231" s="106"/>
      <c r="H231" s="106"/>
      <c r="I231" s="81"/>
      <c r="J231" s="82"/>
      <c r="K231" s="106"/>
      <c r="L231" s="106"/>
      <c r="M231" s="106"/>
      <c r="N231" s="106"/>
      <c r="O231" s="83"/>
      <c r="P231" s="89" t="s">
        <v>221</v>
      </c>
      <c r="Q231" s="84"/>
      <c r="R231" s="85"/>
      <c r="S231" s="85"/>
      <c r="T231" s="85"/>
      <c r="U231" s="144"/>
      <c r="V231" s="144"/>
      <c r="W231" s="144"/>
      <c r="X231" s="85"/>
      <c r="Y231" s="85"/>
      <c r="Z231" s="85"/>
      <c r="AA231" s="85"/>
      <c r="AB231" s="85"/>
      <c r="AC231" s="85"/>
      <c r="AD231" s="85"/>
    </row>
    <row r="232" spans="1:30" ht="15.6" outlineLevel="1">
      <c r="A232" s="82"/>
      <c r="B232" s="84"/>
      <c r="C232" s="186"/>
      <c r="D232" s="184"/>
      <c r="E232" s="82"/>
      <c r="F232" s="82"/>
      <c r="G232" s="106"/>
      <c r="H232" s="106"/>
      <c r="I232" s="81"/>
      <c r="J232" s="82"/>
      <c r="K232" s="106"/>
      <c r="L232" s="106"/>
      <c r="M232" s="106"/>
      <c r="N232" s="106"/>
      <c r="O232" s="83"/>
      <c r="P232" s="89" t="s">
        <v>221</v>
      </c>
      <c r="Q232" s="84"/>
      <c r="R232" s="85"/>
      <c r="S232" s="85"/>
      <c r="T232" s="85"/>
      <c r="U232" s="144"/>
      <c r="V232" s="144"/>
      <c r="W232" s="144"/>
      <c r="X232" s="85"/>
      <c r="Y232" s="85"/>
      <c r="Z232" s="85"/>
      <c r="AA232" s="85"/>
      <c r="AB232" s="85"/>
      <c r="AC232" s="85"/>
      <c r="AD232" s="85"/>
    </row>
    <row r="233" spans="1:30" ht="45" outlineLevel="1">
      <c r="A233" s="102">
        <v>92</v>
      </c>
      <c r="B233" s="84">
        <f t="shared" si="11"/>
        <v>92</v>
      </c>
      <c r="C233" s="186" t="str">
        <f t="shared" si="10"/>
        <v>IVF092</v>
      </c>
      <c r="D233" s="80" t="s">
        <v>90</v>
      </c>
      <c r="E233" s="102">
        <v>120</v>
      </c>
      <c r="F233" s="101" t="s">
        <v>3</v>
      </c>
      <c r="G233" s="103">
        <v>585</v>
      </c>
      <c r="H233" s="104">
        <f>ROUND(E233*G233,0)</f>
        <v>70200</v>
      </c>
      <c r="I233" s="81">
        <v>63.61</v>
      </c>
      <c r="J233" s="102" t="str">
        <f>F233</f>
        <v>Rmt</v>
      </c>
      <c r="K233" s="104">
        <f>G233</f>
        <v>585</v>
      </c>
      <c r="L233" s="104">
        <f>ROUND(I233*K233,0)</f>
        <v>37212</v>
      </c>
      <c r="M233" s="106">
        <f>IF(L233&gt;H233,L233-H233,0)</f>
        <v>0</v>
      </c>
      <c r="N233" s="104">
        <f>IF(H233&gt;L233,H233-L233,0)</f>
        <v>32988</v>
      </c>
      <c r="O233" s="83" t="s">
        <v>689</v>
      </c>
      <c r="P233" s="89" t="s">
        <v>221</v>
      </c>
      <c r="Q233" s="84"/>
      <c r="R233" s="85"/>
      <c r="S233" s="85"/>
      <c r="T233" s="85"/>
      <c r="U233" s="144"/>
      <c r="V233" s="144"/>
      <c r="W233" s="144"/>
      <c r="X233" s="85"/>
      <c r="Y233" s="85"/>
      <c r="Z233" s="85"/>
      <c r="AA233" s="85"/>
      <c r="AB233" s="85"/>
      <c r="AC233" s="85"/>
      <c r="AD233" s="85"/>
    </row>
    <row r="234" spans="1:30" ht="15.6" outlineLevel="1">
      <c r="A234" s="82"/>
      <c r="B234" s="84" t="str">
        <f t="shared" si="11"/>
        <v/>
      </c>
      <c r="C234" s="186"/>
      <c r="D234" s="184" t="s">
        <v>667</v>
      </c>
      <c r="E234" s="82"/>
      <c r="F234" s="82"/>
      <c r="G234" s="106"/>
      <c r="H234" s="106"/>
      <c r="I234" s="81"/>
      <c r="J234" s="82"/>
      <c r="K234" s="106"/>
      <c r="L234" s="106"/>
      <c r="M234" s="106"/>
      <c r="N234" s="106"/>
      <c r="O234" s="83"/>
      <c r="P234" s="89" t="s">
        <v>221</v>
      </c>
      <c r="Q234" s="84"/>
      <c r="R234" s="85"/>
      <c r="S234" s="85"/>
      <c r="T234" s="85"/>
      <c r="U234" s="144"/>
      <c r="V234" s="144"/>
      <c r="W234" s="144"/>
      <c r="X234" s="85"/>
      <c r="Y234" s="85"/>
      <c r="Z234" s="85"/>
      <c r="AA234" s="85"/>
      <c r="AB234" s="85"/>
      <c r="AC234" s="85"/>
      <c r="AD234" s="85"/>
    </row>
    <row r="235" spans="1:30" ht="15.6" outlineLevel="1">
      <c r="A235" s="82"/>
      <c r="B235" s="84"/>
      <c r="C235" s="186"/>
      <c r="D235" s="184"/>
      <c r="E235" s="82"/>
      <c r="F235" s="82"/>
      <c r="G235" s="106"/>
      <c r="H235" s="106"/>
      <c r="I235" s="81"/>
      <c r="J235" s="82"/>
      <c r="K235" s="106"/>
      <c r="L235" s="106"/>
      <c r="M235" s="106"/>
      <c r="N235" s="106"/>
      <c r="O235" s="83"/>
      <c r="P235" s="89" t="s">
        <v>221</v>
      </c>
      <c r="Q235" s="84"/>
      <c r="R235" s="85"/>
      <c r="S235" s="85"/>
      <c r="T235" s="85"/>
      <c r="U235" s="144"/>
      <c r="V235" s="144"/>
      <c r="W235" s="144"/>
      <c r="X235" s="85"/>
      <c r="Y235" s="85"/>
      <c r="Z235" s="85"/>
      <c r="AA235" s="85"/>
      <c r="AB235" s="85"/>
      <c r="AC235" s="85"/>
      <c r="AD235" s="85"/>
    </row>
    <row r="236" spans="1:30" s="141" customFormat="1" ht="105" outlineLevel="1">
      <c r="A236" s="102">
        <v>93</v>
      </c>
      <c r="B236" s="84">
        <f t="shared" si="11"/>
        <v>93</v>
      </c>
      <c r="C236" s="186" t="str">
        <f t="shared" si="10"/>
        <v>IVF093</v>
      </c>
      <c r="D236" s="80" t="s">
        <v>182</v>
      </c>
      <c r="E236" s="102">
        <v>155</v>
      </c>
      <c r="F236" s="101" t="s">
        <v>4</v>
      </c>
      <c r="G236" s="103">
        <v>4070</v>
      </c>
      <c r="H236" s="104">
        <f>ROUND(E236*G236,0)</f>
        <v>630850</v>
      </c>
      <c r="I236" s="81">
        <v>124.84</v>
      </c>
      <c r="J236" s="102" t="str">
        <f>F236</f>
        <v>Sqm</v>
      </c>
      <c r="K236" s="104">
        <f>G236</f>
        <v>4070</v>
      </c>
      <c r="L236" s="104">
        <f>ROUND(I236*K236,0)</f>
        <v>508099</v>
      </c>
      <c r="M236" s="106">
        <f>IF(L236&gt;H236,L236-H236,0)</f>
        <v>0</v>
      </c>
      <c r="N236" s="104">
        <f>IF(H236&gt;L236,H236-L236,0)</f>
        <v>122751</v>
      </c>
      <c r="O236" s="83" t="s">
        <v>689</v>
      </c>
      <c r="P236" s="89" t="s">
        <v>221</v>
      </c>
      <c r="Q236" s="84"/>
      <c r="R236" s="85"/>
      <c r="S236" s="139"/>
      <c r="T236" s="139"/>
      <c r="U236" s="140"/>
      <c r="V236" s="140"/>
      <c r="W236" s="140"/>
      <c r="X236" s="139"/>
      <c r="Y236" s="139"/>
      <c r="Z236" s="139"/>
      <c r="AA236" s="139"/>
      <c r="AB236" s="139"/>
      <c r="AC236" s="139"/>
      <c r="AD236" s="139"/>
    </row>
    <row r="237" spans="1:30" ht="15.6" outlineLevel="1">
      <c r="A237" s="82"/>
      <c r="B237" s="84" t="str">
        <f t="shared" si="11"/>
        <v/>
      </c>
      <c r="C237" s="186"/>
      <c r="D237" s="184" t="s">
        <v>658</v>
      </c>
      <c r="E237" s="82"/>
      <c r="F237" s="82"/>
      <c r="G237" s="106"/>
      <c r="H237" s="106"/>
      <c r="I237" s="81"/>
      <c r="J237" s="82"/>
      <c r="K237" s="106"/>
      <c r="L237" s="106"/>
      <c r="M237" s="106"/>
      <c r="N237" s="106"/>
      <c r="O237" s="83"/>
      <c r="P237" s="89" t="s">
        <v>221</v>
      </c>
      <c r="Q237" s="84"/>
      <c r="R237" s="85"/>
      <c r="S237" s="85"/>
      <c r="T237" s="85"/>
      <c r="U237" s="144"/>
      <c r="V237" s="144"/>
      <c r="W237" s="144"/>
      <c r="X237" s="85"/>
      <c r="Y237" s="85"/>
      <c r="Z237" s="85"/>
      <c r="AA237" s="85"/>
      <c r="AB237" s="85"/>
      <c r="AC237" s="85"/>
      <c r="AD237" s="85"/>
    </row>
    <row r="238" spans="1:30" ht="15.6" outlineLevel="1">
      <c r="A238" s="82"/>
      <c r="B238" s="84"/>
      <c r="C238" s="186"/>
      <c r="D238" s="184"/>
      <c r="E238" s="82"/>
      <c r="F238" s="82"/>
      <c r="G238" s="106"/>
      <c r="H238" s="106"/>
      <c r="I238" s="81"/>
      <c r="J238" s="82"/>
      <c r="K238" s="106"/>
      <c r="L238" s="106"/>
      <c r="M238" s="106"/>
      <c r="N238" s="106"/>
      <c r="O238" s="83"/>
      <c r="P238" s="89" t="s">
        <v>221</v>
      </c>
      <c r="Q238" s="84"/>
      <c r="R238" s="85"/>
      <c r="S238" s="85"/>
      <c r="T238" s="85"/>
      <c r="U238" s="144"/>
      <c r="V238" s="144"/>
      <c r="W238" s="144"/>
      <c r="X238" s="85"/>
      <c r="Y238" s="85"/>
      <c r="Z238" s="85"/>
      <c r="AA238" s="85"/>
      <c r="AB238" s="85"/>
      <c r="AC238" s="85"/>
      <c r="AD238" s="85"/>
    </row>
    <row r="239" spans="1:30" ht="45" outlineLevel="1">
      <c r="A239" s="102">
        <v>94</v>
      </c>
      <c r="B239" s="84">
        <f t="shared" si="11"/>
        <v>94</v>
      </c>
      <c r="C239" s="186" t="str">
        <f t="shared" si="10"/>
        <v>IVF094</v>
      </c>
      <c r="D239" s="80" t="s">
        <v>550</v>
      </c>
      <c r="E239" s="102">
        <v>1</v>
      </c>
      <c r="F239" s="101" t="s">
        <v>7</v>
      </c>
      <c r="G239" s="103">
        <v>355000</v>
      </c>
      <c r="H239" s="104">
        <f>ROUND(E239*G239,0)</f>
        <v>355000</v>
      </c>
      <c r="I239" s="81">
        <v>1</v>
      </c>
      <c r="J239" s="102" t="str">
        <f>F239</f>
        <v>No</v>
      </c>
      <c r="K239" s="104">
        <f>G239</f>
        <v>355000</v>
      </c>
      <c r="L239" s="104">
        <f>ROUND(I239*K239,0)</f>
        <v>355000</v>
      </c>
      <c r="M239" s="106">
        <f>IF(L239&gt;H239,L239-H239,0)</f>
        <v>0</v>
      </c>
      <c r="N239" s="104">
        <f>IF(H239&gt;L239,H239-L239,0)</f>
        <v>0</v>
      </c>
      <c r="O239" s="83" t="s">
        <v>548</v>
      </c>
      <c r="P239" s="89" t="s">
        <v>221</v>
      </c>
      <c r="Q239" s="84"/>
      <c r="R239" s="85"/>
      <c r="S239" s="85"/>
      <c r="T239" s="85"/>
      <c r="U239" s="144"/>
      <c r="V239" s="144"/>
      <c r="W239" s="144"/>
      <c r="X239" s="85"/>
      <c r="Y239" s="85"/>
      <c r="Z239" s="85"/>
      <c r="AA239" s="85"/>
      <c r="AB239" s="85"/>
      <c r="AC239" s="85"/>
      <c r="AD239" s="85"/>
    </row>
    <row r="240" spans="1:30" ht="15.6" outlineLevel="1">
      <c r="A240" s="82"/>
      <c r="B240" s="84" t="str">
        <f t="shared" si="11"/>
        <v/>
      </c>
      <c r="C240" s="186"/>
      <c r="D240" s="184" t="s">
        <v>650</v>
      </c>
      <c r="E240" s="82"/>
      <c r="F240" s="82"/>
      <c r="G240" s="106"/>
      <c r="H240" s="106"/>
      <c r="I240" s="81"/>
      <c r="J240" s="82"/>
      <c r="K240" s="106"/>
      <c r="L240" s="106"/>
      <c r="M240" s="106"/>
      <c r="N240" s="106"/>
      <c r="O240" s="83"/>
      <c r="P240" s="89" t="s">
        <v>221</v>
      </c>
      <c r="Q240" s="84"/>
      <c r="R240" s="85"/>
      <c r="S240" s="85"/>
      <c r="T240" s="85"/>
      <c r="U240" s="144"/>
      <c r="V240" s="144"/>
      <c r="W240" s="144"/>
      <c r="X240" s="85"/>
      <c r="Y240" s="85"/>
      <c r="Z240" s="85"/>
      <c r="AA240" s="85"/>
      <c r="AB240" s="85"/>
      <c r="AC240" s="85"/>
      <c r="AD240" s="85"/>
    </row>
    <row r="241" spans="1:30" ht="15.6" outlineLevel="1">
      <c r="A241" s="82"/>
      <c r="B241" s="84"/>
      <c r="C241" s="186"/>
      <c r="D241" s="184"/>
      <c r="E241" s="82"/>
      <c r="F241" s="82"/>
      <c r="G241" s="106"/>
      <c r="H241" s="106"/>
      <c r="I241" s="81"/>
      <c r="J241" s="82"/>
      <c r="K241" s="106"/>
      <c r="L241" s="106"/>
      <c r="M241" s="106"/>
      <c r="N241" s="106"/>
      <c r="O241" s="83"/>
      <c r="P241" s="89" t="s">
        <v>221</v>
      </c>
      <c r="Q241" s="84"/>
      <c r="R241" s="85"/>
      <c r="S241" s="85"/>
      <c r="T241" s="85"/>
      <c r="U241" s="144"/>
      <c r="V241" s="144"/>
      <c r="W241" s="144"/>
      <c r="X241" s="85"/>
      <c r="Y241" s="85"/>
      <c r="Z241" s="85"/>
      <c r="AA241" s="85"/>
      <c r="AB241" s="85"/>
      <c r="AC241" s="85"/>
      <c r="AD241" s="85"/>
    </row>
    <row r="242" spans="1:30" ht="75" outlineLevel="1">
      <c r="A242" s="102">
        <v>95</v>
      </c>
      <c r="B242" s="84">
        <f t="shared" si="11"/>
        <v>95</v>
      </c>
      <c r="C242" s="186" t="str">
        <f t="shared" si="10"/>
        <v>IVF095</v>
      </c>
      <c r="D242" s="80" t="s">
        <v>91</v>
      </c>
      <c r="E242" s="102">
        <v>3</v>
      </c>
      <c r="F242" s="101" t="s">
        <v>7</v>
      </c>
      <c r="G242" s="103">
        <v>61000</v>
      </c>
      <c r="H242" s="104">
        <f>ROUND(E242*G242,0)</f>
        <v>183000</v>
      </c>
      <c r="I242" s="81">
        <v>3</v>
      </c>
      <c r="J242" s="102" t="str">
        <f>F242</f>
        <v>No</v>
      </c>
      <c r="K242" s="104">
        <f>G242</f>
        <v>61000</v>
      </c>
      <c r="L242" s="104">
        <f>ROUND(I242*K242,0)</f>
        <v>183000</v>
      </c>
      <c r="M242" s="106">
        <f>IF(L242&gt;H242,L242-H242,0)</f>
        <v>0</v>
      </c>
      <c r="N242" s="104">
        <f>IF(H242&gt;L242,H242-L242,0)</f>
        <v>0</v>
      </c>
      <c r="O242" s="83" t="s">
        <v>548</v>
      </c>
      <c r="P242" s="89" t="s">
        <v>221</v>
      </c>
      <c r="Q242" s="84"/>
      <c r="R242" s="85"/>
      <c r="S242" s="85"/>
      <c r="T242" s="85"/>
      <c r="U242" s="144"/>
      <c r="V242" s="144"/>
      <c r="W242" s="144"/>
      <c r="X242" s="85"/>
      <c r="Y242" s="85"/>
      <c r="Z242" s="85"/>
      <c r="AA242" s="85"/>
      <c r="AB242" s="85"/>
      <c r="AC242" s="85"/>
      <c r="AD242" s="85"/>
    </row>
    <row r="243" spans="1:30" ht="15.6" outlineLevel="1">
      <c r="A243" s="82"/>
      <c r="B243" s="84" t="str">
        <f t="shared" si="11"/>
        <v/>
      </c>
      <c r="C243" s="186"/>
      <c r="D243" s="184" t="s">
        <v>651</v>
      </c>
      <c r="E243" s="82"/>
      <c r="F243" s="82"/>
      <c r="G243" s="106"/>
      <c r="H243" s="106"/>
      <c r="I243" s="81"/>
      <c r="J243" s="82"/>
      <c r="K243" s="106"/>
      <c r="L243" s="106"/>
      <c r="M243" s="106"/>
      <c r="N243" s="106"/>
      <c r="O243" s="83"/>
      <c r="P243" s="89" t="s">
        <v>221</v>
      </c>
      <c r="Q243" s="84"/>
      <c r="R243" s="85"/>
      <c r="S243" s="85"/>
      <c r="T243" s="85"/>
      <c r="U243" s="144"/>
      <c r="V243" s="144"/>
      <c r="W243" s="144"/>
      <c r="X243" s="85"/>
      <c r="Y243" s="85"/>
      <c r="Z243" s="85"/>
      <c r="AA243" s="85"/>
      <c r="AB243" s="85"/>
      <c r="AC243" s="85"/>
      <c r="AD243" s="85"/>
    </row>
    <row r="244" spans="1:30" ht="15.6" outlineLevel="1">
      <c r="A244" s="82"/>
      <c r="B244" s="84"/>
      <c r="C244" s="186"/>
      <c r="D244" s="184"/>
      <c r="E244" s="82"/>
      <c r="F244" s="82"/>
      <c r="G244" s="106"/>
      <c r="H244" s="106"/>
      <c r="I244" s="81"/>
      <c r="J244" s="82"/>
      <c r="K244" s="106"/>
      <c r="L244" s="106"/>
      <c r="M244" s="106"/>
      <c r="N244" s="106"/>
      <c r="O244" s="83"/>
      <c r="P244" s="89" t="s">
        <v>221</v>
      </c>
      <c r="Q244" s="84"/>
      <c r="R244" s="85"/>
      <c r="S244" s="85"/>
      <c r="T244" s="85"/>
      <c r="U244" s="144"/>
      <c r="V244" s="144"/>
      <c r="W244" s="144"/>
      <c r="X244" s="85"/>
      <c r="Y244" s="85"/>
      <c r="Z244" s="85"/>
      <c r="AA244" s="85"/>
      <c r="AB244" s="85"/>
      <c r="AC244" s="85"/>
      <c r="AD244" s="85"/>
    </row>
    <row r="245" spans="1:30" ht="15.6">
      <c r="A245" s="82"/>
      <c r="B245" s="84" t="str">
        <f t="shared" si="11"/>
        <v/>
      </c>
      <c r="C245" s="186"/>
      <c r="D245" s="145"/>
      <c r="E245" s="82"/>
      <c r="F245" s="82"/>
      <c r="G245" s="106"/>
      <c r="H245" s="106"/>
      <c r="I245" s="81"/>
      <c r="J245" s="82"/>
      <c r="K245" s="146" t="s">
        <v>214</v>
      </c>
      <c r="L245" s="147">
        <f>SUM(L152:L243)</f>
        <v>5612831</v>
      </c>
      <c r="M245" s="147">
        <f>SUM(M152:M243)</f>
        <v>459997</v>
      </c>
      <c r="N245" s="147">
        <f>SUM(N152:N243)</f>
        <v>2278719</v>
      </c>
      <c r="O245" s="83"/>
      <c r="P245" s="89"/>
      <c r="Q245" s="84"/>
      <c r="R245" s="85"/>
      <c r="S245" s="85"/>
      <c r="T245" s="85"/>
      <c r="U245" s="144"/>
      <c r="V245" s="144"/>
      <c r="W245" s="144"/>
      <c r="X245" s="85"/>
      <c r="Y245" s="85"/>
      <c r="Z245" s="85"/>
      <c r="AA245" s="85"/>
      <c r="AB245" s="85"/>
      <c r="AC245" s="85"/>
      <c r="AD245" s="85"/>
    </row>
    <row r="246" spans="1:30" ht="15.6">
      <c r="A246" s="283"/>
      <c r="B246" s="280"/>
      <c r="C246" s="281"/>
      <c r="D246" s="282"/>
      <c r="E246" s="283"/>
      <c r="F246" s="283"/>
      <c r="G246" s="284"/>
      <c r="H246" s="284"/>
      <c r="I246" s="285"/>
      <c r="J246" s="283"/>
      <c r="K246" s="286"/>
      <c r="L246" s="287"/>
      <c r="M246" s="287"/>
      <c r="N246" s="287"/>
      <c r="O246" s="295"/>
      <c r="P246" s="89"/>
      <c r="Q246" s="84"/>
      <c r="R246" s="85"/>
      <c r="S246" s="85"/>
      <c r="T246" s="85"/>
      <c r="U246" s="112"/>
      <c r="V246" s="108"/>
      <c r="W246" s="109"/>
      <c r="X246" s="85"/>
      <c r="Y246" s="85"/>
      <c r="Z246" s="85"/>
      <c r="AA246" s="85"/>
      <c r="AB246" s="85"/>
      <c r="AC246" s="85"/>
      <c r="AD246" s="85"/>
    </row>
    <row r="247" spans="1:30" ht="15.6">
      <c r="A247" s="289"/>
      <c r="B247" s="111"/>
      <c r="C247" s="200"/>
      <c r="E247" s="289"/>
      <c r="F247" s="289"/>
      <c r="G247" s="301"/>
      <c r="H247" s="301"/>
      <c r="I247" s="290"/>
      <c r="J247" s="289"/>
      <c r="K247" s="291"/>
      <c r="L247" s="292"/>
      <c r="M247" s="292"/>
      <c r="N247" s="292"/>
      <c r="P247" s="89"/>
      <c r="Q247" s="84"/>
      <c r="R247" s="85"/>
      <c r="S247" s="85"/>
      <c r="T247" s="85"/>
      <c r="U247" s="112"/>
      <c r="V247" s="108"/>
      <c r="W247" s="109"/>
      <c r="X247" s="85"/>
      <c r="Y247" s="85"/>
      <c r="Z247" s="85"/>
      <c r="AA247" s="85"/>
      <c r="AB247" s="85"/>
      <c r="AC247" s="85"/>
      <c r="AD247" s="85"/>
    </row>
    <row r="248" spans="1:30" ht="15.6">
      <c r="A248" s="289"/>
      <c r="B248" s="111"/>
      <c r="C248" s="200"/>
      <c r="E248" s="289"/>
      <c r="F248" s="289"/>
      <c r="G248" s="301"/>
      <c r="H248" s="301"/>
      <c r="I248" s="290"/>
      <c r="J248" s="289"/>
      <c r="K248" s="291"/>
      <c r="L248" s="292"/>
      <c r="M248" s="292"/>
      <c r="N248" s="292"/>
      <c r="P248" s="89"/>
      <c r="Q248" s="84"/>
      <c r="R248" s="85"/>
      <c r="S248" s="85"/>
      <c r="T248" s="85"/>
      <c r="U248" s="112"/>
      <c r="V248" s="108"/>
      <c r="W248" s="109"/>
      <c r="X248" s="85"/>
      <c r="Y248" s="85"/>
      <c r="Z248" s="85"/>
      <c r="AA248" s="85"/>
      <c r="AB248" s="85"/>
      <c r="AC248" s="85"/>
      <c r="AD248" s="85"/>
    </row>
    <row r="249" spans="1:30" ht="15.6">
      <c r="A249" s="288" t="s">
        <v>731</v>
      </c>
      <c r="B249" s="111"/>
      <c r="D249" s="87"/>
      <c r="E249" s="294" t="s">
        <v>730</v>
      </c>
      <c r="F249" s="289"/>
      <c r="H249" s="288" t="s">
        <v>728</v>
      </c>
      <c r="I249" s="290"/>
      <c r="J249" s="289"/>
      <c r="K249" s="291"/>
      <c r="L249" s="87"/>
      <c r="M249" s="292"/>
      <c r="N249" s="293" t="s">
        <v>729</v>
      </c>
      <c r="P249" s="89"/>
      <c r="Q249" s="84"/>
      <c r="R249" s="85"/>
      <c r="S249" s="85"/>
      <c r="T249" s="85"/>
      <c r="U249" s="112"/>
      <c r="V249" s="108"/>
      <c r="W249" s="109"/>
      <c r="X249" s="85"/>
      <c r="Y249" s="85"/>
      <c r="Z249" s="85"/>
      <c r="AA249" s="85"/>
      <c r="AB249" s="85"/>
      <c r="AC249" s="85"/>
      <c r="AD249" s="85"/>
    </row>
    <row r="250" spans="1:30" ht="15.6">
      <c r="A250" s="288" t="s">
        <v>732</v>
      </c>
      <c r="B250" s="111"/>
      <c r="D250" s="87"/>
      <c r="E250" s="294" t="s">
        <v>720</v>
      </c>
      <c r="F250" s="289"/>
      <c r="H250" s="288" t="s">
        <v>721</v>
      </c>
      <c r="I250" s="290"/>
      <c r="J250" s="289"/>
      <c r="K250" s="291"/>
      <c r="L250" s="87"/>
      <c r="M250" s="292"/>
      <c r="N250" s="293" t="s">
        <v>722</v>
      </c>
      <c r="P250" s="89"/>
      <c r="Q250" s="84"/>
      <c r="R250" s="85"/>
      <c r="S250" s="85"/>
      <c r="T250" s="85"/>
      <c r="U250" s="112"/>
      <c r="V250" s="108"/>
      <c r="W250" s="109"/>
      <c r="X250" s="85"/>
      <c r="Y250" s="85"/>
      <c r="Z250" s="85"/>
      <c r="AA250" s="85"/>
      <c r="AB250" s="85"/>
      <c r="AC250" s="85"/>
      <c r="AD250" s="85"/>
    </row>
    <row r="251" spans="1:30" ht="15.6">
      <c r="A251" s="289"/>
      <c r="B251" s="111"/>
      <c r="C251" s="200"/>
      <c r="D251" s="315"/>
      <c r="E251" s="289"/>
      <c r="F251" s="289"/>
      <c r="G251" s="301"/>
      <c r="H251" s="301"/>
      <c r="I251" s="290"/>
      <c r="J251" s="289"/>
      <c r="K251" s="316"/>
      <c r="L251" s="317"/>
      <c r="M251" s="317"/>
      <c r="N251" s="317"/>
      <c r="P251" s="89"/>
      <c r="Q251" s="84"/>
      <c r="R251" s="85"/>
      <c r="S251" s="85"/>
      <c r="T251" s="85"/>
      <c r="U251" s="144"/>
      <c r="V251" s="144"/>
      <c r="W251" s="144"/>
      <c r="X251" s="85"/>
      <c r="Y251" s="85"/>
      <c r="Z251" s="85"/>
      <c r="AA251" s="85"/>
      <c r="AB251" s="85"/>
      <c r="AC251" s="85"/>
      <c r="AD251" s="85"/>
    </row>
    <row r="252" spans="1:30" ht="17.399999999999999">
      <c r="A252" s="302"/>
      <c r="B252" s="303" t="str">
        <f t="shared" si="11"/>
        <v/>
      </c>
      <c r="C252" s="304"/>
      <c r="D252" s="312" t="s">
        <v>174</v>
      </c>
      <c r="E252" s="302"/>
      <c r="F252" s="306"/>
      <c r="G252" s="313"/>
      <c r="H252" s="308"/>
      <c r="I252" s="314"/>
      <c r="J252" s="302"/>
      <c r="K252" s="310"/>
      <c r="L252" s="310"/>
      <c r="M252" s="311"/>
      <c r="N252" s="310"/>
      <c r="O252" s="258"/>
      <c r="P252" s="89"/>
      <c r="Q252" s="84"/>
      <c r="R252" s="85"/>
      <c r="S252" s="85"/>
      <c r="T252" s="85"/>
      <c r="U252" s="144"/>
      <c r="V252" s="144"/>
      <c r="W252" s="144"/>
      <c r="X252" s="85"/>
      <c r="Y252" s="85"/>
      <c r="Z252" s="85"/>
      <c r="AA252" s="85"/>
      <c r="AB252" s="85"/>
      <c r="AC252" s="85"/>
      <c r="AD252" s="85" t="e">
        <f>#REF!*6</f>
        <v>#REF!</v>
      </c>
    </row>
    <row r="253" spans="1:30" ht="105" outlineLevel="1">
      <c r="A253" s="102">
        <v>73</v>
      </c>
      <c r="B253" s="84">
        <f t="shared" si="11"/>
        <v>73</v>
      </c>
      <c r="C253" s="186" t="str">
        <f t="shared" si="10"/>
        <v>IVF073</v>
      </c>
      <c r="D253" s="80" t="s">
        <v>183</v>
      </c>
      <c r="E253" s="102">
        <v>5</v>
      </c>
      <c r="F253" s="101" t="s">
        <v>7</v>
      </c>
      <c r="G253" s="103">
        <v>881</v>
      </c>
      <c r="H253" s="104">
        <f>ROUND(E253*G253,0)</f>
        <v>4405</v>
      </c>
      <c r="I253" s="81">
        <v>1</v>
      </c>
      <c r="J253" s="102" t="str">
        <f>F253</f>
        <v>No</v>
      </c>
      <c r="K253" s="104">
        <f>G253</f>
        <v>881</v>
      </c>
      <c r="L253" s="104">
        <f>ROUND(I253*K253,0)</f>
        <v>881</v>
      </c>
      <c r="M253" s="106">
        <f>IF(L253&gt;H253,L253-H253,0)</f>
        <v>0</v>
      </c>
      <c r="N253" s="104">
        <f>IF(H253&gt;L253,H253-L253,0)</f>
        <v>3524</v>
      </c>
      <c r="O253" s="83" t="s">
        <v>599</v>
      </c>
      <c r="P253" s="89" t="s">
        <v>222</v>
      </c>
      <c r="Q253" s="84"/>
      <c r="R253" s="85"/>
      <c r="S253" s="85"/>
      <c r="T253" s="85"/>
      <c r="U253" s="144"/>
      <c r="V253" s="144"/>
      <c r="W253" s="144"/>
      <c r="X253" s="85"/>
      <c r="Y253" s="85"/>
      <c r="Z253" s="85"/>
      <c r="AA253" s="85"/>
      <c r="AB253" s="85">
        <v>0.63</v>
      </c>
      <c r="AC253" s="85"/>
      <c r="AD253" s="85"/>
    </row>
    <row r="254" spans="1:30" ht="15.6" outlineLevel="1">
      <c r="A254" s="82"/>
      <c r="B254" s="84" t="str">
        <f t="shared" si="11"/>
        <v/>
      </c>
      <c r="C254" s="186"/>
      <c r="D254" s="184" t="s">
        <v>674</v>
      </c>
      <c r="E254" s="82"/>
      <c r="F254" s="82"/>
      <c r="G254" s="106"/>
      <c r="H254" s="106"/>
      <c r="I254" s="81"/>
      <c r="J254" s="82"/>
      <c r="K254" s="106"/>
      <c r="L254" s="106"/>
      <c r="M254" s="106"/>
      <c r="N254" s="106"/>
      <c r="O254" s="83"/>
      <c r="P254" s="89" t="s">
        <v>222</v>
      </c>
      <c r="Q254" s="84"/>
      <c r="R254" s="85"/>
      <c r="S254" s="85"/>
      <c r="T254" s="85"/>
      <c r="U254" s="112"/>
      <c r="V254" s="108"/>
      <c r="W254" s="109"/>
      <c r="X254" s="113"/>
      <c r="Y254" s="85"/>
      <c r="Z254" s="85"/>
      <c r="AA254" s="85"/>
      <c r="AB254" s="85"/>
      <c r="AC254" s="85"/>
      <c r="AD254" s="85"/>
    </row>
    <row r="255" spans="1:30" ht="15.6" outlineLevel="1">
      <c r="A255" s="82"/>
      <c r="B255" s="84"/>
      <c r="C255" s="186"/>
      <c r="D255" s="184"/>
      <c r="E255" s="82"/>
      <c r="F255" s="82"/>
      <c r="G255" s="106"/>
      <c r="H255" s="106"/>
      <c r="I255" s="81"/>
      <c r="J255" s="82"/>
      <c r="K255" s="106"/>
      <c r="L255" s="106"/>
      <c r="M255" s="106"/>
      <c r="N255" s="106"/>
      <c r="O255" s="83"/>
      <c r="P255" s="89" t="s">
        <v>222</v>
      </c>
      <c r="Q255" s="84"/>
      <c r="R255" s="85"/>
      <c r="S255" s="85"/>
      <c r="T255" s="85"/>
      <c r="U255" s="112"/>
      <c r="V255" s="108"/>
      <c r="W255" s="109"/>
      <c r="X255" s="113"/>
      <c r="Y255" s="85"/>
      <c r="Z255" s="85"/>
      <c r="AA255" s="85"/>
      <c r="AB255" s="85"/>
      <c r="AC255" s="85"/>
      <c r="AD255" s="85"/>
    </row>
    <row r="256" spans="1:30" ht="120" outlineLevel="1">
      <c r="A256" s="102">
        <v>74</v>
      </c>
      <c r="B256" s="84">
        <f t="shared" si="11"/>
        <v>74</v>
      </c>
      <c r="C256" s="186" t="str">
        <f t="shared" si="10"/>
        <v>IVF074</v>
      </c>
      <c r="D256" s="80" t="s">
        <v>74</v>
      </c>
      <c r="E256" s="102">
        <v>75</v>
      </c>
      <c r="F256" s="101" t="s">
        <v>3</v>
      </c>
      <c r="G256" s="103">
        <v>199</v>
      </c>
      <c r="H256" s="104">
        <f>ROUND(E256*G256,0)</f>
        <v>14925</v>
      </c>
      <c r="I256" s="81">
        <v>39.5</v>
      </c>
      <c r="J256" s="102" t="str">
        <f>F256</f>
        <v>Rmt</v>
      </c>
      <c r="K256" s="104">
        <f>G256</f>
        <v>199</v>
      </c>
      <c r="L256" s="104">
        <f>ROUND(I256*K256,0)</f>
        <v>7861</v>
      </c>
      <c r="M256" s="106">
        <f>IF(L256&gt;H256,L256-H256,0)</f>
        <v>0</v>
      </c>
      <c r="N256" s="104">
        <f>IF(H256&gt;L256,H256-L256,0)</f>
        <v>7064</v>
      </c>
      <c r="O256" s="83" t="s">
        <v>840</v>
      </c>
      <c r="P256" s="89" t="s">
        <v>222</v>
      </c>
      <c r="Q256" s="84"/>
      <c r="R256" s="85"/>
      <c r="S256" s="85"/>
      <c r="T256" s="85"/>
      <c r="U256" s="112"/>
      <c r="V256" s="108"/>
      <c r="W256" s="109"/>
      <c r="X256" s="113"/>
      <c r="Y256" s="85"/>
      <c r="Z256" s="85"/>
      <c r="AA256" s="85"/>
      <c r="AB256" s="85"/>
      <c r="AC256" s="85"/>
      <c r="AD256" s="85"/>
    </row>
    <row r="257" spans="1:30" outlineLevel="1">
      <c r="A257" s="82"/>
      <c r="B257" s="84" t="str">
        <f t="shared" si="11"/>
        <v/>
      </c>
      <c r="C257" s="186"/>
      <c r="D257" s="80"/>
      <c r="E257" s="82"/>
      <c r="F257" s="82"/>
      <c r="G257" s="106"/>
      <c r="H257" s="106"/>
      <c r="I257" s="81"/>
      <c r="J257" s="82"/>
      <c r="K257" s="106"/>
      <c r="L257" s="106"/>
      <c r="M257" s="106"/>
      <c r="N257" s="106"/>
      <c r="O257" s="83"/>
      <c r="P257" s="89" t="s">
        <v>222</v>
      </c>
      <c r="Q257" s="84"/>
      <c r="R257" s="85"/>
      <c r="S257" s="85"/>
      <c r="T257" s="85"/>
      <c r="U257" s="112"/>
      <c r="V257" s="108"/>
      <c r="W257" s="109"/>
      <c r="X257" s="113"/>
      <c r="Y257" s="85"/>
      <c r="Z257" s="85"/>
      <c r="AA257" s="85"/>
      <c r="AB257" s="85"/>
      <c r="AC257" s="85"/>
      <c r="AD257" s="85"/>
    </row>
    <row r="258" spans="1:30" ht="120" outlineLevel="1">
      <c r="A258" s="102">
        <v>75</v>
      </c>
      <c r="B258" s="84">
        <f t="shared" si="11"/>
        <v>75</v>
      </c>
      <c r="C258" s="186" t="str">
        <f t="shared" si="10"/>
        <v>IVF075</v>
      </c>
      <c r="D258" s="80" t="s">
        <v>75</v>
      </c>
      <c r="E258" s="102">
        <v>75</v>
      </c>
      <c r="F258" s="101" t="s">
        <v>3</v>
      </c>
      <c r="G258" s="103">
        <v>229</v>
      </c>
      <c r="H258" s="104">
        <f>ROUND(E258*G258,0)</f>
        <v>17175</v>
      </c>
      <c r="I258" s="81">
        <v>75</v>
      </c>
      <c r="J258" s="102" t="str">
        <f>F258</f>
        <v>Rmt</v>
      </c>
      <c r="K258" s="104">
        <f>G258</f>
        <v>229</v>
      </c>
      <c r="L258" s="104">
        <f>ROUND(I258*K258,0)</f>
        <v>17175</v>
      </c>
      <c r="M258" s="106">
        <f>IF(L258&gt;H258,L258-H258,0)</f>
        <v>0</v>
      </c>
      <c r="N258" s="104">
        <f>IF(H258&gt;L258,H258-L258,0)</f>
        <v>0</v>
      </c>
      <c r="O258" s="83" t="s">
        <v>839</v>
      </c>
      <c r="P258" s="89" t="s">
        <v>222</v>
      </c>
      <c r="Q258" s="84"/>
      <c r="R258" s="85"/>
      <c r="S258" s="85"/>
      <c r="T258" s="85"/>
      <c r="U258" s="112"/>
      <c r="V258" s="108"/>
      <c r="W258" s="109"/>
      <c r="X258" s="113"/>
      <c r="Y258" s="85"/>
      <c r="Z258" s="85"/>
      <c r="AA258" s="85"/>
      <c r="AB258" s="85"/>
      <c r="AC258" s="85"/>
      <c r="AD258" s="85"/>
    </row>
    <row r="259" spans="1:30" ht="15.6" outlineLevel="1">
      <c r="A259" s="102"/>
      <c r="B259" s="84"/>
      <c r="C259" s="186"/>
      <c r="D259" s="110" t="s">
        <v>184</v>
      </c>
      <c r="E259" s="102"/>
      <c r="F259" s="101"/>
      <c r="G259" s="103"/>
      <c r="H259" s="104"/>
      <c r="I259" s="81">
        <v>30.4</v>
      </c>
      <c r="J259" s="102" t="s">
        <v>3</v>
      </c>
      <c r="K259" s="104">
        <f>K258</f>
        <v>229</v>
      </c>
      <c r="L259" s="104">
        <f>ROUND(I259*K259,0)</f>
        <v>6962</v>
      </c>
      <c r="M259" s="106">
        <f>IF(L259&gt;H259,L259-H259,0)</f>
        <v>6962</v>
      </c>
      <c r="N259" s="104">
        <f>IF(H259&gt;L259,H259-L259,0)</f>
        <v>0</v>
      </c>
      <c r="O259" s="83"/>
      <c r="P259" s="89" t="s">
        <v>222</v>
      </c>
      <c r="Q259" s="84"/>
      <c r="R259" s="85"/>
      <c r="S259" s="85"/>
      <c r="T259" s="85"/>
      <c r="U259" s="112"/>
      <c r="V259" s="108"/>
      <c r="W259" s="109"/>
      <c r="X259" s="113"/>
      <c r="Y259" s="85"/>
      <c r="Z259" s="85"/>
      <c r="AA259" s="85"/>
      <c r="AB259" s="85"/>
      <c r="AC259" s="85"/>
      <c r="AD259" s="85"/>
    </row>
    <row r="260" spans="1:30" ht="15.6" outlineLevel="1">
      <c r="A260" s="82"/>
      <c r="B260" s="84" t="str">
        <f t="shared" si="11"/>
        <v/>
      </c>
      <c r="C260" s="186"/>
      <c r="D260" s="184" t="s">
        <v>671</v>
      </c>
      <c r="E260" s="82"/>
      <c r="F260" s="82"/>
      <c r="G260" s="106"/>
      <c r="H260" s="106"/>
      <c r="I260" s="81"/>
      <c r="J260" s="82"/>
      <c r="K260" s="106"/>
      <c r="L260" s="106"/>
      <c r="M260" s="106"/>
      <c r="N260" s="106"/>
      <c r="O260" s="83"/>
      <c r="P260" s="89" t="s">
        <v>222</v>
      </c>
      <c r="Q260" s="84"/>
      <c r="R260" s="85"/>
      <c r="S260" s="85"/>
      <c r="T260" s="85"/>
      <c r="U260" s="112"/>
      <c r="V260" s="108"/>
      <c r="W260" s="109"/>
      <c r="X260" s="113"/>
      <c r="Y260" s="85"/>
      <c r="Z260" s="85"/>
      <c r="AA260" s="85"/>
      <c r="AB260" s="85"/>
      <c r="AC260" s="85"/>
      <c r="AD260" s="85"/>
    </row>
    <row r="261" spans="1:30" ht="15.6" outlineLevel="1">
      <c r="A261" s="82"/>
      <c r="B261" s="84"/>
      <c r="C261" s="186"/>
      <c r="D261" s="184"/>
      <c r="E261" s="82"/>
      <c r="F261" s="82"/>
      <c r="G261" s="106"/>
      <c r="H261" s="106"/>
      <c r="I261" s="81"/>
      <c r="J261" s="82"/>
      <c r="K261" s="106"/>
      <c r="L261" s="106"/>
      <c r="M261" s="106"/>
      <c r="N261" s="106"/>
      <c r="O261" s="83"/>
      <c r="P261" s="89" t="s">
        <v>222</v>
      </c>
      <c r="Q261" s="84"/>
      <c r="R261" s="85"/>
      <c r="S261" s="85"/>
      <c r="T261" s="85"/>
      <c r="U261" s="112"/>
      <c r="V261" s="108"/>
      <c r="W261" s="109"/>
      <c r="X261" s="113"/>
      <c r="Y261" s="85"/>
      <c r="Z261" s="85"/>
      <c r="AA261" s="85"/>
      <c r="AB261" s="85"/>
      <c r="AC261" s="85"/>
      <c r="AD261" s="85"/>
    </row>
    <row r="262" spans="1:30" ht="135" outlineLevel="1">
      <c r="A262" s="102">
        <v>76</v>
      </c>
      <c r="B262" s="84">
        <f t="shared" si="11"/>
        <v>76</v>
      </c>
      <c r="C262" s="186" t="str">
        <f t="shared" si="10"/>
        <v>IVF076</v>
      </c>
      <c r="D262" s="80" t="s">
        <v>76</v>
      </c>
      <c r="E262" s="102">
        <v>90</v>
      </c>
      <c r="F262" s="101" t="s">
        <v>3</v>
      </c>
      <c r="G262" s="103">
        <v>327</v>
      </c>
      <c r="H262" s="104">
        <f>ROUND(E262*G262,0)</f>
        <v>29430</v>
      </c>
      <c r="I262" s="81">
        <v>0</v>
      </c>
      <c r="J262" s="102" t="str">
        <f>F262</f>
        <v>Rmt</v>
      </c>
      <c r="K262" s="104">
        <f>G262</f>
        <v>327</v>
      </c>
      <c r="L262" s="104">
        <f>ROUND(I262*K262,0)</f>
        <v>0</v>
      </c>
      <c r="M262" s="106">
        <f>IF(L262&gt;H262,L262-H262,0)</f>
        <v>0</v>
      </c>
      <c r="N262" s="104">
        <f>IF(H262&gt;L262,H262-L262,0)</f>
        <v>29430</v>
      </c>
      <c r="O262" s="83" t="s">
        <v>839</v>
      </c>
      <c r="P262" s="89" t="s">
        <v>222</v>
      </c>
      <c r="Q262" s="84"/>
      <c r="R262" s="85"/>
      <c r="S262" s="85"/>
      <c r="T262" s="85"/>
      <c r="U262" s="112"/>
      <c r="V262" s="108"/>
      <c r="W262" s="109"/>
      <c r="X262" s="113"/>
      <c r="Y262" s="85"/>
      <c r="Z262" s="85"/>
      <c r="AA262" s="85"/>
      <c r="AB262" s="85"/>
      <c r="AC262" s="85"/>
      <c r="AD262" s="85"/>
    </row>
    <row r="263" spans="1:30" outlineLevel="1">
      <c r="A263" s="82"/>
      <c r="B263" s="84" t="str">
        <f t="shared" si="11"/>
        <v/>
      </c>
      <c r="C263" s="186"/>
      <c r="D263" s="80"/>
      <c r="E263" s="82"/>
      <c r="F263" s="82"/>
      <c r="G263" s="106"/>
      <c r="H263" s="106"/>
      <c r="I263" s="81"/>
      <c r="J263" s="82"/>
      <c r="K263" s="106"/>
      <c r="L263" s="106"/>
      <c r="M263" s="106"/>
      <c r="N263" s="106"/>
      <c r="O263" s="83"/>
      <c r="P263" s="89" t="s">
        <v>222</v>
      </c>
      <c r="Q263" s="84"/>
      <c r="R263" s="85"/>
      <c r="S263" s="85"/>
      <c r="T263" s="85"/>
      <c r="U263" s="112"/>
      <c r="V263" s="108"/>
      <c r="W263" s="109"/>
      <c r="X263" s="113"/>
      <c r="Y263" s="85"/>
      <c r="Z263" s="85"/>
      <c r="AA263" s="85"/>
      <c r="AB263" s="85"/>
      <c r="AC263" s="85"/>
      <c r="AD263" s="85"/>
    </row>
    <row r="264" spans="1:30" ht="135" outlineLevel="1">
      <c r="A264" s="102">
        <v>77</v>
      </c>
      <c r="B264" s="84">
        <f t="shared" si="11"/>
        <v>77</v>
      </c>
      <c r="C264" s="186" t="str">
        <f t="shared" si="10"/>
        <v>IVF077</v>
      </c>
      <c r="D264" s="80" t="s">
        <v>77</v>
      </c>
      <c r="E264" s="102">
        <v>75</v>
      </c>
      <c r="F264" s="101" t="s">
        <v>3</v>
      </c>
      <c r="G264" s="103">
        <v>444</v>
      </c>
      <c r="H264" s="104">
        <f>ROUND(E264*G264,0)</f>
        <v>33300</v>
      </c>
      <c r="I264" s="81">
        <v>26.63</v>
      </c>
      <c r="J264" s="102" t="str">
        <f>F264</f>
        <v>Rmt</v>
      </c>
      <c r="K264" s="104">
        <f>G264</f>
        <v>444</v>
      </c>
      <c r="L264" s="104">
        <f>ROUND(I264*K264,0)</f>
        <v>11824</v>
      </c>
      <c r="M264" s="106">
        <f>IF(L264&gt;H264,L264-H264,0)</f>
        <v>0</v>
      </c>
      <c r="N264" s="104">
        <f>IF(H264&gt;L264,H264-L264,0)</f>
        <v>21476</v>
      </c>
      <c r="O264" s="83" t="s">
        <v>839</v>
      </c>
      <c r="P264" s="89" t="s">
        <v>222</v>
      </c>
      <c r="Q264" s="84"/>
      <c r="R264" s="85"/>
      <c r="S264" s="85"/>
      <c r="T264" s="85"/>
      <c r="U264" s="112"/>
      <c r="V264" s="108"/>
      <c r="W264" s="109"/>
      <c r="X264" s="113"/>
      <c r="Y264" s="85"/>
      <c r="Z264" s="85"/>
      <c r="AA264" s="85"/>
      <c r="AB264" s="85"/>
      <c r="AC264" s="85"/>
      <c r="AD264" s="85"/>
    </row>
    <row r="265" spans="1:30" ht="15.6" outlineLevel="1">
      <c r="A265" s="82"/>
      <c r="B265" s="84" t="str">
        <f t="shared" si="11"/>
        <v/>
      </c>
      <c r="C265" s="186"/>
      <c r="D265" s="184" t="s">
        <v>670</v>
      </c>
      <c r="E265" s="82"/>
      <c r="F265" s="82"/>
      <c r="G265" s="106"/>
      <c r="H265" s="106"/>
      <c r="I265" s="81"/>
      <c r="J265" s="82"/>
      <c r="K265" s="106"/>
      <c r="L265" s="106"/>
      <c r="M265" s="106"/>
      <c r="N265" s="106"/>
      <c r="O265" s="83"/>
      <c r="P265" s="89" t="s">
        <v>222</v>
      </c>
      <c r="Q265" s="84"/>
      <c r="R265" s="85"/>
      <c r="S265" s="85"/>
      <c r="T265" s="85"/>
      <c r="U265" s="112"/>
      <c r="V265" s="108"/>
      <c r="W265" s="109"/>
      <c r="X265" s="113"/>
      <c r="Y265" s="85"/>
      <c r="Z265" s="85"/>
      <c r="AA265" s="85"/>
      <c r="AB265" s="85"/>
      <c r="AC265" s="85"/>
      <c r="AD265" s="85"/>
    </row>
    <row r="266" spans="1:30" ht="15.6" outlineLevel="1">
      <c r="A266" s="82"/>
      <c r="B266" s="84"/>
      <c r="C266" s="186"/>
      <c r="D266" s="184"/>
      <c r="E266" s="82"/>
      <c r="F266" s="82"/>
      <c r="G266" s="106"/>
      <c r="H266" s="106"/>
      <c r="I266" s="81"/>
      <c r="J266" s="82"/>
      <c r="K266" s="106"/>
      <c r="L266" s="106"/>
      <c r="M266" s="106"/>
      <c r="N266" s="106"/>
      <c r="O266" s="83"/>
      <c r="P266" s="89" t="s">
        <v>222</v>
      </c>
      <c r="Q266" s="84"/>
      <c r="R266" s="85"/>
      <c r="S266" s="85"/>
      <c r="T266" s="85"/>
      <c r="U266" s="112"/>
      <c r="V266" s="108"/>
      <c r="W266" s="109"/>
      <c r="X266" s="113"/>
      <c r="Y266" s="85"/>
      <c r="Z266" s="85"/>
      <c r="AA266" s="85"/>
      <c r="AB266" s="85"/>
      <c r="AC266" s="85"/>
      <c r="AD266" s="85"/>
    </row>
    <row r="267" spans="1:30" ht="75" outlineLevel="1">
      <c r="A267" s="102">
        <v>78</v>
      </c>
      <c r="B267" s="84">
        <f t="shared" si="11"/>
        <v>78</v>
      </c>
      <c r="C267" s="186" t="str">
        <f t="shared" si="10"/>
        <v>IVF078</v>
      </c>
      <c r="D267" s="80" t="s">
        <v>78</v>
      </c>
      <c r="E267" s="102">
        <v>5</v>
      </c>
      <c r="F267" s="101" t="s">
        <v>7</v>
      </c>
      <c r="G267" s="103">
        <v>1750</v>
      </c>
      <c r="H267" s="104">
        <f>ROUND(E267*G267,0)</f>
        <v>8750</v>
      </c>
      <c r="I267" s="81">
        <v>3</v>
      </c>
      <c r="J267" s="102" t="str">
        <f>F267</f>
        <v>No</v>
      </c>
      <c r="K267" s="104">
        <f>G267</f>
        <v>1750</v>
      </c>
      <c r="L267" s="104">
        <f>ROUND(I267*K267,0)</f>
        <v>5250</v>
      </c>
      <c r="M267" s="106">
        <f>IF(L267&gt;H267,L267-H267,0)</f>
        <v>0</v>
      </c>
      <c r="N267" s="104">
        <f>IF(H267&gt;L267,H267-L267,0)</f>
        <v>3500</v>
      </c>
      <c r="O267" s="83" t="s">
        <v>599</v>
      </c>
      <c r="P267" s="89" t="s">
        <v>222</v>
      </c>
      <c r="Q267" s="84"/>
      <c r="R267" s="85"/>
      <c r="S267" s="85"/>
      <c r="T267" s="85"/>
      <c r="U267" s="112"/>
      <c r="V267" s="108"/>
      <c r="W267" s="109"/>
      <c r="X267" s="113"/>
      <c r="Y267" s="85"/>
      <c r="Z267" s="85"/>
      <c r="AA267" s="85"/>
      <c r="AB267" s="85"/>
      <c r="AC267" s="85"/>
      <c r="AD267" s="85"/>
    </row>
    <row r="268" spans="1:30" outlineLevel="1">
      <c r="A268" s="82"/>
      <c r="B268" s="84" t="str">
        <f t="shared" si="11"/>
        <v/>
      </c>
      <c r="C268" s="186"/>
      <c r="D268" s="80"/>
      <c r="E268" s="82"/>
      <c r="F268" s="82"/>
      <c r="G268" s="106"/>
      <c r="H268" s="106"/>
      <c r="I268" s="81"/>
      <c r="J268" s="82"/>
      <c r="K268" s="106"/>
      <c r="L268" s="106"/>
      <c r="M268" s="106"/>
      <c r="N268" s="106"/>
      <c r="O268" s="83"/>
      <c r="P268" s="89" t="s">
        <v>222</v>
      </c>
      <c r="Q268" s="84"/>
      <c r="R268" s="85"/>
      <c r="S268" s="85"/>
      <c r="T268" s="85"/>
      <c r="U268" s="112"/>
      <c r="V268" s="108"/>
      <c r="W268" s="109"/>
      <c r="X268" s="113"/>
      <c r="Y268" s="85"/>
      <c r="Z268" s="85"/>
      <c r="AA268" s="85"/>
      <c r="AB268" s="85"/>
      <c r="AC268" s="85"/>
      <c r="AD268" s="85"/>
    </row>
    <row r="269" spans="1:30" ht="75" outlineLevel="1">
      <c r="A269" s="102">
        <v>79</v>
      </c>
      <c r="B269" s="84">
        <f t="shared" si="11"/>
        <v>79</v>
      </c>
      <c r="C269" s="186" t="str">
        <f t="shared" si="10"/>
        <v>IVF079</v>
      </c>
      <c r="D269" s="80" t="s">
        <v>79</v>
      </c>
      <c r="E269" s="102">
        <v>10</v>
      </c>
      <c r="F269" s="101" t="s">
        <v>7</v>
      </c>
      <c r="G269" s="103">
        <v>220</v>
      </c>
      <c r="H269" s="104">
        <f>ROUND(E269*G269,0)</f>
        <v>2200</v>
      </c>
      <c r="I269" s="81">
        <v>5</v>
      </c>
      <c r="J269" s="102" t="str">
        <f>F269</f>
        <v>No</v>
      </c>
      <c r="K269" s="104">
        <f>G269</f>
        <v>220</v>
      </c>
      <c r="L269" s="104">
        <f>ROUND(I269*K269,0)</f>
        <v>1100</v>
      </c>
      <c r="M269" s="106">
        <f>IF(L269&gt;H269,L269-H269,0)</f>
        <v>0</v>
      </c>
      <c r="N269" s="104">
        <f>IF(H269&gt;L269,H269-L269,0)</f>
        <v>1100</v>
      </c>
      <c r="O269" s="83" t="s">
        <v>599</v>
      </c>
      <c r="P269" s="89" t="s">
        <v>222</v>
      </c>
      <c r="Q269" s="84"/>
      <c r="R269" s="85"/>
      <c r="S269" s="85"/>
      <c r="T269" s="85"/>
      <c r="U269" s="112"/>
      <c r="V269" s="108"/>
      <c r="W269" s="109"/>
      <c r="X269" s="113"/>
      <c r="Y269" s="85"/>
      <c r="Z269" s="85"/>
      <c r="AA269" s="85"/>
      <c r="AB269" s="85"/>
      <c r="AC269" s="85"/>
      <c r="AD269" s="85"/>
    </row>
    <row r="270" spans="1:30" ht="15.6" outlineLevel="1">
      <c r="A270" s="82"/>
      <c r="B270" s="84" t="str">
        <f t="shared" si="11"/>
        <v/>
      </c>
      <c r="C270" s="186"/>
      <c r="D270" s="184" t="s">
        <v>675</v>
      </c>
      <c r="E270" s="82"/>
      <c r="F270" s="82"/>
      <c r="G270" s="106"/>
      <c r="H270" s="106"/>
      <c r="I270" s="81"/>
      <c r="J270" s="82"/>
      <c r="K270" s="106"/>
      <c r="L270" s="106"/>
      <c r="M270" s="106"/>
      <c r="N270" s="106"/>
      <c r="O270" s="83"/>
      <c r="P270" s="89" t="s">
        <v>222</v>
      </c>
      <c r="Q270" s="84"/>
      <c r="R270" s="85"/>
      <c r="S270" s="85"/>
      <c r="T270" s="85"/>
      <c r="U270" s="112"/>
      <c r="V270" s="108"/>
      <c r="W270" s="109"/>
      <c r="X270" s="113"/>
      <c r="Y270" s="85"/>
      <c r="Z270" s="85"/>
      <c r="AA270" s="85"/>
      <c r="AB270" s="85"/>
      <c r="AC270" s="85"/>
      <c r="AD270" s="85"/>
    </row>
    <row r="271" spans="1:30" ht="15.6" outlineLevel="1">
      <c r="A271" s="82"/>
      <c r="B271" s="84"/>
      <c r="C271" s="186"/>
      <c r="D271" s="184"/>
      <c r="E271" s="82"/>
      <c r="F271" s="82"/>
      <c r="G271" s="106"/>
      <c r="H271" s="106"/>
      <c r="I271" s="81"/>
      <c r="J271" s="82"/>
      <c r="K271" s="106"/>
      <c r="L271" s="106"/>
      <c r="M271" s="106"/>
      <c r="N271" s="106"/>
      <c r="O271" s="83"/>
      <c r="P271" s="89" t="s">
        <v>222</v>
      </c>
      <c r="Q271" s="84"/>
      <c r="R271" s="85"/>
      <c r="S271" s="85"/>
      <c r="T271" s="85"/>
      <c r="U271" s="112"/>
      <c r="V271" s="108"/>
      <c r="W271" s="109"/>
      <c r="X271" s="113"/>
      <c r="Y271" s="85"/>
      <c r="Z271" s="85"/>
      <c r="AA271" s="85"/>
      <c r="AB271" s="85"/>
      <c r="AC271" s="85"/>
      <c r="AD271" s="85"/>
    </row>
    <row r="272" spans="1:30" ht="195" outlineLevel="1">
      <c r="A272" s="102">
        <v>80</v>
      </c>
      <c r="B272" s="84">
        <f t="shared" si="11"/>
        <v>80</v>
      </c>
      <c r="C272" s="186" t="str">
        <f t="shared" si="10"/>
        <v>IVF080</v>
      </c>
      <c r="D272" s="80" t="s">
        <v>696</v>
      </c>
      <c r="E272" s="102">
        <v>5</v>
      </c>
      <c r="F272" s="101" t="s">
        <v>7</v>
      </c>
      <c r="G272" s="103">
        <v>3800</v>
      </c>
      <c r="H272" s="104">
        <f>ROUND(E272*G272,0)</f>
        <v>19000</v>
      </c>
      <c r="I272" s="81">
        <v>4</v>
      </c>
      <c r="J272" s="102" t="str">
        <f>F272</f>
        <v>No</v>
      </c>
      <c r="K272" s="104">
        <f>G272</f>
        <v>3800</v>
      </c>
      <c r="L272" s="104">
        <f>ROUND(I272*K272,0)</f>
        <v>15200</v>
      </c>
      <c r="M272" s="106">
        <f>IF(L272&gt;H272,L272-H272,0)</f>
        <v>0</v>
      </c>
      <c r="N272" s="104">
        <f>IF(H272&gt;L272,H272-L272,0)</f>
        <v>3800</v>
      </c>
      <c r="O272" s="83" t="s">
        <v>689</v>
      </c>
      <c r="P272" s="89" t="s">
        <v>222</v>
      </c>
      <c r="Q272" s="84"/>
      <c r="R272" s="85"/>
      <c r="S272" s="85"/>
      <c r="T272" s="85"/>
      <c r="U272" s="112"/>
      <c r="V272" s="108"/>
      <c r="W272" s="109"/>
      <c r="X272" s="113"/>
      <c r="Y272" s="85"/>
      <c r="Z272" s="85">
        <v>4.17</v>
      </c>
      <c r="AA272" s="85"/>
      <c r="AB272" s="85"/>
      <c r="AC272" s="85"/>
      <c r="AD272" s="85"/>
    </row>
    <row r="273" spans="1:30" ht="15.6" outlineLevel="1">
      <c r="A273" s="82"/>
      <c r="B273" s="84" t="str">
        <f t="shared" si="11"/>
        <v/>
      </c>
      <c r="C273" s="186"/>
      <c r="D273" s="184" t="s">
        <v>672</v>
      </c>
      <c r="E273" s="82"/>
      <c r="F273" s="82"/>
      <c r="G273" s="106"/>
      <c r="H273" s="106"/>
      <c r="I273" s="81"/>
      <c r="J273" s="82"/>
      <c r="K273" s="106"/>
      <c r="L273" s="106"/>
      <c r="M273" s="106"/>
      <c r="N273" s="106"/>
      <c r="O273" s="83"/>
      <c r="P273" s="89" t="s">
        <v>222</v>
      </c>
      <c r="Q273" s="84"/>
      <c r="R273" s="85"/>
      <c r="S273" s="85"/>
      <c r="T273" s="85"/>
      <c r="U273" s="112"/>
      <c r="V273" s="108"/>
      <c r="W273" s="109"/>
      <c r="X273" s="113"/>
      <c r="Y273" s="85"/>
      <c r="Z273" s="85"/>
      <c r="AA273" s="85"/>
      <c r="AB273" s="85"/>
      <c r="AC273" s="85"/>
      <c r="AD273" s="85"/>
    </row>
    <row r="274" spans="1:30" ht="15.6" outlineLevel="1">
      <c r="A274" s="82"/>
      <c r="B274" s="84"/>
      <c r="C274" s="186"/>
      <c r="D274" s="184"/>
      <c r="E274" s="82"/>
      <c r="F274" s="82"/>
      <c r="G274" s="106"/>
      <c r="H274" s="106"/>
      <c r="I274" s="81"/>
      <c r="J274" s="82"/>
      <c r="K274" s="106"/>
      <c r="L274" s="106"/>
      <c r="M274" s="106"/>
      <c r="N274" s="106"/>
      <c r="O274" s="83"/>
      <c r="P274" s="89" t="s">
        <v>222</v>
      </c>
      <c r="Q274" s="84"/>
      <c r="R274" s="85"/>
      <c r="S274" s="85"/>
      <c r="T274" s="85"/>
      <c r="U274" s="112"/>
      <c r="V274" s="108"/>
      <c r="W274" s="109"/>
      <c r="X274" s="113"/>
      <c r="Y274" s="85"/>
      <c r="Z274" s="85"/>
      <c r="AA274" s="85"/>
      <c r="AB274" s="85"/>
      <c r="AC274" s="85"/>
      <c r="AD274" s="85"/>
    </row>
    <row r="275" spans="1:30" ht="135" outlineLevel="1">
      <c r="A275" s="102">
        <v>81</v>
      </c>
      <c r="B275" s="84">
        <f t="shared" si="11"/>
        <v>81</v>
      </c>
      <c r="C275" s="186" t="str">
        <f t="shared" si="10"/>
        <v>IVF081</v>
      </c>
      <c r="D275" s="80" t="s">
        <v>80</v>
      </c>
      <c r="E275" s="102">
        <v>5</v>
      </c>
      <c r="F275" s="101" t="s">
        <v>7</v>
      </c>
      <c r="G275" s="103">
        <v>7590</v>
      </c>
      <c r="H275" s="104">
        <f>ROUND(E275*G275,0)</f>
        <v>37950</v>
      </c>
      <c r="I275" s="81">
        <v>4</v>
      </c>
      <c r="J275" s="102" t="str">
        <f>F275</f>
        <v>No</v>
      </c>
      <c r="K275" s="104">
        <f>G275</f>
        <v>7590</v>
      </c>
      <c r="L275" s="104">
        <f>ROUND(I275*K275,0)</f>
        <v>30360</v>
      </c>
      <c r="M275" s="106">
        <f>IF(L275&gt;H275,L275-H275,0)</f>
        <v>0</v>
      </c>
      <c r="N275" s="104">
        <f>IF(H275&gt;L275,H275-L275,0)</f>
        <v>7590</v>
      </c>
      <c r="O275" s="83" t="s">
        <v>690</v>
      </c>
      <c r="P275" s="89" t="s">
        <v>222</v>
      </c>
      <c r="Q275" s="84"/>
      <c r="R275" s="85"/>
      <c r="S275" s="85"/>
      <c r="T275" s="85"/>
      <c r="U275" s="112"/>
      <c r="V275" s="108"/>
      <c r="W275" s="109"/>
      <c r="X275" s="113"/>
      <c r="Y275" s="85"/>
      <c r="Z275" s="85"/>
      <c r="AA275" s="85"/>
      <c r="AB275" s="85"/>
      <c r="AC275" s="85"/>
      <c r="AD275" s="85"/>
    </row>
    <row r="276" spans="1:30" s="118" customFormat="1" ht="15.6" outlineLevel="1">
      <c r="A276" s="82"/>
      <c r="B276" s="84" t="str">
        <f t="shared" si="11"/>
        <v/>
      </c>
      <c r="C276" s="186"/>
      <c r="D276" s="184" t="s">
        <v>672</v>
      </c>
      <c r="E276" s="82"/>
      <c r="F276" s="82"/>
      <c r="G276" s="106"/>
      <c r="H276" s="106"/>
      <c r="I276" s="81"/>
      <c r="J276" s="82"/>
      <c r="K276" s="106"/>
      <c r="L276" s="106"/>
      <c r="M276" s="106"/>
      <c r="N276" s="106"/>
      <c r="O276" s="83"/>
      <c r="P276" s="89" t="s">
        <v>222</v>
      </c>
      <c r="Q276" s="84"/>
      <c r="R276" s="85"/>
      <c r="S276" s="114"/>
      <c r="T276" s="114"/>
      <c r="U276" s="115"/>
      <c r="V276" s="116"/>
      <c r="W276" s="117"/>
      <c r="X276" s="148"/>
      <c r="Y276" s="114"/>
      <c r="Z276" s="114"/>
      <c r="AA276" s="114"/>
      <c r="AB276" s="114"/>
      <c r="AC276" s="114"/>
      <c r="AD276" s="114"/>
    </row>
    <row r="277" spans="1:30" s="118" customFormat="1" ht="15.6" outlineLevel="1">
      <c r="A277" s="82"/>
      <c r="B277" s="84"/>
      <c r="C277" s="186"/>
      <c r="D277" s="184"/>
      <c r="E277" s="82"/>
      <c r="F277" s="82"/>
      <c r="G277" s="106"/>
      <c r="H277" s="106"/>
      <c r="I277" s="81"/>
      <c r="J277" s="82"/>
      <c r="K277" s="106"/>
      <c r="L277" s="106"/>
      <c r="M277" s="106"/>
      <c r="N277" s="106"/>
      <c r="O277" s="83"/>
      <c r="P277" s="89" t="s">
        <v>222</v>
      </c>
      <c r="Q277" s="84"/>
      <c r="R277" s="85"/>
      <c r="S277" s="114"/>
      <c r="T277" s="114"/>
      <c r="U277" s="115"/>
      <c r="V277" s="116"/>
      <c r="W277" s="117"/>
      <c r="X277" s="148"/>
      <c r="Y277" s="114"/>
      <c r="Z277" s="114"/>
      <c r="AA277" s="114"/>
      <c r="AB277" s="114"/>
      <c r="AC277" s="114"/>
      <c r="AD277" s="114"/>
    </row>
    <row r="278" spans="1:30" s="118" customFormat="1" ht="75" outlineLevel="1">
      <c r="A278" s="102">
        <v>82</v>
      </c>
      <c r="B278" s="84">
        <f t="shared" si="11"/>
        <v>82</v>
      </c>
      <c r="C278" s="186" t="str">
        <f t="shared" si="10"/>
        <v>IVF082</v>
      </c>
      <c r="D278" s="80" t="s">
        <v>81</v>
      </c>
      <c r="E278" s="102">
        <v>5</v>
      </c>
      <c r="F278" s="101" t="s">
        <v>7</v>
      </c>
      <c r="G278" s="103">
        <v>4580</v>
      </c>
      <c r="H278" s="104">
        <f>ROUND(E278*G278,0)</f>
        <v>22900</v>
      </c>
      <c r="I278" s="81">
        <v>4</v>
      </c>
      <c r="J278" s="102" t="str">
        <f>F278</f>
        <v>No</v>
      </c>
      <c r="K278" s="104">
        <f>G278</f>
        <v>4580</v>
      </c>
      <c r="L278" s="104">
        <f>ROUND(I278*K278,0)</f>
        <v>18320</v>
      </c>
      <c r="M278" s="106">
        <f>IF(L278&gt;H278,L278-H278,0)</f>
        <v>0</v>
      </c>
      <c r="N278" s="104">
        <f>IF(H278&gt;L278,H278-L278,0)</f>
        <v>4580</v>
      </c>
      <c r="O278" s="83" t="s">
        <v>690</v>
      </c>
      <c r="P278" s="89" t="s">
        <v>222</v>
      </c>
      <c r="Q278" s="84"/>
      <c r="R278" s="85"/>
      <c r="S278" s="114"/>
      <c r="T278" s="114"/>
      <c r="U278" s="115"/>
      <c r="V278" s="116"/>
      <c r="W278" s="117"/>
      <c r="X278" s="148"/>
      <c r="Y278" s="114"/>
      <c r="Z278" s="114"/>
      <c r="AA278" s="114"/>
      <c r="AB278" s="114"/>
      <c r="AC278" s="114"/>
      <c r="AD278" s="114"/>
    </row>
    <row r="279" spans="1:30" ht="15.6" outlineLevel="1">
      <c r="A279" s="82"/>
      <c r="B279" s="84" t="str">
        <f t="shared" si="11"/>
        <v/>
      </c>
      <c r="C279" s="186"/>
      <c r="D279" s="184" t="s">
        <v>674</v>
      </c>
      <c r="E279" s="82"/>
      <c r="F279" s="82"/>
      <c r="G279" s="106"/>
      <c r="H279" s="106"/>
      <c r="I279" s="81"/>
      <c r="J279" s="82"/>
      <c r="K279" s="106"/>
      <c r="L279" s="106"/>
      <c r="M279" s="106"/>
      <c r="N279" s="106"/>
      <c r="O279" s="83"/>
      <c r="P279" s="89" t="s">
        <v>222</v>
      </c>
      <c r="Q279" s="84"/>
      <c r="R279" s="85"/>
      <c r="S279" s="85"/>
      <c r="T279" s="85"/>
      <c r="U279" s="112"/>
      <c r="V279" s="108"/>
      <c r="W279" s="109"/>
      <c r="X279" s="113"/>
      <c r="Y279" s="85"/>
      <c r="Z279" s="85"/>
      <c r="AA279" s="85"/>
      <c r="AB279" s="85"/>
      <c r="AC279" s="85"/>
      <c r="AD279" s="85"/>
    </row>
    <row r="280" spans="1:30" ht="15.6" outlineLevel="1">
      <c r="A280" s="82"/>
      <c r="B280" s="84"/>
      <c r="C280" s="186"/>
      <c r="D280" s="184"/>
      <c r="E280" s="82"/>
      <c r="F280" s="82"/>
      <c r="G280" s="106"/>
      <c r="H280" s="106"/>
      <c r="I280" s="81"/>
      <c r="J280" s="82"/>
      <c r="K280" s="106"/>
      <c r="L280" s="106"/>
      <c r="M280" s="106"/>
      <c r="N280" s="106"/>
      <c r="O280" s="83"/>
      <c r="P280" s="89" t="s">
        <v>222</v>
      </c>
      <c r="Q280" s="84"/>
      <c r="R280" s="85"/>
      <c r="S280" s="85"/>
      <c r="T280" s="85"/>
      <c r="U280" s="112"/>
      <c r="V280" s="108"/>
      <c r="W280" s="109"/>
      <c r="X280" s="113"/>
      <c r="Y280" s="85"/>
      <c r="Z280" s="85"/>
      <c r="AA280" s="85"/>
      <c r="AB280" s="85"/>
      <c r="AC280" s="85"/>
      <c r="AD280" s="85"/>
    </row>
    <row r="281" spans="1:30" ht="60" outlineLevel="1">
      <c r="A281" s="102">
        <v>83</v>
      </c>
      <c r="B281" s="84">
        <f t="shared" si="11"/>
        <v>83</v>
      </c>
      <c r="C281" s="186" t="str">
        <f t="shared" si="10"/>
        <v>IVF083</v>
      </c>
      <c r="D281" s="80" t="s">
        <v>82</v>
      </c>
      <c r="E281" s="102">
        <v>5</v>
      </c>
      <c r="F281" s="101" t="s">
        <v>7</v>
      </c>
      <c r="G281" s="103">
        <v>872</v>
      </c>
      <c r="H281" s="104">
        <f>ROUND(E281*G281,0)</f>
        <v>4360</v>
      </c>
      <c r="I281" s="81">
        <v>4</v>
      </c>
      <c r="J281" s="102" t="str">
        <f>F281</f>
        <v>No</v>
      </c>
      <c r="K281" s="104">
        <f>G281</f>
        <v>872</v>
      </c>
      <c r="L281" s="104">
        <f>ROUND(I281*K281,0)</f>
        <v>3488</v>
      </c>
      <c r="M281" s="106">
        <f>IF(L281&gt;H281,L281-H281,0)</f>
        <v>0</v>
      </c>
      <c r="N281" s="104">
        <f>IF(H281&gt;L281,H281-L281,0)</f>
        <v>872</v>
      </c>
      <c r="O281" s="83" t="s">
        <v>690</v>
      </c>
      <c r="P281" s="89" t="s">
        <v>222</v>
      </c>
      <c r="Q281" s="84"/>
      <c r="R281" s="85"/>
      <c r="S281" s="85"/>
      <c r="T281" s="85"/>
      <c r="U281" s="112"/>
      <c r="V281" s="108"/>
      <c r="W281" s="109"/>
      <c r="X281" s="113"/>
      <c r="Y281" s="85"/>
      <c r="Z281" s="85"/>
      <c r="AA281" s="85"/>
      <c r="AB281" s="85"/>
      <c r="AC281" s="85"/>
      <c r="AD281" s="85"/>
    </row>
    <row r="282" spans="1:30" ht="15.6" outlineLevel="1">
      <c r="A282" s="82"/>
      <c r="B282" s="84" t="str">
        <f t="shared" si="11"/>
        <v/>
      </c>
      <c r="C282" s="186"/>
      <c r="D282" s="184" t="s">
        <v>673</v>
      </c>
      <c r="E282" s="82"/>
      <c r="F282" s="82"/>
      <c r="G282" s="106"/>
      <c r="H282" s="106"/>
      <c r="I282" s="81"/>
      <c r="J282" s="82"/>
      <c r="K282" s="106"/>
      <c r="L282" s="106"/>
      <c r="M282" s="106"/>
      <c r="N282" s="106"/>
      <c r="O282" s="83"/>
      <c r="P282" s="89" t="s">
        <v>222</v>
      </c>
      <c r="Q282" s="84"/>
      <c r="R282" s="85"/>
      <c r="S282" s="85"/>
      <c r="T282" s="85"/>
      <c r="U282" s="112"/>
      <c r="V282" s="108"/>
      <c r="W282" s="109"/>
      <c r="X282" s="113"/>
      <c r="Y282" s="85"/>
      <c r="Z282" s="85"/>
      <c r="AA282" s="85"/>
      <c r="AB282" s="85"/>
      <c r="AC282" s="85"/>
      <c r="AD282" s="85"/>
    </row>
    <row r="283" spans="1:30" ht="15.6" outlineLevel="1">
      <c r="A283" s="82"/>
      <c r="B283" s="84"/>
      <c r="C283" s="186"/>
      <c r="D283" s="184"/>
      <c r="E283" s="82"/>
      <c r="F283" s="82"/>
      <c r="G283" s="106"/>
      <c r="H283" s="106"/>
      <c r="I283" s="81"/>
      <c r="J283" s="82"/>
      <c r="K283" s="106"/>
      <c r="L283" s="106"/>
      <c r="M283" s="106"/>
      <c r="N283" s="106"/>
      <c r="O283" s="83"/>
      <c r="P283" s="89" t="s">
        <v>222</v>
      </c>
      <c r="Q283" s="84"/>
      <c r="R283" s="85"/>
      <c r="S283" s="85"/>
      <c r="T283" s="85"/>
      <c r="U283" s="112"/>
      <c r="V283" s="108"/>
      <c r="W283" s="109"/>
      <c r="X283" s="113"/>
      <c r="Y283" s="85"/>
      <c r="Z283" s="85"/>
      <c r="AA283" s="85"/>
      <c r="AB283" s="85"/>
      <c r="AC283" s="85"/>
      <c r="AD283" s="85"/>
    </row>
    <row r="284" spans="1:30" ht="75" outlineLevel="1">
      <c r="A284" s="102">
        <v>84</v>
      </c>
      <c r="B284" s="84">
        <f t="shared" si="11"/>
        <v>84</v>
      </c>
      <c r="C284" s="186" t="str">
        <f t="shared" si="10"/>
        <v>IVF084</v>
      </c>
      <c r="D284" s="80" t="s">
        <v>83</v>
      </c>
      <c r="E284" s="102">
        <v>5</v>
      </c>
      <c r="F284" s="101" t="s">
        <v>7</v>
      </c>
      <c r="G284" s="103">
        <v>727</v>
      </c>
      <c r="H284" s="104">
        <f>ROUND(E284*G284,0)</f>
        <v>3635</v>
      </c>
      <c r="I284" s="81">
        <v>4</v>
      </c>
      <c r="J284" s="102" t="str">
        <f>F284</f>
        <v>No</v>
      </c>
      <c r="K284" s="104">
        <f>G284</f>
        <v>727</v>
      </c>
      <c r="L284" s="104">
        <f>ROUND(I284*K284,0)</f>
        <v>2908</v>
      </c>
      <c r="M284" s="106">
        <f>IF(L284&gt;H284,L284-H284,0)</f>
        <v>0</v>
      </c>
      <c r="N284" s="104">
        <f>IF(H284&gt;L284,H284-L284,0)</f>
        <v>727</v>
      </c>
      <c r="O284" s="83" t="s">
        <v>690</v>
      </c>
      <c r="P284" s="89" t="s">
        <v>222</v>
      </c>
      <c r="Q284" s="84"/>
      <c r="R284" s="85"/>
      <c r="S284" s="85"/>
      <c r="T284" s="85"/>
      <c r="U284" s="112"/>
      <c r="V284" s="108"/>
      <c r="W284" s="109"/>
      <c r="X284" s="113"/>
      <c r="Y284" s="85"/>
      <c r="Z284" s="85"/>
      <c r="AA284" s="85"/>
      <c r="AB284" s="85"/>
      <c r="AC284" s="85"/>
      <c r="AD284" s="85"/>
    </row>
    <row r="285" spans="1:30" ht="15.6" outlineLevel="1">
      <c r="A285" s="82"/>
      <c r="B285" s="84" t="str">
        <f t="shared" si="11"/>
        <v/>
      </c>
      <c r="C285" s="186"/>
      <c r="D285" s="184" t="s">
        <v>673</v>
      </c>
      <c r="E285" s="82"/>
      <c r="F285" s="82"/>
      <c r="G285" s="106"/>
      <c r="H285" s="106"/>
      <c r="I285" s="81"/>
      <c r="J285" s="82"/>
      <c r="K285" s="106"/>
      <c r="L285" s="106"/>
      <c r="M285" s="106"/>
      <c r="N285" s="106"/>
      <c r="O285" s="83"/>
      <c r="P285" s="89" t="s">
        <v>222</v>
      </c>
    </row>
    <row r="286" spans="1:30" ht="15.6" outlineLevel="1">
      <c r="A286" s="82"/>
      <c r="B286" s="84"/>
      <c r="C286" s="186"/>
      <c r="D286" s="184"/>
      <c r="E286" s="82"/>
      <c r="F286" s="82"/>
      <c r="G286" s="106"/>
      <c r="H286" s="106"/>
      <c r="I286" s="81"/>
      <c r="J286" s="82"/>
      <c r="K286" s="106"/>
      <c r="L286" s="106"/>
      <c r="M286" s="106"/>
      <c r="N286" s="106"/>
      <c r="O286" s="83"/>
      <c r="P286" s="89" t="s">
        <v>222</v>
      </c>
    </row>
    <row r="287" spans="1:30" ht="45" outlineLevel="1">
      <c r="A287" s="102">
        <v>85</v>
      </c>
      <c r="B287" s="84">
        <f t="shared" si="11"/>
        <v>85</v>
      </c>
      <c r="C287" s="186" t="str">
        <f t="shared" si="10"/>
        <v>IVF085</v>
      </c>
      <c r="D287" s="80" t="s">
        <v>84</v>
      </c>
      <c r="E287" s="102">
        <v>5</v>
      </c>
      <c r="F287" s="101" t="s">
        <v>7</v>
      </c>
      <c r="G287" s="103">
        <v>872</v>
      </c>
      <c r="H287" s="104">
        <f>ROUND(E287*G287,0)</f>
        <v>4360</v>
      </c>
      <c r="I287" s="81">
        <v>4</v>
      </c>
      <c r="J287" s="102" t="str">
        <f>F287</f>
        <v>No</v>
      </c>
      <c r="K287" s="104">
        <f>G287</f>
        <v>872</v>
      </c>
      <c r="L287" s="104">
        <f>ROUND(I287*K287,0)</f>
        <v>3488</v>
      </c>
      <c r="M287" s="106">
        <f>IF(L287&gt;H287,L287-H287,0)</f>
        <v>0</v>
      </c>
      <c r="N287" s="104">
        <f>IF(H287&gt;L287,H287-L287,0)</f>
        <v>872</v>
      </c>
      <c r="O287" s="83" t="s">
        <v>690</v>
      </c>
      <c r="P287" s="89" t="s">
        <v>222</v>
      </c>
      <c r="Q287" s="84"/>
      <c r="R287" s="85"/>
      <c r="S287" s="85"/>
      <c r="T287" s="85"/>
      <c r="U287" s="112"/>
      <c r="V287" s="108"/>
      <c r="W287" s="109"/>
      <c r="X287" s="113"/>
      <c r="Y287" s="85"/>
      <c r="Z287" s="85"/>
      <c r="AA287" s="85"/>
      <c r="AB287" s="85"/>
      <c r="AC287" s="85"/>
      <c r="AD287" s="85"/>
    </row>
    <row r="288" spans="1:30" ht="15.6" outlineLevel="1">
      <c r="A288" s="82"/>
      <c r="B288" s="84" t="str">
        <f t="shared" si="11"/>
        <v/>
      </c>
      <c r="C288" s="186"/>
      <c r="D288" s="184" t="s">
        <v>673</v>
      </c>
      <c r="E288" s="82"/>
      <c r="F288" s="82"/>
      <c r="G288" s="106"/>
      <c r="H288" s="106"/>
      <c r="I288" s="81"/>
      <c r="J288" s="82"/>
      <c r="K288" s="106"/>
      <c r="L288" s="106"/>
      <c r="M288" s="106"/>
      <c r="N288" s="106"/>
      <c r="O288" s="83"/>
      <c r="P288" s="89" t="s">
        <v>222</v>
      </c>
      <c r="Q288" s="84"/>
      <c r="R288" s="85"/>
      <c r="S288" s="85"/>
      <c r="T288" s="85"/>
      <c r="U288" s="112"/>
      <c r="V288" s="108"/>
      <c r="W288" s="109"/>
      <c r="X288" s="113"/>
      <c r="Y288" s="85"/>
      <c r="Z288" s="85"/>
      <c r="AA288" s="85"/>
      <c r="AB288" s="85"/>
      <c r="AC288" s="85"/>
      <c r="AD288" s="85"/>
    </row>
    <row r="289" spans="1:30" ht="15.6" outlineLevel="1">
      <c r="A289" s="82"/>
      <c r="B289" s="84"/>
      <c r="C289" s="186"/>
      <c r="D289" s="184"/>
      <c r="E289" s="82"/>
      <c r="F289" s="82"/>
      <c r="G289" s="106"/>
      <c r="H289" s="106"/>
      <c r="I289" s="81"/>
      <c r="J289" s="82"/>
      <c r="K289" s="106"/>
      <c r="L289" s="106"/>
      <c r="M289" s="106"/>
      <c r="N289" s="106"/>
      <c r="O289" s="83"/>
      <c r="P289" s="89" t="s">
        <v>222</v>
      </c>
      <c r="Q289" s="84"/>
      <c r="R289" s="85"/>
      <c r="S289" s="85"/>
      <c r="T289" s="85"/>
      <c r="U289" s="112"/>
      <c r="V289" s="108"/>
      <c r="W289" s="109"/>
      <c r="X289" s="113"/>
      <c r="Y289" s="85"/>
      <c r="Z289" s="85"/>
      <c r="AA289" s="85"/>
      <c r="AB289" s="85"/>
      <c r="AC289" s="85"/>
      <c r="AD289" s="85"/>
    </row>
    <row r="290" spans="1:30" ht="75" outlineLevel="1">
      <c r="A290" s="102">
        <v>86</v>
      </c>
      <c r="B290" s="84">
        <f t="shared" si="11"/>
        <v>86</v>
      </c>
      <c r="C290" s="186" t="str">
        <f t="shared" si="10"/>
        <v>IVF086</v>
      </c>
      <c r="D290" s="80" t="s">
        <v>85</v>
      </c>
      <c r="E290" s="102">
        <v>5</v>
      </c>
      <c r="F290" s="101" t="s">
        <v>7</v>
      </c>
      <c r="G290" s="103">
        <v>418</v>
      </c>
      <c r="H290" s="104">
        <f>ROUND(E290*G290,0)</f>
        <v>2090</v>
      </c>
      <c r="I290" s="81">
        <v>4</v>
      </c>
      <c r="J290" s="102" t="str">
        <f>F290</f>
        <v>No</v>
      </c>
      <c r="K290" s="104">
        <f>G290</f>
        <v>418</v>
      </c>
      <c r="L290" s="104">
        <f>ROUND(I290*K290,0)</f>
        <v>1672</v>
      </c>
      <c r="M290" s="106">
        <f>IF(L290&gt;H290,L290-H290,0)</f>
        <v>0</v>
      </c>
      <c r="N290" s="104">
        <f>IF(H290&gt;L290,H290-L290,0)</f>
        <v>418</v>
      </c>
      <c r="O290" s="83" t="s">
        <v>690</v>
      </c>
      <c r="P290" s="89" t="s">
        <v>222</v>
      </c>
      <c r="Q290" s="84"/>
      <c r="R290" s="85"/>
      <c r="S290" s="85"/>
      <c r="T290" s="85"/>
      <c r="U290" s="112"/>
      <c r="V290" s="108"/>
      <c r="W290" s="109"/>
      <c r="X290" s="113"/>
      <c r="Y290" s="85"/>
      <c r="Z290" s="85"/>
      <c r="AA290" s="85"/>
      <c r="AB290" s="85"/>
      <c r="AC290" s="85"/>
      <c r="AD290" s="85"/>
    </row>
    <row r="291" spans="1:30" ht="15.6" outlineLevel="1">
      <c r="A291" s="102"/>
      <c r="B291" s="84" t="str">
        <f t="shared" si="11"/>
        <v/>
      </c>
      <c r="C291" s="186"/>
      <c r="D291" s="184" t="s">
        <v>674</v>
      </c>
      <c r="E291" s="102"/>
      <c r="F291" s="101"/>
      <c r="G291" s="103"/>
      <c r="H291" s="104"/>
      <c r="I291" s="81"/>
      <c r="J291" s="102"/>
      <c r="K291" s="122"/>
      <c r="L291" s="122"/>
      <c r="M291" s="123"/>
      <c r="N291" s="122"/>
      <c r="O291" s="83"/>
      <c r="P291" s="89" t="s">
        <v>222</v>
      </c>
      <c r="Q291" s="84"/>
      <c r="R291" s="85"/>
      <c r="S291" s="85"/>
      <c r="T291" s="85"/>
      <c r="U291" s="112"/>
      <c r="V291" s="108"/>
      <c r="W291" s="109"/>
      <c r="X291" s="113"/>
      <c r="Y291" s="85"/>
      <c r="Z291" s="85"/>
      <c r="AA291" s="85"/>
      <c r="AB291" s="85"/>
      <c r="AC291" s="85"/>
      <c r="AD291" s="85"/>
    </row>
    <row r="292" spans="1:30" ht="15.6" outlineLevel="1">
      <c r="A292" s="102"/>
      <c r="B292" s="84"/>
      <c r="C292" s="186"/>
      <c r="D292" s="184"/>
      <c r="E292" s="102"/>
      <c r="F292" s="101"/>
      <c r="G292" s="103"/>
      <c r="H292" s="104"/>
      <c r="I292" s="81"/>
      <c r="J292" s="102"/>
      <c r="K292" s="122"/>
      <c r="L292" s="122"/>
      <c r="M292" s="123"/>
      <c r="N292" s="122"/>
      <c r="O292" s="83"/>
      <c r="P292" s="89" t="s">
        <v>222</v>
      </c>
      <c r="Q292" s="84"/>
      <c r="R292" s="85"/>
      <c r="S292" s="85"/>
      <c r="T292" s="85"/>
      <c r="U292" s="112"/>
      <c r="V292" s="108"/>
      <c r="W292" s="109"/>
      <c r="X292" s="113"/>
      <c r="Y292" s="85"/>
      <c r="Z292" s="85"/>
      <c r="AA292" s="85"/>
      <c r="AB292" s="85"/>
      <c r="AC292" s="85"/>
      <c r="AD292" s="85"/>
    </row>
    <row r="293" spans="1:30" ht="15.6">
      <c r="A293" s="82"/>
      <c r="B293" s="84" t="str">
        <f t="shared" si="11"/>
        <v/>
      </c>
      <c r="C293" s="186"/>
      <c r="D293" s="80"/>
      <c r="E293" s="82"/>
      <c r="F293" s="82"/>
      <c r="G293" s="106"/>
      <c r="H293" s="106"/>
      <c r="I293" s="81"/>
      <c r="J293" s="82"/>
      <c r="K293" s="146" t="s">
        <v>214</v>
      </c>
      <c r="L293" s="147">
        <f>SUM(L253:L291)</f>
        <v>126489</v>
      </c>
      <c r="M293" s="147">
        <f t="shared" ref="M293:N293" si="12">SUM(M253:M291)</f>
        <v>6962</v>
      </c>
      <c r="N293" s="147">
        <f t="shared" si="12"/>
        <v>84953</v>
      </c>
      <c r="O293" s="83"/>
      <c r="P293" s="89"/>
      <c r="Q293" s="84"/>
      <c r="R293" s="85"/>
      <c r="S293" s="85"/>
      <c r="T293" s="85"/>
      <c r="U293" s="112"/>
      <c r="V293" s="108"/>
      <c r="W293" s="109"/>
      <c r="X293" s="113"/>
      <c r="Y293" s="85"/>
      <c r="Z293" s="85"/>
      <c r="AA293" s="85"/>
      <c r="AB293" s="85"/>
      <c r="AC293" s="85"/>
      <c r="AD293" s="85"/>
    </row>
    <row r="294" spans="1:30" ht="15.6">
      <c r="A294" s="283"/>
      <c r="B294" s="280"/>
      <c r="C294" s="281"/>
      <c r="D294" s="282"/>
      <c r="E294" s="283"/>
      <c r="F294" s="283"/>
      <c r="G294" s="284"/>
      <c r="H294" s="284"/>
      <c r="I294" s="285"/>
      <c r="J294" s="283"/>
      <c r="K294" s="286"/>
      <c r="L294" s="287"/>
      <c r="M294" s="287"/>
      <c r="N294" s="287"/>
      <c r="O294" s="295"/>
      <c r="P294" s="89"/>
      <c r="Q294" s="84"/>
      <c r="R294" s="85"/>
      <c r="S294" s="85"/>
      <c r="T294" s="85"/>
      <c r="U294" s="112"/>
      <c r="V294" s="108"/>
      <c r="W294" s="109"/>
      <c r="X294" s="85"/>
      <c r="Y294" s="85"/>
      <c r="Z294" s="85"/>
      <c r="AA294" s="85"/>
      <c r="AB294" s="85"/>
      <c r="AC294" s="85"/>
      <c r="AD294" s="85"/>
    </row>
    <row r="295" spans="1:30" ht="15.6">
      <c r="A295" s="289"/>
      <c r="B295" s="111"/>
      <c r="C295" s="200"/>
      <c r="E295" s="289"/>
      <c r="F295" s="289"/>
      <c r="G295" s="301"/>
      <c r="H295" s="301"/>
      <c r="I295" s="290"/>
      <c r="J295" s="289"/>
      <c r="K295" s="291"/>
      <c r="L295" s="292"/>
      <c r="M295" s="292"/>
      <c r="N295" s="292"/>
      <c r="P295" s="89"/>
      <c r="Q295" s="84"/>
      <c r="R295" s="85"/>
      <c r="S295" s="85"/>
      <c r="T295" s="85"/>
      <c r="U295" s="112"/>
      <c r="V295" s="108"/>
      <c r="W295" s="109"/>
      <c r="X295" s="85"/>
      <c r="Y295" s="85"/>
      <c r="Z295" s="85"/>
      <c r="AA295" s="85"/>
      <c r="AB295" s="85"/>
      <c r="AC295" s="85"/>
      <c r="AD295" s="85"/>
    </row>
    <row r="296" spans="1:30" ht="15.6">
      <c r="A296" s="289"/>
      <c r="B296" s="111"/>
      <c r="C296" s="200"/>
      <c r="E296" s="289"/>
      <c r="F296" s="289"/>
      <c r="G296" s="301"/>
      <c r="H296" s="301"/>
      <c r="I296" s="290"/>
      <c r="J296" s="289"/>
      <c r="K296" s="291"/>
      <c r="L296" s="292"/>
      <c r="M296" s="292"/>
      <c r="N296" s="292"/>
      <c r="P296" s="89"/>
      <c r="Q296" s="84"/>
      <c r="R296" s="85"/>
      <c r="S296" s="85"/>
      <c r="T296" s="85"/>
      <c r="U296" s="112"/>
      <c r="V296" s="108"/>
      <c r="W296" s="109"/>
      <c r="X296" s="85"/>
      <c r="Y296" s="85"/>
      <c r="Z296" s="85"/>
      <c r="AA296" s="85"/>
      <c r="AB296" s="85"/>
      <c r="AC296" s="85"/>
      <c r="AD296" s="85"/>
    </row>
    <row r="297" spans="1:30" ht="15.6">
      <c r="A297" s="288" t="s">
        <v>731</v>
      </c>
      <c r="B297" s="111"/>
      <c r="D297" s="87"/>
      <c r="E297" s="294" t="s">
        <v>730</v>
      </c>
      <c r="F297" s="289"/>
      <c r="H297" s="288" t="s">
        <v>728</v>
      </c>
      <c r="I297" s="290"/>
      <c r="J297" s="289"/>
      <c r="K297" s="291"/>
      <c r="L297" s="87"/>
      <c r="M297" s="292"/>
      <c r="N297" s="293" t="s">
        <v>729</v>
      </c>
      <c r="P297" s="89"/>
      <c r="Q297" s="84"/>
      <c r="R297" s="85"/>
      <c r="S297" s="85"/>
      <c r="T297" s="85"/>
      <c r="U297" s="112"/>
      <c r="V297" s="108"/>
      <c r="W297" s="109"/>
      <c r="X297" s="85"/>
      <c r="Y297" s="85"/>
      <c r="Z297" s="85"/>
      <c r="AA297" s="85"/>
      <c r="AB297" s="85"/>
      <c r="AC297" s="85"/>
      <c r="AD297" s="85"/>
    </row>
    <row r="298" spans="1:30" ht="15.6">
      <c r="A298" s="288" t="s">
        <v>732</v>
      </c>
      <c r="B298" s="111"/>
      <c r="D298" s="87"/>
      <c r="E298" s="294" t="s">
        <v>720</v>
      </c>
      <c r="F298" s="289"/>
      <c r="H298" s="288" t="s">
        <v>721</v>
      </c>
      <c r="I298" s="290"/>
      <c r="J298" s="289"/>
      <c r="K298" s="291"/>
      <c r="L298" s="87"/>
      <c r="M298" s="292"/>
      <c r="N298" s="293" t="s">
        <v>722</v>
      </c>
      <c r="P298" s="89"/>
      <c r="Q298" s="84"/>
      <c r="R298" s="85"/>
      <c r="S298" s="85"/>
      <c r="T298" s="85"/>
      <c r="U298" s="112"/>
      <c r="V298" s="108"/>
      <c r="W298" s="109"/>
      <c r="X298" s="85"/>
      <c r="Y298" s="85"/>
      <c r="Z298" s="85"/>
      <c r="AA298" s="85"/>
      <c r="AB298" s="85"/>
      <c r="AC298" s="85"/>
      <c r="AD298" s="85"/>
    </row>
    <row r="299" spans="1:30" ht="15.6">
      <c r="A299" s="289"/>
      <c r="B299" s="111"/>
      <c r="C299" s="200"/>
      <c r="E299" s="289"/>
      <c r="F299" s="289"/>
      <c r="G299" s="301"/>
      <c r="H299" s="301"/>
      <c r="I299" s="290"/>
      <c r="J299" s="289"/>
      <c r="K299" s="316"/>
      <c r="L299" s="317"/>
      <c r="M299" s="317"/>
      <c r="N299" s="317"/>
      <c r="P299" s="89"/>
      <c r="Q299" s="84"/>
      <c r="R299" s="85"/>
      <c r="S299" s="85"/>
      <c r="T299" s="85"/>
      <c r="U299" s="144"/>
      <c r="V299" s="144"/>
      <c r="W299" s="144"/>
      <c r="X299" s="113"/>
      <c r="Y299" s="85"/>
      <c r="Z299" s="85"/>
      <c r="AA299" s="85"/>
      <c r="AB299" s="85"/>
      <c r="AC299" s="85"/>
      <c r="AD299" s="85"/>
    </row>
    <row r="300" spans="1:30" ht="17.399999999999999">
      <c r="A300" s="302"/>
      <c r="B300" s="303" t="str">
        <f t="shared" si="11"/>
        <v/>
      </c>
      <c r="C300" s="304"/>
      <c r="D300" s="312" t="s">
        <v>176</v>
      </c>
      <c r="E300" s="302"/>
      <c r="F300" s="306"/>
      <c r="G300" s="313"/>
      <c r="H300" s="308"/>
      <c r="I300" s="314"/>
      <c r="J300" s="302"/>
      <c r="K300" s="310"/>
      <c r="L300" s="310"/>
      <c r="M300" s="311"/>
      <c r="N300" s="310"/>
      <c r="O300" s="258"/>
      <c r="P300" s="89"/>
      <c r="Q300" s="84"/>
      <c r="R300" s="85"/>
      <c r="S300" s="85"/>
      <c r="T300" s="85"/>
      <c r="U300" s="144"/>
      <c r="V300" s="144"/>
      <c r="W300" s="144"/>
      <c r="X300" s="113"/>
      <c r="Y300" s="85"/>
      <c r="Z300" s="85"/>
      <c r="AA300" s="85"/>
      <c r="AB300" s="85"/>
      <c r="AC300" s="85"/>
      <c r="AD300" s="85"/>
    </row>
    <row r="301" spans="1:30" ht="75" outlineLevel="1">
      <c r="A301" s="102">
        <v>96</v>
      </c>
      <c r="B301" s="84">
        <f t="shared" si="11"/>
        <v>96</v>
      </c>
      <c r="C301" s="186" t="str">
        <f t="shared" si="10"/>
        <v>IVF096</v>
      </c>
      <c r="D301" s="80" t="s">
        <v>410</v>
      </c>
      <c r="E301" s="102">
        <v>200</v>
      </c>
      <c r="F301" s="101" t="s">
        <v>3</v>
      </c>
      <c r="G301" s="103">
        <v>116</v>
      </c>
      <c r="H301" s="104">
        <f>ROUND(E301*G301,0)</f>
        <v>23200</v>
      </c>
      <c r="I301" s="81">
        <v>200</v>
      </c>
      <c r="J301" s="102" t="str">
        <f>F301</f>
        <v>Rmt</v>
      </c>
      <c r="K301" s="104">
        <f>G301</f>
        <v>116</v>
      </c>
      <c r="L301" s="104">
        <f t="shared" ref="L301:L317" si="13">ROUND(I301*K301,0)</f>
        <v>23200</v>
      </c>
      <c r="M301" s="106">
        <f t="shared" ref="M301:M317" si="14">IF(L301&gt;H301,L301-H301,0)</f>
        <v>0</v>
      </c>
      <c r="N301" s="104">
        <f t="shared" ref="N301:N317" si="15">IF(H301&gt;L301,H301-L301,0)</f>
        <v>0</v>
      </c>
      <c r="O301" s="770" t="s">
        <v>855</v>
      </c>
      <c r="P301" s="89" t="s">
        <v>220</v>
      </c>
      <c r="Q301" s="84"/>
      <c r="R301" s="85"/>
      <c r="S301" s="85"/>
      <c r="T301" s="85"/>
      <c r="U301" s="144"/>
      <c r="V301" s="144"/>
      <c r="W301" s="144"/>
      <c r="X301" s="113"/>
      <c r="Y301" s="85"/>
      <c r="Z301" s="85"/>
      <c r="AA301" s="85"/>
      <c r="AB301" s="85"/>
      <c r="AC301" s="85"/>
      <c r="AD301" s="85"/>
    </row>
    <row r="302" spans="1:30" ht="15.6" outlineLevel="1">
      <c r="A302" s="82"/>
      <c r="B302" s="84" t="str">
        <f t="shared" si="11"/>
        <v/>
      </c>
      <c r="C302" s="186"/>
      <c r="D302" s="110" t="s">
        <v>184</v>
      </c>
      <c r="E302" s="82"/>
      <c r="F302" s="82"/>
      <c r="G302" s="106"/>
      <c r="H302" s="106"/>
      <c r="I302" s="81">
        <v>215.5</v>
      </c>
      <c r="J302" s="102" t="str">
        <f>F301</f>
        <v>Rmt</v>
      </c>
      <c r="K302" s="104">
        <f>G301</f>
        <v>116</v>
      </c>
      <c r="L302" s="104">
        <f t="shared" si="13"/>
        <v>24998</v>
      </c>
      <c r="M302" s="106">
        <f t="shared" si="14"/>
        <v>24998</v>
      </c>
      <c r="N302" s="104">
        <f t="shared" si="15"/>
        <v>0</v>
      </c>
      <c r="O302" s="771"/>
      <c r="P302" s="89" t="s">
        <v>220</v>
      </c>
      <c r="Q302" s="84"/>
      <c r="R302" s="85"/>
      <c r="S302" s="85"/>
      <c r="T302" s="85"/>
      <c r="U302" s="144"/>
      <c r="V302" s="144"/>
      <c r="W302" s="144"/>
      <c r="X302" s="113"/>
      <c r="Y302" s="85"/>
      <c r="Z302" s="85"/>
      <c r="AA302" s="85"/>
      <c r="AB302" s="85"/>
      <c r="AC302" s="85"/>
      <c r="AD302" s="85"/>
    </row>
    <row r="303" spans="1:30" ht="15.6" outlineLevel="1">
      <c r="A303" s="82"/>
      <c r="B303" s="84" t="str">
        <f t="shared" si="11"/>
        <v/>
      </c>
      <c r="C303" s="186"/>
      <c r="D303" s="184" t="s">
        <v>617</v>
      </c>
      <c r="E303" s="82"/>
      <c r="F303" s="82"/>
      <c r="G303" s="106"/>
      <c r="H303" s="106"/>
      <c r="I303" s="81"/>
      <c r="J303" s="82"/>
      <c r="K303" s="103"/>
      <c r="L303" s="104"/>
      <c r="M303" s="106"/>
      <c r="N303" s="104"/>
      <c r="O303" s="83"/>
      <c r="P303" s="89" t="s">
        <v>220</v>
      </c>
      <c r="Q303" s="84"/>
      <c r="R303" s="85"/>
      <c r="S303" s="85"/>
      <c r="T303" s="85"/>
      <c r="U303" s="144"/>
      <c r="V303" s="144"/>
      <c r="W303" s="144"/>
      <c r="X303" s="113"/>
      <c r="Y303" s="85"/>
      <c r="Z303" s="85"/>
      <c r="AA303" s="85"/>
      <c r="AB303" s="85"/>
      <c r="AC303" s="85"/>
      <c r="AD303" s="85"/>
    </row>
    <row r="304" spans="1:30" ht="15.6" outlineLevel="1">
      <c r="A304" s="82"/>
      <c r="B304" s="84"/>
      <c r="C304" s="186"/>
      <c r="D304" s="184"/>
      <c r="E304" s="82"/>
      <c r="F304" s="82"/>
      <c r="G304" s="106"/>
      <c r="H304" s="106"/>
      <c r="I304" s="81"/>
      <c r="J304" s="82"/>
      <c r="K304" s="103"/>
      <c r="L304" s="104"/>
      <c r="M304" s="106"/>
      <c r="N304" s="104"/>
      <c r="O304" s="257"/>
      <c r="P304" s="89" t="s">
        <v>220</v>
      </c>
      <c r="Q304" s="84"/>
      <c r="R304" s="85"/>
      <c r="S304" s="85"/>
      <c r="T304" s="85"/>
      <c r="U304" s="144"/>
      <c r="V304" s="144"/>
      <c r="W304" s="144"/>
      <c r="X304" s="113"/>
      <c r="Y304" s="85"/>
      <c r="Z304" s="85"/>
      <c r="AA304" s="85"/>
      <c r="AB304" s="85"/>
      <c r="AC304" s="85"/>
      <c r="AD304" s="85"/>
    </row>
    <row r="305" spans="1:30" ht="90" customHeight="1" outlineLevel="1">
      <c r="A305" s="102">
        <v>97</v>
      </c>
      <c r="B305" s="84">
        <f t="shared" si="11"/>
        <v>97</v>
      </c>
      <c r="C305" s="186" t="str">
        <f t="shared" si="10"/>
        <v>IVF097</v>
      </c>
      <c r="D305" s="80" t="s">
        <v>697</v>
      </c>
      <c r="E305" s="102">
        <v>500</v>
      </c>
      <c r="F305" s="101" t="s">
        <v>3</v>
      </c>
      <c r="G305" s="103">
        <v>107</v>
      </c>
      <c r="H305" s="104">
        <f>ROUND(E305*G305,0)</f>
        <v>53500</v>
      </c>
      <c r="I305" s="81">
        <v>500</v>
      </c>
      <c r="J305" s="102" t="str">
        <f>F305</f>
        <v>Rmt</v>
      </c>
      <c r="K305" s="104">
        <f>G305</f>
        <v>107</v>
      </c>
      <c r="L305" s="104">
        <f t="shared" si="13"/>
        <v>53500</v>
      </c>
      <c r="M305" s="106">
        <f t="shared" si="14"/>
        <v>0</v>
      </c>
      <c r="N305" s="104">
        <f t="shared" si="15"/>
        <v>0</v>
      </c>
      <c r="O305" s="770" t="s">
        <v>855</v>
      </c>
      <c r="P305" s="89" t="s">
        <v>220</v>
      </c>
      <c r="Q305" s="84"/>
      <c r="R305" s="85"/>
      <c r="S305" s="85"/>
      <c r="T305" s="85"/>
      <c r="U305" s="144"/>
      <c r="V305" s="144"/>
      <c r="W305" s="144"/>
      <c r="X305" s="113"/>
      <c r="Y305" s="85"/>
      <c r="Z305" s="85"/>
      <c r="AA305" s="85"/>
      <c r="AB305" s="85"/>
      <c r="AC305" s="85"/>
      <c r="AD305" s="85"/>
    </row>
    <row r="306" spans="1:30" ht="15.6" outlineLevel="1">
      <c r="A306" s="82"/>
      <c r="B306" s="84" t="str">
        <f t="shared" si="11"/>
        <v/>
      </c>
      <c r="C306" s="186"/>
      <c r="D306" s="110" t="s">
        <v>184</v>
      </c>
      <c r="E306" s="82"/>
      <c r="F306" s="82"/>
      <c r="G306" s="106"/>
      <c r="H306" s="106"/>
      <c r="I306" s="81">
        <v>560.20000000000005</v>
      </c>
      <c r="J306" s="82" t="s">
        <v>3</v>
      </c>
      <c r="K306" s="103">
        <v>107</v>
      </c>
      <c r="L306" s="104">
        <f t="shared" si="13"/>
        <v>59941</v>
      </c>
      <c r="M306" s="106">
        <f t="shared" si="14"/>
        <v>59941</v>
      </c>
      <c r="N306" s="104">
        <f t="shared" si="15"/>
        <v>0</v>
      </c>
      <c r="O306" s="771"/>
      <c r="P306" s="89" t="s">
        <v>220</v>
      </c>
      <c r="Q306" s="84"/>
      <c r="R306" s="85"/>
      <c r="S306" s="85"/>
      <c r="T306" s="85"/>
      <c r="U306" s="144"/>
      <c r="V306" s="144"/>
      <c r="W306" s="144"/>
      <c r="X306" s="113"/>
      <c r="Y306" s="85"/>
      <c r="Z306" s="85"/>
      <c r="AA306" s="85"/>
      <c r="AB306" s="85"/>
      <c r="AC306" s="85"/>
      <c r="AD306" s="85"/>
    </row>
    <row r="307" spans="1:30" ht="15.6" outlineLevel="1">
      <c r="A307" s="82"/>
      <c r="B307" s="84" t="str">
        <f t="shared" si="11"/>
        <v/>
      </c>
      <c r="C307" s="186"/>
      <c r="D307" s="184" t="s">
        <v>633</v>
      </c>
      <c r="E307" s="82"/>
      <c r="F307" s="82"/>
      <c r="G307" s="106"/>
      <c r="H307" s="106"/>
      <c r="I307" s="81"/>
      <c r="J307" s="82"/>
      <c r="K307" s="103"/>
      <c r="L307" s="104"/>
      <c r="M307" s="106"/>
      <c r="N307" s="104"/>
      <c r="O307" s="83"/>
      <c r="P307" s="89" t="s">
        <v>220</v>
      </c>
      <c r="Q307" s="84"/>
      <c r="R307" s="85"/>
      <c r="S307" s="85"/>
      <c r="T307" s="85"/>
      <c r="U307" s="144"/>
      <c r="V307" s="144"/>
      <c r="W307" s="144"/>
      <c r="X307" s="113"/>
      <c r="Y307" s="85"/>
      <c r="Z307" s="85"/>
      <c r="AA307" s="85"/>
      <c r="AB307" s="85"/>
      <c r="AC307" s="85"/>
      <c r="AD307" s="85"/>
    </row>
    <row r="308" spans="1:30" ht="15.6" outlineLevel="1">
      <c r="A308" s="82"/>
      <c r="B308" s="84"/>
      <c r="C308" s="186"/>
      <c r="D308" s="184"/>
      <c r="E308" s="82"/>
      <c r="F308" s="82"/>
      <c r="G308" s="106"/>
      <c r="H308" s="106"/>
      <c r="I308" s="81"/>
      <c r="J308" s="82"/>
      <c r="K308" s="103"/>
      <c r="L308" s="104"/>
      <c r="M308" s="106"/>
      <c r="N308" s="104"/>
      <c r="O308" s="257"/>
      <c r="P308" s="89" t="s">
        <v>220</v>
      </c>
      <c r="Q308" s="84"/>
      <c r="R308" s="85"/>
      <c r="S308" s="85"/>
      <c r="T308" s="85"/>
      <c r="U308" s="144"/>
      <c r="V308" s="144"/>
      <c r="W308" s="144"/>
      <c r="X308" s="113"/>
      <c r="Y308" s="85"/>
      <c r="Z308" s="85"/>
      <c r="AA308" s="85"/>
      <c r="AB308" s="85"/>
      <c r="AC308" s="85"/>
      <c r="AD308" s="85"/>
    </row>
    <row r="309" spans="1:30" ht="147.6" customHeight="1" outlineLevel="1">
      <c r="A309" s="102">
        <v>98</v>
      </c>
      <c r="B309" s="84">
        <f t="shared" si="11"/>
        <v>98</v>
      </c>
      <c r="C309" s="186" t="str">
        <f t="shared" si="10"/>
        <v>IVF098</v>
      </c>
      <c r="D309" s="80" t="s">
        <v>552</v>
      </c>
      <c r="E309" s="102">
        <v>110</v>
      </c>
      <c r="F309" s="101" t="s">
        <v>92</v>
      </c>
      <c r="G309" s="103">
        <v>945</v>
      </c>
      <c r="H309" s="104">
        <f>ROUND(E309*G309,0)</f>
        <v>103950</v>
      </c>
      <c r="I309" s="81">
        <v>110</v>
      </c>
      <c r="J309" s="102" t="str">
        <f>F309</f>
        <v>Pts</v>
      </c>
      <c r="K309" s="104">
        <f>G309</f>
        <v>945</v>
      </c>
      <c r="L309" s="104">
        <f t="shared" si="13"/>
        <v>103950</v>
      </c>
      <c r="M309" s="106">
        <f t="shared" si="14"/>
        <v>0</v>
      </c>
      <c r="N309" s="104">
        <f t="shared" si="15"/>
        <v>0</v>
      </c>
      <c r="O309" s="770" t="s">
        <v>856</v>
      </c>
      <c r="P309" s="89" t="s">
        <v>220</v>
      </c>
      <c r="Q309" s="84"/>
      <c r="R309" s="85"/>
      <c r="S309" s="85"/>
      <c r="T309" s="85"/>
      <c r="U309" s="144"/>
      <c r="V309" s="144"/>
      <c r="W309" s="144"/>
      <c r="X309" s="113"/>
      <c r="Y309" s="85"/>
      <c r="Z309" s="85"/>
      <c r="AA309" s="85"/>
      <c r="AB309" s="85"/>
      <c r="AC309" s="85"/>
      <c r="AD309" s="85"/>
    </row>
    <row r="310" spans="1:30" ht="15.6" outlineLevel="1">
      <c r="A310" s="82"/>
      <c r="B310" s="84" t="str">
        <f t="shared" si="11"/>
        <v/>
      </c>
      <c r="C310" s="186"/>
      <c r="D310" s="110" t="s">
        <v>184</v>
      </c>
      <c r="E310" s="82"/>
      <c r="F310" s="82"/>
      <c r="G310" s="106"/>
      <c r="H310" s="106"/>
      <c r="I310" s="81">
        <v>36</v>
      </c>
      <c r="J310" s="82" t="s">
        <v>92</v>
      </c>
      <c r="K310" s="103">
        <v>945</v>
      </c>
      <c r="L310" s="104">
        <f t="shared" si="13"/>
        <v>34020</v>
      </c>
      <c r="M310" s="106">
        <f t="shared" si="14"/>
        <v>34020</v>
      </c>
      <c r="N310" s="104">
        <f t="shared" si="15"/>
        <v>0</v>
      </c>
      <c r="O310" s="771"/>
      <c r="P310" s="89" t="s">
        <v>220</v>
      </c>
      <c r="Q310" s="84"/>
      <c r="R310" s="85"/>
      <c r="S310" s="85"/>
      <c r="T310" s="85"/>
      <c r="U310" s="144"/>
      <c r="V310" s="144"/>
      <c r="W310" s="144"/>
      <c r="X310" s="113"/>
      <c r="Y310" s="85"/>
      <c r="Z310" s="85"/>
      <c r="AA310" s="85"/>
      <c r="AB310" s="85"/>
      <c r="AC310" s="85"/>
      <c r="AD310" s="85"/>
    </row>
    <row r="311" spans="1:30" ht="15.6" outlineLevel="1">
      <c r="A311" s="82"/>
      <c r="B311" s="84" t="str">
        <f t="shared" si="11"/>
        <v/>
      </c>
      <c r="C311" s="186"/>
      <c r="D311" s="184" t="s">
        <v>636</v>
      </c>
      <c r="E311" s="82"/>
      <c r="F311" s="82"/>
      <c r="G311" s="106"/>
      <c r="H311" s="106"/>
      <c r="I311" s="81"/>
      <c r="J311" s="82"/>
      <c r="K311" s="103"/>
      <c r="L311" s="104"/>
      <c r="M311" s="106"/>
      <c r="N311" s="104"/>
      <c r="O311" s="83"/>
      <c r="P311" s="89" t="s">
        <v>220</v>
      </c>
      <c r="Q311" s="84"/>
      <c r="R311" s="85"/>
      <c r="S311" s="85"/>
      <c r="T311" s="85"/>
      <c r="U311" s="144"/>
      <c r="V311" s="144"/>
      <c r="W311" s="144"/>
      <c r="X311" s="113"/>
      <c r="Y311" s="85"/>
      <c r="Z311" s="85"/>
      <c r="AA311" s="85"/>
      <c r="AB311" s="85"/>
      <c r="AC311" s="85"/>
      <c r="AD311" s="85"/>
    </row>
    <row r="312" spans="1:30" ht="15.6" outlineLevel="1">
      <c r="A312" s="82"/>
      <c r="B312" s="84"/>
      <c r="C312" s="186"/>
      <c r="D312" s="184"/>
      <c r="E312" s="82"/>
      <c r="F312" s="82"/>
      <c r="G312" s="106"/>
      <c r="H312" s="106"/>
      <c r="I312" s="81"/>
      <c r="J312" s="82"/>
      <c r="K312" s="103"/>
      <c r="L312" s="104"/>
      <c r="M312" s="106"/>
      <c r="N312" s="104"/>
      <c r="O312" s="257"/>
      <c r="P312" s="89" t="s">
        <v>220</v>
      </c>
      <c r="Q312" s="84"/>
      <c r="R312" s="85"/>
      <c r="S312" s="85"/>
      <c r="T312" s="85"/>
      <c r="U312" s="144"/>
      <c r="V312" s="144"/>
      <c r="W312" s="144"/>
      <c r="X312" s="113"/>
      <c r="Y312" s="85"/>
      <c r="Z312" s="85"/>
      <c r="AA312" s="85"/>
      <c r="AB312" s="85"/>
      <c r="AC312" s="85"/>
      <c r="AD312" s="85"/>
    </row>
    <row r="313" spans="1:30" ht="123" customHeight="1" outlineLevel="1">
      <c r="A313" s="102">
        <v>99</v>
      </c>
      <c r="B313" s="84">
        <f t="shared" si="11"/>
        <v>99</v>
      </c>
      <c r="C313" s="186" t="str">
        <f t="shared" si="10"/>
        <v>IVF099</v>
      </c>
      <c r="D313" s="80" t="s">
        <v>93</v>
      </c>
      <c r="E313" s="102">
        <v>12</v>
      </c>
      <c r="F313" s="101" t="s">
        <v>7</v>
      </c>
      <c r="G313" s="103">
        <v>675</v>
      </c>
      <c r="H313" s="104">
        <f>ROUND(E313*G313,0)</f>
        <v>8100</v>
      </c>
      <c r="I313" s="81">
        <v>12</v>
      </c>
      <c r="J313" s="102" t="str">
        <f>F313</f>
        <v>No</v>
      </c>
      <c r="K313" s="104">
        <f>G313</f>
        <v>675</v>
      </c>
      <c r="L313" s="104">
        <f t="shared" si="13"/>
        <v>8100</v>
      </c>
      <c r="M313" s="106">
        <f t="shared" si="14"/>
        <v>0</v>
      </c>
      <c r="N313" s="104">
        <f t="shared" si="15"/>
        <v>0</v>
      </c>
      <c r="O313" s="770" t="s">
        <v>857</v>
      </c>
      <c r="P313" s="89" t="s">
        <v>220</v>
      </c>
      <c r="Q313" s="84"/>
      <c r="R313" s="85"/>
      <c r="S313" s="113"/>
      <c r="T313" s="113"/>
      <c r="U313" s="150"/>
      <c r="V313" s="150"/>
      <c r="W313" s="150"/>
      <c r="X313" s="113"/>
      <c r="Y313" s="85"/>
      <c r="Z313" s="85"/>
      <c r="AA313" s="85"/>
      <c r="AB313" s="85"/>
      <c r="AC313" s="85"/>
      <c r="AD313" s="85"/>
    </row>
    <row r="314" spans="1:30" ht="15.6" outlineLevel="1">
      <c r="A314" s="82"/>
      <c r="B314" s="84" t="str">
        <f t="shared" si="11"/>
        <v/>
      </c>
      <c r="C314" s="186"/>
      <c r="D314" s="110" t="s">
        <v>184</v>
      </c>
      <c r="E314" s="82"/>
      <c r="F314" s="82"/>
      <c r="G314" s="106"/>
      <c r="H314" s="106"/>
      <c r="I314" s="81">
        <v>18</v>
      </c>
      <c r="J314" s="82" t="s">
        <v>7</v>
      </c>
      <c r="K314" s="103">
        <v>675</v>
      </c>
      <c r="L314" s="104">
        <f t="shared" si="13"/>
        <v>12150</v>
      </c>
      <c r="M314" s="106">
        <f t="shared" si="14"/>
        <v>12150</v>
      </c>
      <c r="N314" s="104">
        <f t="shared" si="15"/>
        <v>0</v>
      </c>
      <c r="O314" s="771"/>
      <c r="P314" s="89" t="s">
        <v>220</v>
      </c>
      <c r="Q314" s="84"/>
      <c r="R314" s="85"/>
      <c r="S314" s="113"/>
      <c r="T314" s="113"/>
      <c r="U314" s="150"/>
      <c r="V314" s="150"/>
      <c r="W314" s="150"/>
      <c r="X314" s="113"/>
      <c r="Y314" s="85"/>
      <c r="Z314" s="85"/>
      <c r="AA314" s="85"/>
      <c r="AB314" s="85"/>
      <c r="AC314" s="85"/>
      <c r="AD314" s="85"/>
    </row>
    <row r="315" spans="1:30" ht="15.6" outlineLevel="1">
      <c r="A315" s="82"/>
      <c r="B315" s="84"/>
      <c r="C315" s="186"/>
      <c r="D315" s="184" t="s">
        <v>618</v>
      </c>
      <c r="E315" s="82"/>
      <c r="F315" s="82"/>
      <c r="G315" s="106"/>
      <c r="H315" s="106"/>
      <c r="I315" s="81"/>
      <c r="J315" s="82"/>
      <c r="K315" s="103"/>
      <c r="L315" s="104"/>
      <c r="M315" s="106"/>
      <c r="N315" s="104"/>
      <c r="O315" s="258"/>
      <c r="P315" s="89" t="s">
        <v>220</v>
      </c>
      <c r="Q315" s="84"/>
      <c r="R315" s="85"/>
      <c r="S315" s="113"/>
      <c r="T315" s="113"/>
      <c r="U315" s="150"/>
      <c r="V315" s="150"/>
      <c r="W315" s="150"/>
      <c r="X315" s="113"/>
      <c r="Y315" s="85"/>
      <c r="Z315" s="85"/>
      <c r="AA315" s="85"/>
      <c r="AB315" s="85"/>
      <c r="AC315" s="85"/>
      <c r="AD315" s="85"/>
    </row>
    <row r="316" spans="1:30" ht="15.6" outlineLevel="1">
      <c r="A316" s="82"/>
      <c r="B316" s="84" t="str">
        <f t="shared" si="11"/>
        <v/>
      </c>
      <c r="C316" s="186"/>
      <c r="D316" s="110"/>
      <c r="E316" s="82"/>
      <c r="F316" s="82"/>
      <c r="G316" s="106"/>
      <c r="H316" s="106"/>
      <c r="I316" s="81"/>
      <c r="J316" s="82"/>
      <c r="K316" s="103"/>
      <c r="L316" s="104"/>
      <c r="M316" s="106"/>
      <c r="N316" s="104"/>
      <c r="O316" s="83"/>
      <c r="P316" s="89" t="s">
        <v>220</v>
      </c>
      <c r="Q316" s="84"/>
      <c r="R316" s="85"/>
      <c r="S316" s="113"/>
      <c r="T316" s="113"/>
      <c r="U316" s="150"/>
      <c r="V316" s="150"/>
      <c r="W316" s="150"/>
      <c r="X316" s="113"/>
      <c r="Y316" s="85"/>
      <c r="Z316" s="85"/>
      <c r="AA316" s="85"/>
      <c r="AB316" s="85"/>
      <c r="AC316" s="85"/>
      <c r="AD316" s="85"/>
    </row>
    <row r="317" spans="1:30" ht="111" customHeight="1" outlineLevel="1">
      <c r="A317" s="102">
        <v>100</v>
      </c>
      <c r="B317" s="84">
        <f t="shared" si="11"/>
        <v>100</v>
      </c>
      <c r="C317" s="186" t="str">
        <f t="shared" si="10"/>
        <v>IVF100</v>
      </c>
      <c r="D317" s="80" t="s">
        <v>553</v>
      </c>
      <c r="E317" s="102">
        <v>40</v>
      </c>
      <c r="F317" s="101" t="s">
        <v>7</v>
      </c>
      <c r="G317" s="103">
        <v>1040</v>
      </c>
      <c r="H317" s="104">
        <f>ROUND(E317*G317,0)</f>
        <v>41600</v>
      </c>
      <c r="I317" s="81">
        <v>14</v>
      </c>
      <c r="J317" s="102" t="str">
        <f>F317</f>
        <v>No</v>
      </c>
      <c r="K317" s="104">
        <f>G317</f>
        <v>1040</v>
      </c>
      <c r="L317" s="104">
        <f t="shared" si="13"/>
        <v>14560</v>
      </c>
      <c r="M317" s="106">
        <f t="shared" si="14"/>
        <v>0</v>
      </c>
      <c r="N317" s="104">
        <f t="shared" si="15"/>
        <v>27040</v>
      </c>
      <c r="O317" s="83" t="s">
        <v>599</v>
      </c>
      <c r="P317" s="89" t="s">
        <v>220</v>
      </c>
      <c r="Q317" s="84"/>
      <c r="R317" s="85"/>
      <c r="S317" s="113"/>
      <c r="T317" s="113"/>
      <c r="U317" s="150"/>
      <c r="V317" s="150"/>
      <c r="W317" s="150"/>
      <c r="X317" s="113"/>
      <c r="Y317" s="85"/>
      <c r="Z317" s="85"/>
      <c r="AA317" s="85"/>
      <c r="AB317" s="85"/>
      <c r="AC317" s="85"/>
      <c r="AD317" s="85"/>
    </row>
    <row r="318" spans="1:30" ht="15.6" outlineLevel="1">
      <c r="A318" s="102"/>
      <c r="B318" s="84"/>
      <c r="C318" s="186"/>
      <c r="D318" s="184" t="s">
        <v>619</v>
      </c>
      <c r="E318" s="102"/>
      <c r="F318" s="101"/>
      <c r="G318" s="103"/>
      <c r="H318" s="104"/>
      <c r="I318" s="81"/>
      <c r="J318" s="102"/>
      <c r="K318" s="104"/>
      <c r="L318" s="104"/>
      <c r="M318" s="106"/>
      <c r="N318" s="104"/>
      <c r="O318" s="83"/>
      <c r="P318" s="89" t="s">
        <v>220</v>
      </c>
      <c r="Q318" s="84"/>
      <c r="R318" s="85"/>
      <c r="S318" s="113"/>
      <c r="T318" s="113"/>
      <c r="U318" s="150"/>
      <c r="V318" s="150"/>
      <c r="W318" s="150"/>
      <c r="X318" s="113"/>
      <c r="Y318" s="85"/>
      <c r="Z318" s="85"/>
      <c r="AA318" s="85"/>
      <c r="AB318" s="85"/>
      <c r="AC318" s="85"/>
      <c r="AD318" s="85"/>
    </row>
    <row r="319" spans="1:30" outlineLevel="1">
      <c r="A319" s="82"/>
      <c r="B319" s="84" t="str">
        <f t="shared" ref="B319:B401" si="16">IF(ISBLANK(A319),"",A319)</f>
        <v/>
      </c>
      <c r="C319" s="186"/>
      <c r="D319" s="80"/>
      <c r="E319" s="82"/>
      <c r="F319" s="82"/>
      <c r="G319" s="106"/>
      <c r="H319" s="106"/>
      <c r="I319" s="81"/>
      <c r="J319" s="82"/>
      <c r="K319" s="106"/>
      <c r="L319" s="106"/>
      <c r="M319" s="106"/>
      <c r="N319" s="106"/>
      <c r="O319" s="83"/>
      <c r="P319" s="89" t="s">
        <v>220</v>
      </c>
      <c r="Q319" s="84"/>
      <c r="R319" s="85"/>
      <c r="S319" s="113"/>
      <c r="T319" s="113"/>
      <c r="U319" s="150"/>
      <c r="V319" s="150"/>
      <c r="W319" s="150"/>
      <c r="X319" s="113"/>
      <c r="Y319" s="85"/>
      <c r="Z319" s="85"/>
      <c r="AA319" s="85"/>
      <c r="AB319" s="85"/>
      <c r="AC319" s="85"/>
      <c r="AD319" s="85"/>
    </row>
    <row r="320" spans="1:30" ht="90" outlineLevel="1">
      <c r="A320" s="102">
        <v>101</v>
      </c>
      <c r="B320" s="84">
        <f t="shared" si="16"/>
        <v>101</v>
      </c>
      <c r="C320" s="186" t="str">
        <f t="shared" ref="C320:C400" si="17">IF(ISBLANK(B320), "", IF(B320&lt;10, "IVF00" &amp; B320, IF(AND(B320&gt;=10, B320&lt;=99), "IVF0" &amp; B320, IF(B320&gt;99, "IVF" &amp; B320))))</f>
        <v>IVF101</v>
      </c>
      <c r="D320" s="80" t="s">
        <v>94</v>
      </c>
      <c r="E320" s="102">
        <v>60</v>
      </c>
      <c r="F320" s="101" t="s">
        <v>7</v>
      </c>
      <c r="G320" s="103">
        <v>1755</v>
      </c>
      <c r="H320" s="104">
        <f>ROUND(E320*G320,0)</f>
        <v>105300</v>
      </c>
      <c r="I320" s="81">
        <f>34+19</f>
        <v>53</v>
      </c>
      <c r="J320" s="102" t="str">
        <f>F320</f>
        <v>No</v>
      </c>
      <c r="K320" s="104">
        <f>G320</f>
        <v>1755</v>
      </c>
      <c r="L320" s="104">
        <f>ROUND(I320*K320,0)</f>
        <v>93015</v>
      </c>
      <c r="M320" s="106">
        <f>IF(L320&gt;H320,L320-H320,0)</f>
        <v>0</v>
      </c>
      <c r="N320" s="104">
        <f>IF(H320&gt;L320,H320-L320,0)</f>
        <v>12285</v>
      </c>
      <c r="O320" s="83" t="s">
        <v>599</v>
      </c>
      <c r="P320" s="89" t="s">
        <v>220</v>
      </c>
      <c r="Q320" s="84"/>
      <c r="R320" s="85"/>
      <c r="S320" s="113"/>
      <c r="T320" s="113"/>
      <c r="U320" s="150"/>
      <c r="V320" s="150"/>
      <c r="W320" s="150"/>
      <c r="X320" s="113"/>
      <c r="Y320" s="85"/>
      <c r="Z320" s="85"/>
      <c r="AA320" s="85"/>
      <c r="AB320" s="85"/>
      <c r="AC320" s="85"/>
      <c r="AD320" s="85"/>
    </row>
    <row r="321" spans="1:30" ht="15.6" outlineLevel="1">
      <c r="A321" s="102"/>
      <c r="B321" s="84"/>
      <c r="C321" s="186"/>
      <c r="D321" s="184" t="s">
        <v>635</v>
      </c>
      <c r="E321" s="102"/>
      <c r="F321" s="101"/>
      <c r="G321" s="103"/>
      <c r="H321" s="104"/>
      <c r="I321" s="81"/>
      <c r="J321" s="102"/>
      <c r="K321" s="104"/>
      <c r="L321" s="104"/>
      <c r="M321" s="106"/>
      <c r="N321" s="104"/>
      <c r="O321" s="83"/>
      <c r="P321" s="89" t="s">
        <v>220</v>
      </c>
      <c r="Q321" s="84"/>
      <c r="R321" s="85"/>
      <c r="S321" s="113"/>
      <c r="T321" s="113"/>
      <c r="U321" s="150"/>
      <c r="V321" s="150"/>
      <c r="W321" s="150"/>
      <c r="X321" s="113"/>
      <c r="Y321" s="85"/>
      <c r="Z321" s="85"/>
      <c r="AA321" s="85"/>
      <c r="AB321" s="85"/>
      <c r="AC321" s="85"/>
      <c r="AD321" s="85"/>
    </row>
    <row r="322" spans="1:30" outlineLevel="1">
      <c r="A322" s="82"/>
      <c r="B322" s="84" t="str">
        <f t="shared" si="16"/>
        <v/>
      </c>
      <c r="C322" s="186"/>
      <c r="D322" s="80"/>
      <c r="E322" s="82"/>
      <c r="F322" s="82"/>
      <c r="G322" s="106"/>
      <c r="H322" s="106"/>
      <c r="I322" s="81"/>
      <c r="J322" s="82"/>
      <c r="K322" s="106"/>
      <c r="L322" s="106"/>
      <c r="M322" s="106"/>
      <c r="N322" s="106"/>
      <c r="O322" s="83"/>
      <c r="P322" s="89" t="s">
        <v>220</v>
      </c>
      <c r="Q322" s="84"/>
      <c r="R322" s="85"/>
      <c r="S322" s="113"/>
      <c r="T322" s="113"/>
      <c r="U322" s="150"/>
      <c r="V322" s="150"/>
      <c r="W322" s="150"/>
      <c r="X322" s="113"/>
      <c r="Y322" s="85"/>
      <c r="Z322" s="85"/>
      <c r="AA322" s="85"/>
      <c r="AB322" s="85"/>
      <c r="AC322" s="85"/>
      <c r="AD322" s="85"/>
    </row>
    <row r="323" spans="1:30" ht="90" outlineLevel="1">
      <c r="A323" s="102">
        <v>102</v>
      </c>
      <c r="B323" s="84">
        <f t="shared" si="16"/>
        <v>102</v>
      </c>
      <c r="C323" s="186" t="str">
        <f t="shared" si="17"/>
        <v>IVF102</v>
      </c>
      <c r="D323" s="80" t="s">
        <v>95</v>
      </c>
      <c r="E323" s="102">
        <v>10</v>
      </c>
      <c r="F323" s="101" t="s">
        <v>7</v>
      </c>
      <c r="G323" s="103">
        <v>3092</v>
      </c>
      <c r="H323" s="104">
        <f>ROUND(E323*G323,0)</f>
        <v>30920</v>
      </c>
      <c r="I323" s="81">
        <v>0</v>
      </c>
      <c r="J323" s="102" t="str">
        <f>F323</f>
        <v>No</v>
      </c>
      <c r="K323" s="104">
        <f>G323</f>
        <v>3092</v>
      </c>
      <c r="L323" s="104">
        <f>ROUND(I323*K323,0)</f>
        <v>0</v>
      </c>
      <c r="M323" s="106">
        <f>IF(L323&gt;H323,L323-H323,0)</f>
        <v>0</v>
      </c>
      <c r="N323" s="104">
        <f>IF(H323&gt;L323,H323-L323,0)</f>
        <v>30920</v>
      </c>
      <c r="O323" s="83" t="s">
        <v>843</v>
      </c>
      <c r="P323" s="89" t="s">
        <v>220</v>
      </c>
      <c r="Q323" s="84"/>
      <c r="R323" s="85"/>
      <c r="S323" s="113"/>
      <c r="T323" s="113"/>
      <c r="U323" s="150"/>
      <c r="V323" s="150"/>
      <c r="W323" s="150"/>
      <c r="X323" s="113"/>
      <c r="Y323" s="85"/>
      <c r="Z323" s="85"/>
      <c r="AA323" s="85"/>
      <c r="AB323" s="85"/>
      <c r="AC323" s="85"/>
      <c r="AD323" s="85"/>
    </row>
    <row r="324" spans="1:30" outlineLevel="1">
      <c r="A324" s="82"/>
      <c r="B324" s="84" t="str">
        <f t="shared" si="16"/>
        <v/>
      </c>
      <c r="C324" s="186"/>
      <c r="D324" s="80"/>
      <c r="E324" s="82"/>
      <c r="F324" s="82"/>
      <c r="G324" s="106"/>
      <c r="H324" s="106"/>
      <c r="I324" s="81"/>
      <c r="J324" s="82"/>
      <c r="K324" s="106"/>
      <c r="L324" s="106"/>
      <c r="M324" s="106"/>
      <c r="N324" s="106"/>
      <c r="O324" s="83"/>
      <c r="P324" s="89" t="s">
        <v>220</v>
      </c>
      <c r="Q324" s="84"/>
      <c r="R324" s="85"/>
      <c r="S324" s="113"/>
      <c r="T324" s="113"/>
      <c r="U324" s="150"/>
      <c r="V324" s="150"/>
      <c r="W324" s="150"/>
      <c r="X324" s="113"/>
      <c r="Y324" s="85"/>
      <c r="Z324" s="85"/>
      <c r="AA324" s="85"/>
      <c r="AB324" s="85"/>
      <c r="AC324" s="85"/>
      <c r="AD324" s="85"/>
    </row>
    <row r="325" spans="1:30" ht="75" outlineLevel="1">
      <c r="A325" s="102">
        <v>103</v>
      </c>
      <c r="B325" s="84">
        <f t="shared" si="16"/>
        <v>103</v>
      </c>
      <c r="C325" s="186" t="str">
        <f t="shared" si="17"/>
        <v>IVF103</v>
      </c>
      <c r="D325" s="80" t="s">
        <v>96</v>
      </c>
      <c r="E325" s="102">
        <v>350</v>
      </c>
      <c r="F325" s="101" t="s">
        <v>3</v>
      </c>
      <c r="G325" s="103">
        <v>40</v>
      </c>
      <c r="H325" s="104">
        <f>ROUND(E325*G325,0)</f>
        <v>14000</v>
      </c>
      <c r="I325" s="81">
        <v>0</v>
      </c>
      <c r="J325" s="102" t="str">
        <f>F325</f>
        <v>Rmt</v>
      </c>
      <c r="K325" s="104">
        <f>G325</f>
        <v>40</v>
      </c>
      <c r="L325" s="104">
        <f>ROUND(I325*K325,0)</f>
        <v>0</v>
      </c>
      <c r="M325" s="106">
        <f>IF(L325&gt;H325,L325-H325,0)</f>
        <v>0</v>
      </c>
      <c r="N325" s="104">
        <f>IF(H325&gt;L325,H325-L325,0)</f>
        <v>14000</v>
      </c>
      <c r="O325" s="83" t="s">
        <v>843</v>
      </c>
      <c r="P325" s="89" t="s">
        <v>220</v>
      </c>
      <c r="Q325" s="84"/>
      <c r="R325" s="85"/>
      <c r="S325" s="113"/>
      <c r="T325" s="113"/>
      <c r="U325" s="150"/>
      <c r="V325" s="150"/>
      <c r="W325" s="150"/>
      <c r="X325" s="113"/>
      <c r="Y325" s="85"/>
      <c r="Z325" s="85"/>
      <c r="AA325" s="85"/>
      <c r="AB325" s="85"/>
      <c r="AC325" s="85"/>
      <c r="AD325" s="85"/>
    </row>
    <row r="326" spans="1:30" outlineLevel="1">
      <c r="A326" s="82"/>
      <c r="B326" s="84" t="str">
        <f t="shared" si="16"/>
        <v/>
      </c>
      <c r="C326" s="186"/>
      <c r="D326" s="80"/>
      <c r="E326" s="82"/>
      <c r="F326" s="82"/>
      <c r="G326" s="106"/>
      <c r="H326" s="106"/>
      <c r="I326" s="81"/>
      <c r="J326" s="82"/>
      <c r="K326" s="106"/>
      <c r="L326" s="106"/>
      <c r="M326" s="106"/>
      <c r="N326" s="106"/>
      <c r="O326" s="83"/>
      <c r="P326" s="89" t="s">
        <v>220</v>
      </c>
      <c r="Q326" s="84"/>
      <c r="R326" s="85"/>
      <c r="S326" s="113"/>
      <c r="T326" s="113"/>
      <c r="U326" s="150"/>
      <c r="V326" s="150"/>
      <c r="W326" s="150"/>
      <c r="X326" s="113"/>
      <c r="Y326" s="85"/>
      <c r="Z326" s="85"/>
      <c r="AA326" s="85"/>
      <c r="AB326" s="85"/>
      <c r="AC326" s="85"/>
      <c r="AD326" s="85"/>
    </row>
    <row r="327" spans="1:30" ht="168.75" customHeight="1" outlineLevel="1">
      <c r="A327" s="102">
        <v>104</v>
      </c>
      <c r="B327" s="84">
        <f t="shared" si="16"/>
        <v>104</v>
      </c>
      <c r="C327" s="186" t="str">
        <f t="shared" si="17"/>
        <v>IVF104</v>
      </c>
      <c r="D327" s="80" t="s">
        <v>638</v>
      </c>
      <c r="E327" s="102">
        <v>600</v>
      </c>
      <c r="F327" s="101" t="s">
        <v>3</v>
      </c>
      <c r="G327" s="103">
        <v>177</v>
      </c>
      <c r="H327" s="104">
        <f>ROUND(E327*G327,0)</f>
        <v>106200</v>
      </c>
      <c r="I327" s="81">
        <v>600</v>
      </c>
      <c r="J327" s="102" t="str">
        <f>F327</f>
        <v>Rmt</v>
      </c>
      <c r="K327" s="104">
        <f>G327</f>
        <v>177</v>
      </c>
      <c r="L327" s="104">
        <f t="shared" ref="L327:L343" si="18">ROUND(I327*K327,0)</f>
        <v>106200</v>
      </c>
      <c r="M327" s="106">
        <f t="shared" ref="M327:M343" si="19">IF(L327&gt;H327,L327-H327,0)</f>
        <v>0</v>
      </c>
      <c r="N327" s="104">
        <f t="shared" ref="N327:N343" si="20">IF(H327&gt;L327,H327-L327,0)</f>
        <v>0</v>
      </c>
      <c r="O327" s="770" t="s">
        <v>858</v>
      </c>
      <c r="P327" s="89" t="s">
        <v>220</v>
      </c>
      <c r="Q327" s="84"/>
      <c r="R327" s="85"/>
      <c r="S327" s="113"/>
      <c r="T327" s="113"/>
      <c r="U327" s="150"/>
      <c r="V327" s="150"/>
      <c r="W327" s="150"/>
      <c r="X327" s="113"/>
      <c r="Y327" s="85"/>
      <c r="Z327" s="85"/>
      <c r="AA327" s="85"/>
      <c r="AB327" s="85"/>
      <c r="AC327" s="85"/>
      <c r="AD327" s="85"/>
    </row>
    <row r="328" spans="1:30" ht="15.6" outlineLevel="1">
      <c r="A328" s="82"/>
      <c r="B328" s="84" t="str">
        <f t="shared" si="16"/>
        <v/>
      </c>
      <c r="C328" s="186"/>
      <c r="D328" s="110" t="s">
        <v>184</v>
      </c>
      <c r="E328" s="82"/>
      <c r="F328" s="82"/>
      <c r="G328" s="106"/>
      <c r="H328" s="106"/>
      <c r="I328" s="81">
        <v>37.1</v>
      </c>
      <c r="J328" s="82" t="s">
        <v>3</v>
      </c>
      <c r="K328" s="103">
        <v>177</v>
      </c>
      <c r="L328" s="104">
        <f t="shared" si="18"/>
        <v>6567</v>
      </c>
      <c r="M328" s="106">
        <f t="shared" si="19"/>
        <v>6567</v>
      </c>
      <c r="N328" s="104">
        <f t="shared" si="20"/>
        <v>0</v>
      </c>
      <c r="O328" s="771"/>
      <c r="P328" s="89" t="s">
        <v>220</v>
      </c>
      <c r="Q328" s="84"/>
      <c r="R328" s="85"/>
      <c r="S328" s="113"/>
      <c r="T328" s="113"/>
      <c r="U328" s="150"/>
      <c r="V328" s="150"/>
      <c r="W328" s="150"/>
      <c r="X328" s="113"/>
      <c r="Y328" s="85"/>
      <c r="Z328" s="85"/>
      <c r="AA328" s="85"/>
      <c r="AB328" s="85"/>
      <c r="AC328" s="85"/>
      <c r="AD328" s="85"/>
    </row>
    <row r="329" spans="1:30" ht="15.6" outlineLevel="1">
      <c r="A329" s="82"/>
      <c r="B329" s="84" t="str">
        <f t="shared" si="16"/>
        <v/>
      </c>
      <c r="C329" s="186"/>
      <c r="D329" s="184" t="s">
        <v>639</v>
      </c>
      <c r="E329" s="82"/>
      <c r="F329" s="82"/>
      <c r="G329" s="106"/>
      <c r="H329" s="106"/>
      <c r="I329" s="81"/>
      <c r="J329" s="82"/>
      <c r="K329" s="103"/>
      <c r="L329" s="104"/>
      <c r="M329" s="106"/>
      <c r="N329" s="104"/>
      <c r="O329" s="83"/>
      <c r="P329" s="89" t="s">
        <v>220</v>
      </c>
      <c r="Q329" s="84"/>
      <c r="R329" s="85"/>
      <c r="S329" s="113"/>
      <c r="T329" s="113"/>
      <c r="U329" s="150"/>
      <c r="V329" s="150"/>
      <c r="W329" s="150"/>
      <c r="X329" s="113"/>
      <c r="Y329" s="85"/>
      <c r="Z329" s="85"/>
      <c r="AA329" s="85"/>
      <c r="AB329" s="85"/>
      <c r="AC329" s="85"/>
      <c r="AD329" s="85"/>
    </row>
    <row r="330" spans="1:30" ht="15.6" outlineLevel="1">
      <c r="A330" s="82"/>
      <c r="B330" s="84"/>
      <c r="C330" s="186"/>
      <c r="D330" s="184"/>
      <c r="E330" s="82"/>
      <c r="F330" s="82"/>
      <c r="G330" s="106"/>
      <c r="H330" s="106"/>
      <c r="I330" s="81"/>
      <c r="J330" s="82"/>
      <c r="K330" s="103"/>
      <c r="L330" s="104"/>
      <c r="M330" s="106"/>
      <c r="N330" s="104"/>
      <c r="O330" s="257"/>
      <c r="P330" s="89" t="s">
        <v>220</v>
      </c>
      <c r="Q330" s="84"/>
      <c r="R330" s="85"/>
      <c r="S330" s="113"/>
      <c r="T330" s="113"/>
      <c r="U330" s="150"/>
      <c r="V330" s="150"/>
      <c r="W330" s="150"/>
      <c r="X330" s="113"/>
      <c r="Y330" s="85"/>
      <c r="Z330" s="85"/>
      <c r="AA330" s="85"/>
      <c r="AB330" s="85"/>
      <c r="AC330" s="85"/>
      <c r="AD330" s="85"/>
    </row>
    <row r="331" spans="1:30" ht="169.2" customHeight="1" outlineLevel="1">
      <c r="A331" s="102">
        <v>105</v>
      </c>
      <c r="B331" s="84">
        <f t="shared" si="16"/>
        <v>105</v>
      </c>
      <c r="C331" s="186" t="str">
        <f t="shared" si="17"/>
        <v>IVF105</v>
      </c>
      <c r="D331" s="80" t="s">
        <v>97</v>
      </c>
      <c r="E331" s="102">
        <v>1200</v>
      </c>
      <c r="F331" s="101" t="s">
        <v>3</v>
      </c>
      <c r="G331" s="103">
        <v>255</v>
      </c>
      <c r="H331" s="104">
        <f>ROUND(E331*G331,0)</f>
        <v>306000</v>
      </c>
      <c r="I331" s="81">
        <v>1200</v>
      </c>
      <c r="J331" s="102" t="str">
        <f>F331</f>
        <v>Rmt</v>
      </c>
      <c r="K331" s="104">
        <f>G331</f>
        <v>255</v>
      </c>
      <c r="L331" s="104">
        <f t="shared" si="18"/>
        <v>306000</v>
      </c>
      <c r="M331" s="106">
        <f t="shared" si="19"/>
        <v>0</v>
      </c>
      <c r="N331" s="104">
        <f t="shared" si="20"/>
        <v>0</v>
      </c>
      <c r="O331" s="770" t="s">
        <v>859</v>
      </c>
      <c r="P331" s="89" t="s">
        <v>220</v>
      </c>
      <c r="Q331" s="84"/>
      <c r="R331" s="85"/>
      <c r="S331" s="113"/>
      <c r="T331" s="113"/>
      <c r="U331" s="150"/>
      <c r="V331" s="150"/>
      <c r="W331" s="150"/>
      <c r="X331" s="113"/>
      <c r="Y331" s="85"/>
      <c r="Z331" s="85"/>
      <c r="AA331" s="85"/>
      <c r="AB331" s="85"/>
      <c r="AC331" s="85"/>
      <c r="AD331" s="85"/>
    </row>
    <row r="332" spans="1:30" ht="15.6" outlineLevel="1">
      <c r="A332" s="82"/>
      <c r="B332" s="84" t="str">
        <f t="shared" si="16"/>
        <v/>
      </c>
      <c r="C332" s="186"/>
      <c r="D332" s="110" t="s">
        <v>184</v>
      </c>
      <c r="E332" s="82"/>
      <c r="F332" s="82"/>
      <c r="G332" s="106"/>
      <c r="H332" s="106"/>
      <c r="I332" s="81">
        <v>149.1</v>
      </c>
      <c r="J332" s="82" t="s">
        <v>3</v>
      </c>
      <c r="K332" s="103">
        <v>255</v>
      </c>
      <c r="L332" s="104">
        <f t="shared" si="18"/>
        <v>38021</v>
      </c>
      <c r="M332" s="106">
        <f t="shared" si="19"/>
        <v>38021</v>
      </c>
      <c r="N332" s="104">
        <f t="shared" si="20"/>
        <v>0</v>
      </c>
      <c r="O332" s="771"/>
      <c r="P332" s="89" t="s">
        <v>220</v>
      </c>
      <c r="Q332" s="84"/>
      <c r="R332" s="85"/>
      <c r="S332" s="113"/>
      <c r="T332" s="113"/>
      <c r="U332" s="150"/>
      <c r="V332" s="150"/>
      <c r="W332" s="150"/>
      <c r="X332" s="113"/>
      <c r="Y332" s="85"/>
      <c r="Z332" s="85"/>
      <c r="AA332" s="85"/>
      <c r="AB332" s="85"/>
      <c r="AC332" s="85"/>
      <c r="AD332" s="85"/>
    </row>
    <row r="333" spans="1:30" ht="15.6" outlineLevel="1">
      <c r="A333" s="82"/>
      <c r="B333" s="84"/>
      <c r="C333" s="186"/>
      <c r="D333" s="184" t="s">
        <v>634</v>
      </c>
      <c r="E333" s="82"/>
      <c r="F333" s="82"/>
      <c r="G333" s="106"/>
      <c r="H333" s="106"/>
      <c r="I333" s="81"/>
      <c r="J333" s="82"/>
      <c r="K333" s="103"/>
      <c r="L333" s="104"/>
      <c r="M333" s="106"/>
      <c r="N333" s="104"/>
      <c r="O333" s="258"/>
      <c r="P333" s="89" t="s">
        <v>220</v>
      </c>
      <c r="Q333" s="84"/>
      <c r="R333" s="85"/>
      <c r="S333" s="113"/>
      <c r="T333" s="113"/>
      <c r="U333" s="150"/>
      <c r="V333" s="150"/>
      <c r="W333" s="150"/>
      <c r="X333" s="113"/>
      <c r="Y333" s="85"/>
      <c r="Z333" s="85"/>
      <c r="AA333" s="85"/>
      <c r="AB333" s="85"/>
      <c r="AC333" s="85"/>
      <c r="AD333" s="85"/>
    </row>
    <row r="334" spans="1:30" ht="15.6" outlineLevel="1">
      <c r="A334" s="82"/>
      <c r="B334" s="84" t="str">
        <f t="shared" si="16"/>
        <v/>
      </c>
      <c r="C334" s="186"/>
      <c r="D334" s="110"/>
      <c r="E334" s="82"/>
      <c r="F334" s="82"/>
      <c r="G334" s="106"/>
      <c r="H334" s="106"/>
      <c r="I334" s="81"/>
      <c r="J334" s="82"/>
      <c r="K334" s="103"/>
      <c r="L334" s="104"/>
      <c r="M334" s="106"/>
      <c r="N334" s="104"/>
      <c r="O334" s="83"/>
      <c r="P334" s="89" t="s">
        <v>220</v>
      </c>
      <c r="Q334" s="84"/>
      <c r="R334" s="85"/>
      <c r="S334" s="113"/>
      <c r="T334" s="113"/>
      <c r="U334" s="150"/>
      <c r="V334" s="150"/>
      <c r="W334" s="150"/>
      <c r="X334" s="113"/>
      <c r="Y334" s="85"/>
      <c r="Z334" s="85"/>
      <c r="AA334" s="85"/>
      <c r="AB334" s="85"/>
      <c r="AC334" s="85"/>
      <c r="AD334" s="85"/>
    </row>
    <row r="335" spans="1:30" ht="99" customHeight="1" outlineLevel="1">
      <c r="A335" s="102">
        <v>106</v>
      </c>
      <c r="B335" s="84">
        <f t="shared" si="16"/>
        <v>106</v>
      </c>
      <c r="C335" s="186" t="str">
        <f t="shared" si="17"/>
        <v>IVF106</v>
      </c>
      <c r="D335" s="80" t="s">
        <v>98</v>
      </c>
      <c r="E335" s="102">
        <v>60</v>
      </c>
      <c r="F335" s="101" t="s">
        <v>3</v>
      </c>
      <c r="G335" s="103">
        <v>606</v>
      </c>
      <c r="H335" s="104">
        <f>ROUND(E335*G335,0)</f>
        <v>36360</v>
      </c>
      <c r="I335" s="81">
        <v>60</v>
      </c>
      <c r="J335" s="102" t="str">
        <f>F335</f>
        <v>Rmt</v>
      </c>
      <c r="K335" s="104">
        <f>G335</f>
        <v>606</v>
      </c>
      <c r="L335" s="104">
        <f t="shared" si="18"/>
        <v>36360</v>
      </c>
      <c r="M335" s="106">
        <f t="shared" si="19"/>
        <v>0</v>
      </c>
      <c r="N335" s="104">
        <f t="shared" si="20"/>
        <v>0</v>
      </c>
      <c r="O335" s="770" t="s">
        <v>706</v>
      </c>
      <c r="P335" s="89" t="s">
        <v>220</v>
      </c>
      <c r="Q335" s="84"/>
      <c r="R335" s="85"/>
      <c r="S335" s="113"/>
      <c r="T335" s="113">
        <f>333.3-60</f>
        <v>273.3</v>
      </c>
      <c r="U335" s="150"/>
      <c r="V335" s="150"/>
      <c r="W335" s="150"/>
      <c r="X335" s="113"/>
      <c r="Y335" s="85"/>
      <c r="Z335" s="85"/>
      <c r="AA335" s="85"/>
      <c r="AB335" s="85"/>
      <c r="AC335" s="85"/>
      <c r="AD335" s="85"/>
    </row>
    <row r="336" spans="1:30" ht="15.6" outlineLevel="1">
      <c r="A336" s="82"/>
      <c r="B336" s="84" t="str">
        <f t="shared" si="16"/>
        <v/>
      </c>
      <c r="C336" s="186"/>
      <c r="D336" s="110" t="s">
        <v>184</v>
      </c>
      <c r="E336" s="82"/>
      <c r="F336" s="82"/>
      <c r="G336" s="106"/>
      <c r="H336" s="106"/>
      <c r="I336" s="81">
        <v>273.3</v>
      </c>
      <c r="J336" s="82" t="s">
        <v>3</v>
      </c>
      <c r="K336" s="103">
        <v>606</v>
      </c>
      <c r="L336" s="104">
        <f t="shared" si="18"/>
        <v>165620</v>
      </c>
      <c r="M336" s="106">
        <f t="shared" si="19"/>
        <v>165620</v>
      </c>
      <c r="N336" s="104">
        <f t="shared" si="20"/>
        <v>0</v>
      </c>
      <c r="O336" s="771"/>
      <c r="P336" s="89" t="s">
        <v>220</v>
      </c>
      <c r="Q336" s="84"/>
      <c r="R336" s="85"/>
      <c r="S336" s="113"/>
      <c r="T336" s="113"/>
      <c r="U336" s="150"/>
      <c r="V336" s="150"/>
      <c r="W336" s="150"/>
      <c r="X336" s="113"/>
      <c r="Y336" s="85"/>
      <c r="Z336" s="85"/>
      <c r="AA336" s="85"/>
      <c r="AB336" s="85"/>
      <c r="AC336" s="85"/>
      <c r="AD336" s="85"/>
    </row>
    <row r="337" spans="1:32" ht="15.6" outlineLevel="1">
      <c r="A337" s="82"/>
      <c r="B337" s="84"/>
      <c r="C337" s="186"/>
      <c r="D337" s="184" t="s">
        <v>637</v>
      </c>
      <c r="E337" s="82"/>
      <c r="F337" s="82"/>
      <c r="G337" s="106"/>
      <c r="H337" s="106"/>
      <c r="I337" s="81"/>
      <c r="J337" s="82"/>
      <c r="K337" s="103"/>
      <c r="L337" s="104"/>
      <c r="M337" s="106"/>
      <c r="N337" s="104"/>
      <c r="O337" s="258"/>
      <c r="P337" s="89" t="s">
        <v>220</v>
      </c>
      <c r="Q337" s="84"/>
      <c r="R337" s="85"/>
      <c r="S337" s="113"/>
      <c r="T337" s="113"/>
      <c r="U337" s="150"/>
      <c r="V337" s="150"/>
      <c r="W337" s="150"/>
      <c r="X337" s="113"/>
      <c r="Y337" s="85"/>
      <c r="Z337" s="85"/>
      <c r="AA337" s="85"/>
      <c r="AB337" s="85"/>
      <c r="AC337" s="85"/>
      <c r="AD337" s="85"/>
    </row>
    <row r="338" spans="1:32" ht="15.6" outlineLevel="1">
      <c r="A338" s="82"/>
      <c r="B338" s="84" t="str">
        <f t="shared" si="16"/>
        <v/>
      </c>
      <c r="C338" s="186"/>
      <c r="D338" s="110"/>
      <c r="E338" s="82"/>
      <c r="F338" s="82"/>
      <c r="G338" s="106"/>
      <c r="H338" s="106"/>
      <c r="I338" s="81"/>
      <c r="J338" s="82"/>
      <c r="K338" s="103"/>
      <c r="L338" s="104"/>
      <c r="M338" s="106"/>
      <c r="N338" s="104"/>
      <c r="O338" s="83"/>
      <c r="P338" s="89" t="s">
        <v>220</v>
      </c>
      <c r="Q338" s="84"/>
      <c r="R338" s="85"/>
      <c r="S338" s="113"/>
      <c r="T338" s="113"/>
      <c r="U338" s="150"/>
      <c r="V338" s="150"/>
      <c r="W338" s="150"/>
      <c r="X338" s="113"/>
      <c r="Y338" s="85"/>
      <c r="Z338" s="85"/>
      <c r="AA338" s="85"/>
      <c r="AB338" s="85"/>
      <c r="AC338" s="85"/>
      <c r="AD338" s="85"/>
    </row>
    <row r="339" spans="1:32" ht="105" outlineLevel="1">
      <c r="A339" s="102">
        <v>107</v>
      </c>
      <c r="B339" s="84">
        <f t="shared" si="16"/>
        <v>107</v>
      </c>
      <c r="C339" s="186" t="str">
        <f t="shared" si="17"/>
        <v>IVF107</v>
      </c>
      <c r="D339" s="80" t="s">
        <v>99</v>
      </c>
      <c r="E339" s="102">
        <v>40</v>
      </c>
      <c r="F339" s="101" t="s">
        <v>3</v>
      </c>
      <c r="G339" s="103">
        <v>967</v>
      </c>
      <c r="H339" s="104">
        <f>ROUND(E339*G339,0)</f>
        <v>38680</v>
      </c>
      <c r="I339" s="81">
        <v>40</v>
      </c>
      <c r="J339" s="102" t="str">
        <f>F339</f>
        <v>Rmt</v>
      </c>
      <c r="K339" s="104">
        <f>G339</f>
        <v>967</v>
      </c>
      <c r="L339" s="104">
        <f t="shared" si="18"/>
        <v>38680</v>
      </c>
      <c r="M339" s="106">
        <f t="shared" si="19"/>
        <v>0</v>
      </c>
      <c r="N339" s="104">
        <f t="shared" si="20"/>
        <v>0</v>
      </c>
      <c r="O339" s="770" t="s">
        <v>706</v>
      </c>
      <c r="P339" s="89" t="s">
        <v>220</v>
      </c>
      <c r="Q339" s="84"/>
      <c r="R339" s="85"/>
      <c r="S339" s="113"/>
      <c r="T339" s="113"/>
      <c r="U339" s="150"/>
      <c r="V339" s="150"/>
      <c r="W339" s="150"/>
      <c r="X339" s="113"/>
      <c r="Y339" s="85"/>
      <c r="Z339" s="85"/>
      <c r="AA339" s="85"/>
      <c r="AB339" s="85"/>
      <c r="AC339" s="85"/>
      <c r="AD339" s="85"/>
    </row>
    <row r="340" spans="1:32" ht="15.6" outlineLevel="1">
      <c r="A340" s="82"/>
      <c r="B340" s="84" t="str">
        <f t="shared" si="16"/>
        <v/>
      </c>
      <c r="C340" s="186"/>
      <c r="D340" s="110" t="s">
        <v>184</v>
      </c>
      <c r="E340" s="82"/>
      <c r="F340" s="82"/>
      <c r="G340" s="106"/>
      <c r="H340" s="106"/>
      <c r="I340" s="81">
        <v>105.1</v>
      </c>
      <c r="J340" s="82" t="s">
        <v>3</v>
      </c>
      <c r="K340" s="103">
        <v>967</v>
      </c>
      <c r="L340" s="104">
        <f t="shared" si="18"/>
        <v>101632</v>
      </c>
      <c r="M340" s="106">
        <f t="shared" si="19"/>
        <v>101632</v>
      </c>
      <c r="N340" s="104">
        <f t="shared" si="20"/>
        <v>0</v>
      </c>
      <c r="O340" s="771"/>
      <c r="P340" s="89" t="s">
        <v>220</v>
      </c>
      <c r="Q340" s="84"/>
      <c r="R340" s="85"/>
      <c r="S340" s="113"/>
      <c r="T340" s="113"/>
      <c r="U340" s="150"/>
      <c r="V340" s="150"/>
      <c r="W340" s="150"/>
      <c r="X340" s="113"/>
      <c r="Y340" s="85"/>
      <c r="Z340" s="85"/>
      <c r="AA340" s="85"/>
      <c r="AB340" s="85"/>
      <c r="AC340" s="85"/>
      <c r="AD340" s="85"/>
    </row>
    <row r="341" spans="1:32" ht="15.6" outlineLevel="1">
      <c r="A341" s="82"/>
      <c r="B341" s="84"/>
      <c r="C341" s="186"/>
      <c r="D341" s="184" t="s">
        <v>620</v>
      </c>
      <c r="E341" s="82"/>
      <c r="F341" s="82"/>
      <c r="G341" s="106"/>
      <c r="H341" s="106"/>
      <c r="I341" s="81"/>
      <c r="J341" s="82"/>
      <c r="K341" s="103"/>
      <c r="L341" s="104"/>
      <c r="M341" s="106"/>
      <c r="N341" s="104"/>
      <c r="O341" s="258"/>
      <c r="P341" s="89" t="s">
        <v>220</v>
      </c>
      <c r="Q341" s="84"/>
      <c r="R341" s="85"/>
      <c r="S341" s="113"/>
      <c r="T341" s="113"/>
      <c r="U341" s="150"/>
      <c r="V341" s="150"/>
      <c r="W341" s="150"/>
      <c r="X341" s="113"/>
      <c r="Y341" s="85"/>
      <c r="Z341" s="85"/>
      <c r="AA341" s="85"/>
      <c r="AB341" s="85"/>
      <c r="AC341" s="85"/>
      <c r="AD341" s="85"/>
    </row>
    <row r="342" spans="1:32" ht="15.6" outlineLevel="1">
      <c r="A342" s="82"/>
      <c r="B342" s="84" t="str">
        <f t="shared" si="16"/>
        <v/>
      </c>
      <c r="C342" s="186"/>
      <c r="D342" s="110"/>
      <c r="E342" s="82"/>
      <c r="F342" s="82"/>
      <c r="G342" s="106"/>
      <c r="H342" s="106"/>
      <c r="I342" s="81"/>
      <c r="J342" s="82"/>
      <c r="K342" s="103"/>
      <c r="L342" s="104"/>
      <c r="M342" s="106"/>
      <c r="N342" s="104"/>
      <c r="O342" s="83"/>
      <c r="P342" s="89" t="s">
        <v>220</v>
      </c>
      <c r="Q342" s="84"/>
      <c r="R342" s="85"/>
      <c r="S342" s="113"/>
      <c r="T342" s="113"/>
      <c r="U342" s="150"/>
      <c r="V342" s="150"/>
      <c r="W342" s="150"/>
      <c r="X342" s="113"/>
      <c r="Y342" s="85"/>
      <c r="Z342" s="85"/>
      <c r="AA342" s="85"/>
      <c r="AB342" s="85"/>
      <c r="AC342" s="85"/>
      <c r="AD342" s="85"/>
    </row>
    <row r="343" spans="1:32" ht="75" outlineLevel="1">
      <c r="A343" s="102">
        <v>108</v>
      </c>
      <c r="B343" s="84">
        <f t="shared" si="16"/>
        <v>108</v>
      </c>
      <c r="C343" s="186" t="str">
        <f t="shared" si="17"/>
        <v>IVF108</v>
      </c>
      <c r="D343" s="80" t="s">
        <v>100</v>
      </c>
      <c r="E343" s="102">
        <v>5</v>
      </c>
      <c r="F343" s="101" t="s">
        <v>7</v>
      </c>
      <c r="G343" s="103">
        <v>2562</v>
      </c>
      <c r="H343" s="104">
        <f>ROUND(E343*G343,0)</f>
        <v>12810</v>
      </c>
      <c r="I343" s="81">
        <v>1</v>
      </c>
      <c r="J343" s="102" t="str">
        <f>F343</f>
        <v>No</v>
      </c>
      <c r="K343" s="104">
        <f>G343</f>
        <v>2562</v>
      </c>
      <c r="L343" s="104">
        <f t="shared" si="18"/>
        <v>2562</v>
      </c>
      <c r="M343" s="106">
        <f t="shared" si="19"/>
        <v>0</v>
      </c>
      <c r="N343" s="104">
        <f t="shared" si="20"/>
        <v>10248</v>
      </c>
      <c r="O343" s="83" t="s">
        <v>691</v>
      </c>
      <c r="P343" s="89" t="s">
        <v>220</v>
      </c>
      <c r="Q343" s="84"/>
      <c r="R343" s="85"/>
      <c r="S343" s="113"/>
      <c r="T343" s="113"/>
      <c r="U343" s="150"/>
      <c r="V343" s="150"/>
      <c r="W343" s="150"/>
      <c r="X343" s="113"/>
      <c r="Y343" s="85"/>
      <c r="Z343" s="85"/>
      <c r="AA343" s="85"/>
      <c r="AB343" s="85"/>
      <c r="AC343" s="85"/>
      <c r="AD343" s="85"/>
    </row>
    <row r="344" spans="1:32" ht="15.6" outlineLevel="1">
      <c r="A344" s="82"/>
      <c r="B344" s="84" t="str">
        <f t="shared" si="16"/>
        <v/>
      </c>
      <c r="C344" s="186"/>
      <c r="D344" s="184" t="s">
        <v>632</v>
      </c>
      <c r="E344" s="82"/>
      <c r="F344" s="82"/>
      <c r="G344" s="106"/>
      <c r="H344" s="106"/>
      <c r="I344" s="81"/>
      <c r="J344" s="82"/>
      <c r="K344" s="106"/>
      <c r="L344" s="106"/>
      <c r="M344" s="106"/>
      <c r="N344" s="106"/>
      <c r="O344" s="83"/>
      <c r="P344" s="89" t="s">
        <v>220</v>
      </c>
      <c r="Q344" s="84"/>
      <c r="R344" s="85"/>
      <c r="S344" s="113"/>
      <c r="T344" s="113"/>
      <c r="U344" s="150"/>
      <c r="V344" s="150"/>
      <c r="W344" s="150"/>
      <c r="X344" s="113"/>
      <c r="Y344" s="85"/>
      <c r="Z344" s="85"/>
      <c r="AA344" s="85"/>
      <c r="AB344" s="85"/>
      <c r="AC344" s="85"/>
      <c r="AD344" s="85"/>
    </row>
    <row r="345" spans="1:32" ht="15.6" outlineLevel="1">
      <c r="A345" s="82"/>
      <c r="B345" s="84"/>
      <c r="C345" s="186"/>
      <c r="D345" s="184"/>
      <c r="E345" s="82"/>
      <c r="F345" s="82"/>
      <c r="G345" s="106"/>
      <c r="H345" s="106"/>
      <c r="I345" s="81"/>
      <c r="J345" s="82"/>
      <c r="K345" s="106"/>
      <c r="L345" s="106"/>
      <c r="M345" s="106"/>
      <c r="N345" s="106"/>
      <c r="O345" s="257"/>
      <c r="P345" s="89" t="s">
        <v>220</v>
      </c>
      <c r="Q345" s="84"/>
      <c r="R345" s="85"/>
      <c r="S345" s="113"/>
      <c r="T345" s="113"/>
      <c r="U345" s="150"/>
      <c r="V345" s="150"/>
      <c r="W345" s="150"/>
      <c r="X345" s="113"/>
      <c r="Y345" s="85"/>
      <c r="Z345" s="85"/>
      <c r="AA345" s="85"/>
      <c r="AB345" s="85"/>
      <c r="AC345" s="85"/>
      <c r="AD345" s="85"/>
    </row>
    <row r="346" spans="1:32" ht="123" customHeight="1" outlineLevel="1">
      <c r="A346" s="102">
        <v>109</v>
      </c>
      <c r="B346" s="84">
        <f t="shared" si="16"/>
        <v>109</v>
      </c>
      <c r="C346" s="186" t="str">
        <f t="shared" si="17"/>
        <v>IVF109</v>
      </c>
      <c r="D346" s="80" t="s">
        <v>698</v>
      </c>
      <c r="E346" s="102">
        <v>3</v>
      </c>
      <c r="F346" s="101" t="s">
        <v>7</v>
      </c>
      <c r="G346" s="103">
        <v>18325</v>
      </c>
      <c r="H346" s="104">
        <f>ROUND(E346*G346,0)</f>
        <v>54975</v>
      </c>
      <c r="I346" s="81">
        <v>3</v>
      </c>
      <c r="J346" s="102" t="str">
        <f>F346</f>
        <v>No</v>
      </c>
      <c r="K346" s="104">
        <f>G346</f>
        <v>18325</v>
      </c>
      <c r="L346" s="104">
        <f>ROUND(I346*K346,0)</f>
        <v>54975</v>
      </c>
      <c r="M346" s="106">
        <f>IF(L346&gt;H346,L346-H346,0)</f>
        <v>0</v>
      </c>
      <c r="N346" s="104">
        <f>IF(H346&gt;L346,H346-L346,0)</f>
        <v>0</v>
      </c>
      <c r="O346" s="770" t="s">
        <v>707</v>
      </c>
      <c r="P346" s="89" t="s">
        <v>220</v>
      </c>
      <c r="Q346" s="84"/>
      <c r="R346" s="85"/>
      <c r="S346" s="113"/>
      <c r="T346" s="113"/>
      <c r="U346" s="150"/>
      <c r="V346" s="150"/>
      <c r="W346" s="150"/>
      <c r="X346" s="113"/>
      <c r="Y346" s="85"/>
      <c r="Z346" s="85"/>
      <c r="AA346" s="85"/>
      <c r="AB346" s="85"/>
      <c r="AC346" s="85"/>
      <c r="AD346" s="85"/>
    </row>
    <row r="347" spans="1:32" ht="15.6" outlineLevel="1">
      <c r="A347" s="82"/>
      <c r="B347" s="84" t="str">
        <f t="shared" si="16"/>
        <v/>
      </c>
      <c r="C347" s="186"/>
      <c r="D347" s="110" t="s">
        <v>184</v>
      </c>
      <c r="E347" s="82"/>
      <c r="F347" s="82"/>
      <c r="G347" s="106"/>
      <c r="H347" s="106"/>
      <c r="I347" s="81">
        <v>5</v>
      </c>
      <c r="J347" s="82" t="s">
        <v>7</v>
      </c>
      <c r="K347" s="103">
        <v>18325</v>
      </c>
      <c r="L347" s="104">
        <f>ROUND(I347*K347,0)</f>
        <v>91625</v>
      </c>
      <c r="M347" s="106">
        <f>IF(L347&gt;H347,L347-H347,0)</f>
        <v>91625</v>
      </c>
      <c r="N347" s="104">
        <f>IF(H347&gt;L347,H347-L347,0)</f>
        <v>0</v>
      </c>
      <c r="O347" s="771"/>
      <c r="P347" s="89" t="s">
        <v>220</v>
      </c>
      <c r="Q347" s="84"/>
      <c r="R347" s="85"/>
      <c r="S347" s="85"/>
      <c r="T347" s="85"/>
      <c r="X347" s="85"/>
      <c r="Y347" s="85"/>
      <c r="Z347" s="85"/>
      <c r="AA347" s="85"/>
      <c r="AB347" s="85"/>
      <c r="AC347" s="85"/>
      <c r="AD347" s="85"/>
    </row>
    <row r="348" spans="1:32" ht="15.6" outlineLevel="1">
      <c r="A348" s="82"/>
      <c r="B348" s="84"/>
      <c r="C348" s="186"/>
      <c r="D348" s="184" t="s">
        <v>621</v>
      </c>
      <c r="E348" s="82"/>
      <c r="F348" s="82"/>
      <c r="G348" s="106"/>
      <c r="H348" s="106"/>
      <c r="I348" s="81"/>
      <c r="J348" s="82"/>
      <c r="K348" s="103"/>
      <c r="L348" s="104"/>
      <c r="M348" s="106"/>
      <c r="N348" s="104"/>
      <c r="O348" s="258"/>
      <c r="P348" s="89" t="s">
        <v>220</v>
      </c>
      <c r="T348" s="87"/>
    </row>
    <row r="349" spans="1:32" ht="15.6" outlineLevel="1">
      <c r="A349" s="82"/>
      <c r="B349" s="84" t="str">
        <f t="shared" si="16"/>
        <v/>
      </c>
      <c r="C349" s="186"/>
      <c r="D349" s="110"/>
      <c r="E349" s="82"/>
      <c r="F349" s="82"/>
      <c r="G349" s="106"/>
      <c r="H349" s="106"/>
      <c r="I349" s="81"/>
      <c r="J349" s="82"/>
      <c r="K349" s="103"/>
      <c r="L349" s="104"/>
      <c r="M349" s="106"/>
      <c r="N349" s="104"/>
      <c r="O349" s="83"/>
      <c r="P349" s="89" t="s">
        <v>220</v>
      </c>
      <c r="T349" s="87"/>
    </row>
    <row r="350" spans="1:32" ht="123.6" customHeight="1" outlineLevel="1">
      <c r="A350" s="102">
        <v>110</v>
      </c>
      <c r="B350" s="84">
        <f t="shared" si="16"/>
        <v>110</v>
      </c>
      <c r="C350" s="186" t="str">
        <f t="shared" si="17"/>
        <v>IVF110</v>
      </c>
      <c r="D350" s="80" t="s">
        <v>101</v>
      </c>
      <c r="E350" s="102">
        <v>2</v>
      </c>
      <c r="F350" s="101" t="s">
        <v>7</v>
      </c>
      <c r="G350" s="103">
        <v>28460</v>
      </c>
      <c r="H350" s="104">
        <f>ROUND(E350*G350,0)</f>
        <v>56920</v>
      </c>
      <c r="I350" s="81">
        <v>0</v>
      </c>
      <c r="J350" s="102" t="str">
        <f>F350</f>
        <v>No</v>
      </c>
      <c r="K350" s="104">
        <f>G350</f>
        <v>28460</v>
      </c>
      <c r="L350" s="104">
        <f>ROUND(I350*K350,0)</f>
        <v>0</v>
      </c>
      <c r="M350" s="106">
        <f>IF(L350&gt;H350,L350-H350,0)</f>
        <v>0</v>
      </c>
      <c r="N350" s="104">
        <f>IF(H350&gt;L350,H350-L350,0)</f>
        <v>56920</v>
      </c>
      <c r="O350" s="83" t="s">
        <v>879</v>
      </c>
      <c r="P350" s="89" t="s">
        <v>220</v>
      </c>
    </row>
    <row r="351" spans="1:32" ht="15.6" outlineLevel="1">
      <c r="A351" s="102"/>
      <c r="B351" s="84"/>
      <c r="C351" s="186"/>
      <c r="D351" s="184" t="s">
        <v>621</v>
      </c>
      <c r="E351" s="102"/>
      <c r="F351" s="101"/>
      <c r="G351" s="103"/>
      <c r="H351" s="104"/>
      <c r="I351" s="81"/>
      <c r="J351" s="102"/>
      <c r="K351" s="104"/>
      <c r="L351" s="104"/>
      <c r="M351" s="106"/>
      <c r="N351" s="104"/>
      <c r="O351" s="83"/>
      <c r="P351" s="89" t="s">
        <v>220</v>
      </c>
    </row>
    <row r="352" spans="1:32" s="111" customFormat="1" outlineLevel="1">
      <c r="A352" s="82"/>
      <c r="B352" s="84" t="str">
        <f t="shared" si="16"/>
        <v/>
      </c>
      <c r="C352" s="186"/>
      <c r="D352" s="80"/>
      <c r="E352" s="82"/>
      <c r="F352" s="82"/>
      <c r="G352" s="106"/>
      <c r="H352" s="106"/>
      <c r="I352" s="81"/>
      <c r="J352" s="82"/>
      <c r="K352" s="106"/>
      <c r="L352" s="106"/>
      <c r="M352" s="106"/>
      <c r="N352" s="106"/>
      <c r="O352" s="83"/>
      <c r="P352" s="89" t="s">
        <v>220</v>
      </c>
      <c r="R352" s="87"/>
      <c r="S352" s="87"/>
      <c r="T352" s="149"/>
      <c r="U352" s="87"/>
      <c r="V352" s="87"/>
      <c r="W352" s="87"/>
      <c r="X352" s="87"/>
      <c r="Y352" s="87"/>
      <c r="Z352" s="87"/>
      <c r="AA352" s="87"/>
      <c r="AB352" s="87"/>
      <c r="AC352" s="87"/>
      <c r="AD352" s="87"/>
      <c r="AE352" s="87"/>
      <c r="AF352" s="87"/>
    </row>
    <row r="353" spans="1:32" s="111" customFormat="1" ht="123" customHeight="1" outlineLevel="1">
      <c r="A353" s="102">
        <v>111</v>
      </c>
      <c r="B353" s="84">
        <f t="shared" si="16"/>
        <v>111</v>
      </c>
      <c r="C353" s="186" t="str">
        <f t="shared" si="17"/>
        <v>IVF111</v>
      </c>
      <c r="D353" s="80" t="s">
        <v>102</v>
      </c>
      <c r="E353" s="102">
        <v>1</v>
      </c>
      <c r="F353" s="101" t="s">
        <v>7</v>
      </c>
      <c r="G353" s="103">
        <v>64067</v>
      </c>
      <c r="H353" s="104">
        <f>ROUND(E353*G353,0)</f>
        <v>64067</v>
      </c>
      <c r="I353" s="81">
        <v>1</v>
      </c>
      <c r="J353" s="102" t="str">
        <f>F353</f>
        <v>No</v>
      </c>
      <c r="K353" s="104">
        <f>G353</f>
        <v>64067</v>
      </c>
      <c r="L353" s="104">
        <f>ROUND(I353*K353,0)</f>
        <v>64067</v>
      </c>
      <c r="M353" s="106">
        <f>IF(L353&gt;H353,L353-H353,0)</f>
        <v>0</v>
      </c>
      <c r="N353" s="104">
        <f>IF(H353&gt;L353,H353-L353,0)</f>
        <v>0</v>
      </c>
      <c r="O353" s="83" t="s">
        <v>548</v>
      </c>
      <c r="P353" s="89" t="s">
        <v>220</v>
      </c>
      <c r="R353" s="87"/>
      <c r="S353" s="87"/>
      <c r="T353" s="149"/>
      <c r="U353" s="87"/>
      <c r="V353" s="87"/>
      <c r="W353" s="87"/>
      <c r="X353" s="87"/>
      <c r="Y353" s="87"/>
      <c r="Z353" s="87"/>
      <c r="AA353" s="87"/>
      <c r="AB353" s="87"/>
      <c r="AC353" s="87"/>
      <c r="AD353" s="87"/>
      <c r="AE353" s="87"/>
      <c r="AF353" s="87"/>
    </row>
    <row r="354" spans="1:32" s="111" customFormat="1" outlineLevel="1">
      <c r="A354" s="82"/>
      <c r="B354" s="84" t="str">
        <f t="shared" si="16"/>
        <v/>
      </c>
      <c r="C354" s="186"/>
      <c r="D354" s="80"/>
      <c r="E354" s="82"/>
      <c r="F354" s="82"/>
      <c r="G354" s="106"/>
      <c r="H354" s="106"/>
      <c r="I354" s="81"/>
      <c r="J354" s="82"/>
      <c r="K354" s="106"/>
      <c r="L354" s="106"/>
      <c r="M354" s="106"/>
      <c r="N354" s="106"/>
      <c r="O354" s="83"/>
      <c r="P354" s="89" t="s">
        <v>220</v>
      </c>
      <c r="R354" s="87"/>
      <c r="S354" s="87"/>
      <c r="T354" s="149"/>
      <c r="U354" s="87"/>
      <c r="V354" s="87"/>
      <c r="W354" s="87"/>
      <c r="X354" s="87"/>
      <c r="Y354" s="87"/>
      <c r="Z354" s="87"/>
      <c r="AA354" s="87"/>
      <c r="AB354" s="87"/>
      <c r="AC354" s="87"/>
      <c r="AD354" s="87"/>
      <c r="AE354" s="87"/>
      <c r="AF354" s="87"/>
    </row>
    <row r="355" spans="1:32" s="111" customFormat="1" ht="129.6" customHeight="1" outlineLevel="1">
      <c r="A355" s="102">
        <v>112</v>
      </c>
      <c r="B355" s="84">
        <f t="shared" si="16"/>
        <v>112</v>
      </c>
      <c r="C355" s="186" t="str">
        <f t="shared" si="17"/>
        <v>IVF112</v>
      </c>
      <c r="D355" s="80" t="s">
        <v>103</v>
      </c>
      <c r="E355" s="102">
        <v>1</v>
      </c>
      <c r="F355" s="101" t="s">
        <v>7</v>
      </c>
      <c r="G355" s="103">
        <v>28883</v>
      </c>
      <c r="H355" s="104">
        <f>ROUND(E355*G355,0)</f>
        <v>28883</v>
      </c>
      <c r="I355" s="81">
        <v>1</v>
      </c>
      <c r="J355" s="102" t="str">
        <f>F355</f>
        <v>No</v>
      </c>
      <c r="K355" s="104">
        <f>G355</f>
        <v>28883</v>
      </c>
      <c r="L355" s="104">
        <f>ROUND(I355*K355,0)</f>
        <v>28883</v>
      </c>
      <c r="M355" s="106">
        <f>IF(L355&gt;H355,L355-H355,0)</f>
        <v>0</v>
      </c>
      <c r="N355" s="104">
        <f>IF(H355&gt;L355,H355-L355,0)</f>
        <v>0</v>
      </c>
      <c r="O355" s="83" t="s">
        <v>548</v>
      </c>
      <c r="P355" s="89" t="s">
        <v>220</v>
      </c>
      <c r="R355" s="87"/>
      <c r="S355" s="87"/>
      <c r="T355" s="149"/>
      <c r="U355" s="87"/>
      <c r="V355" s="87"/>
      <c r="W355" s="87"/>
      <c r="X355" s="87"/>
      <c r="Y355" s="87"/>
      <c r="Z355" s="87"/>
      <c r="AA355" s="87"/>
      <c r="AB355" s="87"/>
      <c r="AC355" s="87"/>
      <c r="AD355" s="87"/>
      <c r="AE355" s="87"/>
      <c r="AF355" s="87"/>
    </row>
    <row r="356" spans="1:32" s="111" customFormat="1" ht="15.6" outlineLevel="1">
      <c r="A356" s="82"/>
      <c r="B356" s="84" t="str">
        <f t="shared" si="16"/>
        <v/>
      </c>
      <c r="C356" s="186"/>
      <c r="D356" s="184" t="s">
        <v>632</v>
      </c>
      <c r="E356" s="82"/>
      <c r="F356" s="82"/>
      <c r="G356" s="106"/>
      <c r="H356" s="106"/>
      <c r="I356" s="81"/>
      <c r="J356" s="82"/>
      <c r="K356" s="106"/>
      <c r="L356" s="106"/>
      <c r="M356" s="106"/>
      <c r="N356" s="106"/>
      <c r="O356" s="83"/>
      <c r="P356" s="89" t="s">
        <v>220</v>
      </c>
      <c r="R356" s="87"/>
      <c r="S356" s="87"/>
      <c r="T356" s="149"/>
      <c r="U356" s="87"/>
      <c r="V356" s="87"/>
      <c r="W356" s="87"/>
      <c r="X356" s="87"/>
      <c r="Y356" s="87"/>
      <c r="Z356" s="87"/>
      <c r="AA356" s="87"/>
      <c r="AB356" s="87"/>
      <c r="AC356" s="87"/>
      <c r="AD356" s="87"/>
      <c r="AE356" s="87"/>
      <c r="AF356" s="87"/>
    </row>
    <row r="357" spans="1:32" s="111" customFormat="1" ht="15.6" outlineLevel="1">
      <c r="A357" s="82"/>
      <c r="B357" s="84"/>
      <c r="C357" s="186"/>
      <c r="D357" s="184"/>
      <c r="E357" s="82"/>
      <c r="F357" s="82"/>
      <c r="G357" s="106"/>
      <c r="H357" s="106"/>
      <c r="I357" s="81"/>
      <c r="J357" s="82"/>
      <c r="K357" s="106"/>
      <c r="L357" s="106"/>
      <c r="M357" s="106"/>
      <c r="N357" s="106"/>
      <c r="O357" s="83"/>
      <c r="P357" s="89" t="s">
        <v>220</v>
      </c>
      <c r="R357" s="87"/>
      <c r="S357" s="87"/>
      <c r="T357" s="149"/>
      <c r="U357" s="87"/>
      <c r="V357" s="87"/>
      <c r="W357" s="87"/>
      <c r="X357" s="87"/>
      <c r="Y357" s="87"/>
      <c r="Z357" s="87"/>
      <c r="AA357" s="87"/>
      <c r="AB357" s="87"/>
      <c r="AC357" s="87"/>
      <c r="AD357" s="87"/>
      <c r="AE357" s="87"/>
      <c r="AF357" s="87"/>
    </row>
    <row r="358" spans="1:32" s="111" customFormat="1" ht="62.4" customHeight="1" outlineLevel="1">
      <c r="A358" s="102">
        <v>113</v>
      </c>
      <c r="B358" s="84">
        <f t="shared" si="16"/>
        <v>113</v>
      </c>
      <c r="C358" s="186" t="str">
        <f t="shared" si="17"/>
        <v>IVF113</v>
      </c>
      <c r="D358" s="80" t="s">
        <v>104</v>
      </c>
      <c r="E358" s="102">
        <v>2</v>
      </c>
      <c r="F358" s="101" t="s">
        <v>7</v>
      </c>
      <c r="G358" s="103">
        <v>3260</v>
      </c>
      <c r="H358" s="104">
        <f>ROUND(E358*G358,0)</f>
        <v>6520</v>
      </c>
      <c r="I358" s="81">
        <v>0</v>
      </c>
      <c r="J358" s="102" t="str">
        <f>F358</f>
        <v>No</v>
      </c>
      <c r="K358" s="104">
        <f>G358</f>
        <v>3260</v>
      </c>
      <c r="L358" s="104">
        <f>ROUND(I358*K358,0)</f>
        <v>0</v>
      </c>
      <c r="M358" s="106">
        <f>IF(L358&gt;H358,L358-H358,0)</f>
        <v>0</v>
      </c>
      <c r="N358" s="104">
        <f>IF(H358&gt;L358,H358-L358,0)</f>
        <v>6520</v>
      </c>
      <c r="O358" s="83" t="s">
        <v>879</v>
      </c>
      <c r="P358" s="89" t="s">
        <v>220</v>
      </c>
      <c r="R358" s="87"/>
      <c r="S358" s="87"/>
      <c r="T358" s="149"/>
      <c r="U358" s="87"/>
      <c r="V358" s="87"/>
      <c r="W358" s="87"/>
      <c r="X358" s="87"/>
      <c r="Y358" s="87"/>
      <c r="Z358" s="87"/>
      <c r="AA358" s="87"/>
      <c r="AB358" s="87"/>
      <c r="AC358" s="87"/>
      <c r="AD358" s="87"/>
      <c r="AE358" s="87"/>
      <c r="AF358" s="87"/>
    </row>
    <row r="359" spans="1:32" s="111" customFormat="1" outlineLevel="1">
      <c r="A359" s="82"/>
      <c r="B359" s="84" t="str">
        <f t="shared" si="16"/>
        <v/>
      </c>
      <c r="C359" s="186"/>
      <c r="D359" s="80"/>
      <c r="E359" s="82"/>
      <c r="F359" s="82"/>
      <c r="G359" s="106"/>
      <c r="H359" s="106"/>
      <c r="I359" s="81"/>
      <c r="J359" s="82"/>
      <c r="K359" s="106"/>
      <c r="L359" s="106"/>
      <c r="M359" s="106"/>
      <c r="N359" s="106"/>
      <c r="O359" s="83"/>
      <c r="P359" s="89" t="s">
        <v>220</v>
      </c>
      <c r="R359" s="87"/>
      <c r="S359" s="87"/>
      <c r="T359" s="149"/>
      <c r="U359" s="87"/>
      <c r="V359" s="87"/>
      <c r="W359" s="87"/>
      <c r="X359" s="87"/>
      <c r="Y359" s="87"/>
      <c r="Z359" s="87"/>
      <c r="AA359" s="87"/>
      <c r="AB359" s="87"/>
      <c r="AC359" s="87"/>
      <c r="AD359" s="87"/>
      <c r="AE359" s="87"/>
      <c r="AF359" s="87"/>
    </row>
    <row r="360" spans="1:32" s="111" customFormat="1" ht="165" outlineLevel="1">
      <c r="A360" s="102">
        <v>114</v>
      </c>
      <c r="B360" s="84">
        <f t="shared" si="16"/>
        <v>114</v>
      </c>
      <c r="C360" s="186" t="str">
        <f t="shared" si="17"/>
        <v>IVF114</v>
      </c>
      <c r="D360" s="80" t="s">
        <v>105</v>
      </c>
      <c r="E360" s="102">
        <v>50</v>
      </c>
      <c r="F360" s="101" t="s">
        <v>7</v>
      </c>
      <c r="G360" s="103">
        <v>2652</v>
      </c>
      <c r="H360" s="104">
        <f>ROUND(E360*G360,0)</f>
        <v>132600</v>
      </c>
      <c r="I360" s="81">
        <v>44</v>
      </c>
      <c r="J360" s="102" t="str">
        <f>F360</f>
        <v>No</v>
      </c>
      <c r="K360" s="104">
        <f>G360</f>
        <v>2652</v>
      </c>
      <c r="L360" s="104">
        <f>ROUND(I360*K360,0)</f>
        <v>116688</v>
      </c>
      <c r="M360" s="106">
        <f>IF(L360&gt;H360,L360-H360,0)</f>
        <v>0</v>
      </c>
      <c r="N360" s="104">
        <f>IF(H360&gt;L360,H360-L360,0)</f>
        <v>15912</v>
      </c>
      <c r="O360" s="83" t="s">
        <v>691</v>
      </c>
      <c r="P360" s="89" t="s">
        <v>220</v>
      </c>
      <c r="R360" s="87"/>
      <c r="S360" s="87"/>
      <c r="T360" s="149"/>
      <c r="U360" s="87"/>
      <c r="V360" s="87"/>
      <c r="W360" s="87"/>
      <c r="X360" s="87"/>
      <c r="Y360" s="87"/>
      <c r="Z360" s="87"/>
      <c r="AA360" s="87"/>
      <c r="AB360" s="87"/>
      <c r="AC360" s="87"/>
      <c r="AD360" s="87"/>
      <c r="AE360" s="87"/>
      <c r="AF360" s="87"/>
    </row>
    <row r="361" spans="1:32" s="184" customFormat="1" ht="15.6" outlineLevel="1">
      <c r="D361" s="184" t="s">
        <v>621</v>
      </c>
      <c r="P361" s="89" t="s">
        <v>220</v>
      </c>
    </row>
    <row r="362" spans="1:32" s="111" customFormat="1" outlineLevel="1">
      <c r="A362" s="82"/>
      <c r="B362" s="84" t="str">
        <f t="shared" si="16"/>
        <v/>
      </c>
      <c r="C362" s="186"/>
      <c r="D362" s="80"/>
      <c r="E362" s="82"/>
      <c r="F362" s="82"/>
      <c r="G362" s="106"/>
      <c r="H362" s="106"/>
      <c r="I362" s="81"/>
      <c r="J362" s="82"/>
      <c r="K362" s="106"/>
      <c r="L362" s="106"/>
      <c r="M362" s="106"/>
      <c r="N362" s="106"/>
      <c r="O362" s="83"/>
      <c r="P362" s="89" t="s">
        <v>220</v>
      </c>
      <c r="R362" s="87"/>
      <c r="S362" s="87"/>
      <c r="T362" s="149"/>
      <c r="U362" s="87"/>
      <c r="V362" s="87"/>
      <c r="W362" s="87"/>
      <c r="X362" s="87"/>
      <c r="Y362" s="87"/>
      <c r="Z362" s="87"/>
      <c r="AA362" s="87"/>
      <c r="AB362" s="87"/>
      <c r="AC362" s="87"/>
      <c r="AD362" s="87"/>
      <c r="AE362" s="87"/>
      <c r="AF362" s="87"/>
    </row>
    <row r="363" spans="1:32" s="111" customFormat="1" ht="170.4" customHeight="1" outlineLevel="1">
      <c r="A363" s="102">
        <v>115</v>
      </c>
      <c r="B363" s="84">
        <f t="shared" si="16"/>
        <v>115</v>
      </c>
      <c r="C363" s="186" t="str">
        <f t="shared" si="17"/>
        <v>IVF115</v>
      </c>
      <c r="D363" s="80" t="s">
        <v>106</v>
      </c>
      <c r="E363" s="102">
        <v>30</v>
      </c>
      <c r="F363" s="101" t="s">
        <v>7</v>
      </c>
      <c r="G363" s="103">
        <v>4350</v>
      </c>
      <c r="H363" s="104">
        <f>ROUND(E363*G363,0)</f>
        <v>130500</v>
      </c>
      <c r="I363" s="81">
        <v>30</v>
      </c>
      <c r="J363" s="102" t="str">
        <f>F363</f>
        <v>No</v>
      </c>
      <c r="K363" s="104">
        <f>G363</f>
        <v>4350</v>
      </c>
      <c r="L363" s="104">
        <f>ROUND(I363*K363,0)</f>
        <v>130500</v>
      </c>
      <c r="M363" s="106">
        <f>IF(L363&gt;H363,L363-H363,0)</f>
        <v>0</v>
      </c>
      <c r="N363" s="104">
        <f>IF(H363&gt;L363,H363-L363,0)</f>
        <v>0</v>
      </c>
      <c r="O363" s="770" t="s">
        <v>860</v>
      </c>
      <c r="P363" s="89" t="s">
        <v>220</v>
      </c>
      <c r="R363" s="87"/>
      <c r="S363" s="87"/>
      <c r="T363" s="149"/>
      <c r="U363" s="87"/>
      <c r="V363" s="87"/>
      <c r="W363" s="87"/>
      <c r="X363" s="87"/>
      <c r="Y363" s="87"/>
      <c r="Z363" s="87"/>
      <c r="AA363" s="87"/>
      <c r="AB363" s="87"/>
      <c r="AC363" s="87"/>
      <c r="AD363" s="87"/>
      <c r="AE363" s="87"/>
      <c r="AF363" s="87"/>
    </row>
    <row r="364" spans="1:32" s="111" customFormat="1" ht="15.6" outlineLevel="1">
      <c r="A364" s="82"/>
      <c r="B364" s="84" t="str">
        <f t="shared" si="16"/>
        <v/>
      </c>
      <c r="C364" s="186"/>
      <c r="D364" s="110" t="s">
        <v>184</v>
      </c>
      <c r="E364" s="82"/>
      <c r="F364" s="82"/>
      <c r="G364" s="106"/>
      <c r="H364" s="106"/>
      <c r="I364" s="81">
        <v>10</v>
      </c>
      <c r="J364" s="82" t="s">
        <v>7</v>
      </c>
      <c r="K364" s="103">
        <v>4350</v>
      </c>
      <c r="L364" s="104">
        <f>ROUND(I364*K364,0)</f>
        <v>43500</v>
      </c>
      <c r="M364" s="106">
        <f>IF(L364&gt;H364,L364-H364,0)</f>
        <v>43500</v>
      </c>
      <c r="N364" s="104">
        <f>IF(H364&gt;L364,H364-L364,0)</f>
        <v>0</v>
      </c>
      <c r="O364" s="771"/>
      <c r="P364" s="89" t="s">
        <v>220</v>
      </c>
      <c r="R364" s="87"/>
      <c r="S364" s="87"/>
      <c r="T364" s="149"/>
      <c r="U364" s="87"/>
      <c r="V364" s="87"/>
      <c r="W364" s="87"/>
      <c r="X364" s="87"/>
      <c r="Y364" s="87"/>
      <c r="Z364" s="87"/>
      <c r="AA364" s="87"/>
      <c r="AB364" s="87"/>
      <c r="AC364" s="87"/>
      <c r="AD364" s="87"/>
      <c r="AE364" s="87"/>
      <c r="AF364" s="87"/>
    </row>
    <row r="365" spans="1:32" s="111" customFormat="1" ht="15.6" outlineLevel="1">
      <c r="A365" s="82"/>
      <c r="B365" s="84"/>
      <c r="C365" s="186"/>
      <c r="D365" s="184" t="s">
        <v>622</v>
      </c>
      <c r="E365" s="82"/>
      <c r="F365" s="82"/>
      <c r="G365" s="106"/>
      <c r="H365" s="106"/>
      <c r="I365" s="81"/>
      <c r="J365" s="82"/>
      <c r="K365" s="103"/>
      <c r="L365" s="104"/>
      <c r="M365" s="106"/>
      <c r="N365" s="104"/>
      <c r="O365" s="258"/>
      <c r="P365" s="89" t="s">
        <v>220</v>
      </c>
      <c r="R365" s="87"/>
      <c r="S365" s="87"/>
      <c r="T365" s="149"/>
      <c r="U365" s="87"/>
      <c r="V365" s="87"/>
      <c r="W365" s="87"/>
      <c r="X365" s="87"/>
      <c r="Y365" s="87"/>
      <c r="Z365" s="87"/>
      <c r="AA365" s="87"/>
      <c r="AB365" s="87"/>
      <c r="AC365" s="87"/>
      <c r="AD365" s="87"/>
      <c r="AE365" s="87"/>
      <c r="AF365" s="87"/>
    </row>
    <row r="366" spans="1:32" s="111" customFormat="1" ht="15.6" outlineLevel="1">
      <c r="A366" s="82"/>
      <c r="B366" s="84" t="str">
        <f t="shared" si="16"/>
        <v/>
      </c>
      <c r="C366" s="186"/>
      <c r="D366" s="110"/>
      <c r="E366" s="82"/>
      <c r="F366" s="82"/>
      <c r="G366" s="106"/>
      <c r="H366" s="106"/>
      <c r="I366" s="81"/>
      <c r="J366" s="82"/>
      <c r="K366" s="103"/>
      <c r="L366" s="104"/>
      <c r="M366" s="106"/>
      <c r="N366" s="104"/>
      <c r="O366" s="83"/>
      <c r="P366" s="89" t="s">
        <v>220</v>
      </c>
      <c r="R366" s="87"/>
      <c r="S366" s="87"/>
      <c r="T366" s="149"/>
      <c r="U366" s="87"/>
      <c r="V366" s="87"/>
      <c r="W366" s="87"/>
      <c r="X366" s="87"/>
      <c r="Y366" s="87"/>
      <c r="Z366" s="87"/>
      <c r="AA366" s="87"/>
      <c r="AB366" s="87"/>
      <c r="AC366" s="87"/>
      <c r="AD366" s="87"/>
      <c r="AE366" s="87"/>
      <c r="AF366" s="87"/>
    </row>
    <row r="367" spans="1:32" s="111" customFormat="1" ht="172.2" customHeight="1" outlineLevel="1">
      <c r="A367" s="102">
        <v>116</v>
      </c>
      <c r="B367" s="84">
        <f t="shared" si="16"/>
        <v>116</v>
      </c>
      <c r="C367" s="186" t="str">
        <f t="shared" si="17"/>
        <v>IVF116</v>
      </c>
      <c r="D367" s="80" t="s">
        <v>107</v>
      </c>
      <c r="E367" s="102">
        <v>12</v>
      </c>
      <c r="F367" s="101" t="s">
        <v>7</v>
      </c>
      <c r="G367" s="103">
        <v>4762</v>
      </c>
      <c r="H367" s="104">
        <f>ROUND(E367*G367,0)</f>
        <v>57144</v>
      </c>
      <c r="I367" s="81">
        <v>0</v>
      </c>
      <c r="J367" s="102" t="str">
        <f>F367</f>
        <v>No</v>
      </c>
      <c r="K367" s="104">
        <f>G367</f>
        <v>4762</v>
      </c>
      <c r="L367" s="104">
        <f>ROUND(I367*K367,0)</f>
        <v>0</v>
      </c>
      <c r="M367" s="106">
        <f>IF(L367&gt;H367,L367-H367,0)</f>
        <v>0</v>
      </c>
      <c r="N367" s="104">
        <f>IF(H367&gt;L367,H367-L367,0)</f>
        <v>57144</v>
      </c>
      <c r="O367" s="83" t="s">
        <v>818</v>
      </c>
      <c r="P367" s="89" t="s">
        <v>220</v>
      </c>
      <c r="R367" s="87"/>
      <c r="S367" s="87"/>
      <c r="T367" s="149"/>
      <c r="U367" s="87"/>
      <c r="V367" s="87"/>
      <c r="W367" s="87"/>
      <c r="X367" s="87"/>
      <c r="Y367" s="87"/>
      <c r="Z367" s="87"/>
      <c r="AA367" s="87"/>
      <c r="AB367" s="87"/>
      <c r="AC367" s="87"/>
      <c r="AD367" s="87"/>
      <c r="AE367" s="87"/>
      <c r="AF367" s="87"/>
    </row>
    <row r="368" spans="1:32" s="111" customFormat="1" outlineLevel="1">
      <c r="A368" s="82"/>
      <c r="B368" s="84" t="str">
        <f t="shared" si="16"/>
        <v/>
      </c>
      <c r="C368" s="186"/>
      <c r="D368" s="80"/>
      <c r="E368" s="82"/>
      <c r="F368" s="82"/>
      <c r="G368" s="106"/>
      <c r="H368" s="106"/>
      <c r="I368" s="81"/>
      <c r="J368" s="82"/>
      <c r="K368" s="106"/>
      <c r="L368" s="106"/>
      <c r="M368" s="106"/>
      <c r="N368" s="106"/>
      <c r="O368" s="83"/>
      <c r="P368" s="89" t="s">
        <v>220</v>
      </c>
      <c r="R368" s="87"/>
      <c r="S368" s="87"/>
      <c r="T368" s="149"/>
      <c r="U368" s="87"/>
      <c r="V368" s="87"/>
      <c r="W368" s="87"/>
      <c r="X368" s="87"/>
      <c r="Y368" s="87"/>
      <c r="Z368" s="87"/>
      <c r="AA368" s="87"/>
      <c r="AB368" s="87"/>
      <c r="AC368" s="87"/>
      <c r="AD368" s="87"/>
      <c r="AE368" s="87"/>
      <c r="AF368" s="87"/>
    </row>
    <row r="369" spans="1:32" s="111" customFormat="1" ht="75" outlineLevel="1">
      <c r="A369" s="102">
        <v>117</v>
      </c>
      <c r="B369" s="84">
        <f t="shared" si="16"/>
        <v>117</v>
      </c>
      <c r="C369" s="186" t="str">
        <f t="shared" si="17"/>
        <v>IVF117</v>
      </c>
      <c r="D369" s="80" t="s">
        <v>749</v>
      </c>
      <c r="E369" s="102">
        <v>5</v>
      </c>
      <c r="F369" s="101" t="s">
        <v>7</v>
      </c>
      <c r="G369" s="103">
        <v>184</v>
      </c>
      <c r="H369" s="104">
        <f>ROUND(E369*G369,0)</f>
        <v>920</v>
      </c>
      <c r="I369" s="81">
        <v>0</v>
      </c>
      <c r="J369" s="102" t="str">
        <f>F369</f>
        <v>No</v>
      </c>
      <c r="K369" s="104">
        <f>G369</f>
        <v>184</v>
      </c>
      <c r="L369" s="104">
        <f>ROUND(I369*K369,0)</f>
        <v>0</v>
      </c>
      <c r="M369" s="106">
        <f>IF(L369&gt;H369,L369-H369,0)</f>
        <v>0</v>
      </c>
      <c r="N369" s="104">
        <f>IF(H369&gt;L369,H369-L369,0)</f>
        <v>920</v>
      </c>
      <c r="O369" s="83" t="s">
        <v>843</v>
      </c>
      <c r="P369" s="89" t="s">
        <v>220</v>
      </c>
      <c r="R369" s="87"/>
      <c r="S369" s="87"/>
      <c r="T369" s="149"/>
      <c r="U369" s="87"/>
      <c r="V369" s="87"/>
      <c r="W369" s="87"/>
      <c r="X369" s="87"/>
      <c r="Y369" s="87"/>
      <c r="Z369" s="87"/>
      <c r="AA369" s="87"/>
      <c r="AB369" s="87"/>
      <c r="AC369" s="87"/>
      <c r="AD369" s="87"/>
      <c r="AE369" s="87"/>
      <c r="AF369" s="87"/>
    </row>
    <row r="370" spans="1:32" s="111" customFormat="1" outlineLevel="1">
      <c r="A370" s="82"/>
      <c r="B370" s="84" t="str">
        <f t="shared" si="16"/>
        <v/>
      </c>
      <c r="C370" s="186"/>
      <c r="D370" s="80"/>
      <c r="E370" s="82"/>
      <c r="F370" s="82"/>
      <c r="G370" s="106"/>
      <c r="H370" s="106"/>
      <c r="I370" s="81"/>
      <c r="J370" s="82"/>
      <c r="K370" s="106"/>
      <c r="L370" s="106"/>
      <c r="M370" s="106"/>
      <c r="N370" s="106"/>
      <c r="O370" s="83"/>
      <c r="P370" s="89" t="s">
        <v>220</v>
      </c>
      <c r="R370" s="87"/>
      <c r="S370" s="87"/>
      <c r="T370" s="149"/>
      <c r="U370" s="87"/>
      <c r="V370" s="87"/>
      <c r="W370" s="87"/>
      <c r="X370" s="87"/>
      <c r="Y370" s="87"/>
      <c r="Z370" s="87"/>
      <c r="AA370" s="87"/>
      <c r="AB370" s="87"/>
      <c r="AC370" s="87"/>
      <c r="AD370" s="87"/>
      <c r="AE370" s="87"/>
      <c r="AF370" s="87"/>
    </row>
    <row r="371" spans="1:32" s="111" customFormat="1" ht="240" outlineLevel="1">
      <c r="A371" s="102">
        <v>118</v>
      </c>
      <c r="B371" s="84">
        <f t="shared" si="16"/>
        <v>118</v>
      </c>
      <c r="C371" s="186" t="str">
        <f t="shared" si="17"/>
        <v>IVF118</v>
      </c>
      <c r="D371" s="80" t="s">
        <v>108</v>
      </c>
      <c r="E371" s="102">
        <v>12</v>
      </c>
      <c r="F371" s="101" t="s">
        <v>7</v>
      </c>
      <c r="G371" s="103">
        <v>4090</v>
      </c>
      <c r="H371" s="104">
        <f>ROUND(E371*G371,0)</f>
        <v>49080</v>
      </c>
      <c r="I371" s="81">
        <v>0</v>
      </c>
      <c r="J371" s="102" t="str">
        <f>F371</f>
        <v>No</v>
      </c>
      <c r="K371" s="104">
        <f>G371</f>
        <v>4090</v>
      </c>
      <c r="L371" s="104">
        <f>ROUND(I371*K371,0)</f>
        <v>0</v>
      </c>
      <c r="M371" s="106">
        <f>IF(L371&gt;H371,L371-H371,0)</f>
        <v>0</v>
      </c>
      <c r="N371" s="104">
        <f>IF(H371&gt;L371,H371-L371,0)</f>
        <v>49080</v>
      </c>
      <c r="O371" s="83" t="s">
        <v>819</v>
      </c>
      <c r="P371" s="89" t="s">
        <v>220</v>
      </c>
      <c r="R371" s="87"/>
      <c r="S371" s="87"/>
      <c r="T371" s="149"/>
      <c r="U371" s="87"/>
      <c r="V371" s="87"/>
      <c r="W371" s="87"/>
      <c r="X371" s="87"/>
      <c r="Y371" s="87"/>
      <c r="Z371" s="87"/>
      <c r="AA371" s="87"/>
      <c r="AB371" s="87"/>
      <c r="AC371" s="87"/>
      <c r="AD371" s="87"/>
      <c r="AE371" s="87"/>
      <c r="AF371" s="87"/>
    </row>
    <row r="372" spans="1:32" s="111" customFormat="1" outlineLevel="1">
      <c r="A372" s="82"/>
      <c r="B372" s="84" t="str">
        <f t="shared" si="16"/>
        <v/>
      </c>
      <c r="C372" s="186"/>
      <c r="D372" s="80"/>
      <c r="E372" s="82"/>
      <c r="F372" s="82"/>
      <c r="G372" s="106"/>
      <c r="H372" s="106"/>
      <c r="I372" s="81"/>
      <c r="J372" s="82"/>
      <c r="K372" s="106"/>
      <c r="L372" s="106"/>
      <c r="M372" s="106"/>
      <c r="N372" s="106"/>
      <c r="O372" s="83"/>
      <c r="P372" s="89" t="s">
        <v>220</v>
      </c>
      <c r="R372" s="87"/>
      <c r="S372" s="87"/>
      <c r="T372" s="149"/>
      <c r="U372" s="87"/>
      <c r="V372" s="87"/>
      <c r="W372" s="87"/>
      <c r="X372" s="87"/>
      <c r="Y372" s="87"/>
      <c r="Z372" s="87"/>
      <c r="AA372" s="87"/>
      <c r="AB372" s="87"/>
      <c r="AC372" s="87"/>
      <c r="AD372" s="87"/>
      <c r="AE372" s="87"/>
      <c r="AF372" s="87"/>
    </row>
    <row r="373" spans="1:32" s="111" customFormat="1" ht="75" outlineLevel="1">
      <c r="A373" s="102">
        <v>119</v>
      </c>
      <c r="B373" s="84">
        <f t="shared" si="16"/>
        <v>119</v>
      </c>
      <c r="C373" s="186" t="str">
        <f t="shared" si="17"/>
        <v>IVF119</v>
      </c>
      <c r="D373" s="80" t="s">
        <v>109</v>
      </c>
      <c r="E373" s="102">
        <v>12</v>
      </c>
      <c r="F373" s="101" t="s">
        <v>7</v>
      </c>
      <c r="G373" s="103">
        <v>827</v>
      </c>
      <c r="H373" s="104">
        <f>ROUND(E373*G373,0)</f>
        <v>9924</v>
      </c>
      <c r="I373" s="81">
        <v>12</v>
      </c>
      <c r="J373" s="102" t="str">
        <f>F373</f>
        <v>No</v>
      </c>
      <c r="K373" s="104">
        <f>G373</f>
        <v>827</v>
      </c>
      <c r="L373" s="104">
        <f>ROUND(I373*K373,0)</f>
        <v>9924</v>
      </c>
      <c r="M373" s="106">
        <f>IF(L373&gt;H373,L373-H373,0)</f>
        <v>0</v>
      </c>
      <c r="N373" s="104">
        <f>IF(H373&gt;L373,H373-L373,0)</f>
        <v>0</v>
      </c>
      <c r="O373" s="770" t="s">
        <v>708</v>
      </c>
      <c r="P373" s="89" t="s">
        <v>220</v>
      </c>
      <c r="R373" s="87"/>
      <c r="S373" s="87"/>
      <c r="T373" s="149"/>
      <c r="U373" s="87"/>
      <c r="V373" s="87"/>
      <c r="W373" s="87"/>
      <c r="X373" s="87"/>
      <c r="Y373" s="87"/>
      <c r="Z373" s="87"/>
      <c r="AA373" s="87"/>
      <c r="AB373" s="87"/>
      <c r="AC373" s="87"/>
      <c r="AD373" s="87"/>
      <c r="AE373" s="87"/>
      <c r="AF373" s="87"/>
    </row>
    <row r="374" spans="1:32" s="111" customFormat="1" ht="15.6" outlineLevel="1">
      <c r="A374" s="82"/>
      <c r="B374" s="84" t="str">
        <f t="shared" si="16"/>
        <v/>
      </c>
      <c r="C374" s="186"/>
      <c r="D374" s="110" t="s">
        <v>184</v>
      </c>
      <c r="E374" s="82"/>
      <c r="F374" s="82"/>
      <c r="G374" s="106"/>
      <c r="H374" s="106"/>
      <c r="I374" s="81">
        <v>2</v>
      </c>
      <c r="J374" s="82" t="s">
        <v>7</v>
      </c>
      <c r="K374" s="103">
        <v>827</v>
      </c>
      <c r="L374" s="104">
        <f>ROUND(I374*K374,0)</f>
        <v>1654</v>
      </c>
      <c r="M374" s="106">
        <f>IF(L374&gt;H374,L374-H374,0)</f>
        <v>1654</v>
      </c>
      <c r="N374" s="104">
        <f>IF(H374&gt;L374,H374-L374,0)</f>
        <v>0</v>
      </c>
      <c r="O374" s="771"/>
      <c r="P374" s="89" t="s">
        <v>220</v>
      </c>
      <c r="R374" s="87"/>
      <c r="S374" s="87"/>
      <c r="T374" s="149"/>
      <c r="U374" s="87"/>
      <c r="V374" s="87"/>
      <c r="W374" s="87"/>
      <c r="X374" s="87"/>
      <c r="Y374" s="87"/>
      <c r="Z374" s="87"/>
      <c r="AA374" s="87"/>
      <c r="AB374" s="87"/>
      <c r="AC374" s="87"/>
      <c r="AD374" s="87"/>
      <c r="AE374" s="87"/>
      <c r="AF374" s="87"/>
    </row>
    <row r="375" spans="1:32" s="111" customFormat="1" ht="15.6" outlineLevel="1">
      <c r="A375" s="82"/>
      <c r="B375" s="84"/>
      <c r="C375" s="186"/>
      <c r="D375" s="184" t="s">
        <v>623</v>
      </c>
      <c r="E375" s="82"/>
      <c r="F375" s="82"/>
      <c r="G375" s="106"/>
      <c r="H375" s="106"/>
      <c r="I375" s="81"/>
      <c r="J375" s="82"/>
      <c r="K375" s="103"/>
      <c r="L375" s="104"/>
      <c r="M375" s="106"/>
      <c r="N375" s="104"/>
      <c r="O375" s="258"/>
      <c r="P375" s="89" t="s">
        <v>220</v>
      </c>
      <c r="R375" s="87"/>
      <c r="S375" s="87"/>
      <c r="T375" s="149"/>
      <c r="U375" s="87"/>
      <c r="V375" s="87"/>
      <c r="W375" s="87"/>
      <c r="X375" s="87"/>
      <c r="Y375" s="87"/>
      <c r="Z375" s="87"/>
      <c r="AA375" s="87"/>
      <c r="AB375" s="87"/>
      <c r="AC375" s="87"/>
      <c r="AD375" s="87"/>
      <c r="AE375" s="87"/>
      <c r="AF375" s="87"/>
    </row>
    <row r="376" spans="1:32" s="111" customFormat="1" ht="15.6" outlineLevel="1">
      <c r="A376" s="82"/>
      <c r="B376" s="84" t="str">
        <f t="shared" si="16"/>
        <v/>
      </c>
      <c r="C376" s="186"/>
      <c r="D376" s="110"/>
      <c r="E376" s="82"/>
      <c r="F376" s="82"/>
      <c r="G376" s="106"/>
      <c r="H376" s="106"/>
      <c r="I376" s="81"/>
      <c r="J376" s="82"/>
      <c r="K376" s="103"/>
      <c r="L376" s="104"/>
      <c r="M376" s="106"/>
      <c r="N376" s="104"/>
      <c r="O376" s="83"/>
      <c r="P376" s="89" t="s">
        <v>220</v>
      </c>
      <c r="R376" s="87"/>
      <c r="S376" s="87"/>
      <c r="T376" s="149"/>
      <c r="U376" s="87"/>
      <c r="V376" s="87"/>
      <c r="W376" s="87"/>
      <c r="X376" s="87"/>
      <c r="Y376" s="87"/>
      <c r="Z376" s="87"/>
      <c r="AA376" s="87"/>
      <c r="AB376" s="87"/>
      <c r="AC376" s="87"/>
      <c r="AD376" s="87"/>
      <c r="AE376" s="87"/>
      <c r="AF376" s="87"/>
    </row>
    <row r="377" spans="1:32" s="111" customFormat="1" ht="45" outlineLevel="1">
      <c r="A377" s="102">
        <v>120</v>
      </c>
      <c r="B377" s="84">
        <f t="shared" si="16"/>
        <v>120</v>
      </c>
      <c r="C377" s="186" t="str">
        <f t="shared" si="17"/>
        <v>IVF120</v>
      </c>
      <c r="D377" s="80" t="s">
        <v>110</v>
      </c>
      <c r="E377" s="102">
        <v>5</v>
      </c>
      <c r="F377" s="101" t="s">
        <v>7</v>
      </c>
      <c r="G377" s="103">
        <v>2203</v>
      </c>
      <c r="H377" s="104">
        <f>ROUND(E377*G377,0)</f>
        <v>11015</v>
      </c>
      <c r="I377" s="81">
        <v>4</v>
      </c>
      <c r="J377" s="102" t="str">
        <f>F377</f>
        <v>No</v>
      </c>
      <c r="K377" s="104">
        <f>G377</f>
        <v>2203</v>
      </c>
      <c r="L377" s="104">
        <f>ROUND(I377*K377,0)</f>
        <v>8812</v>
      </c>
      <c r="M377" s="106">
        <f>IF(L377&gt;H377,L377-H377,0)</f>
        <v>0</v>
      </c>
      <c r="N377" s="104">
        <f>IF(H377&gt;L377,H377-L377,0)</f>
        <v>2203</v>
      </c>
      <c r="O377" s="83" t="s">
        <v>691</v>
      </c>
      <c r="P377" s="89" t="s">
        <v>220</v>
      </c>
      <c r="R377" s="87"/>
      <c r="S377" s="87"/>
      <c r="T377" s="149"/>
      <c r="U377" s="87"/>
      <c r="V377" s="87"/>
      <c r="W377" s="87"/>
      <c r="X377" s="87"/>
      <c r="Y377" s="87"/>
      <c r="Z377" s="87"/>
      <c r="AA377" s="87"/>
      <c r="AB377" s="87"/>
      <c r="AC377" s="87"/>
      <c r="AD377" s="87"/>
      <c r="AE377" s="87"/>
      <c r="AF377" s="87"/>
    </row>
    <row r="378" spans="1:32" s="111" customFormat="1" ht="15.6" outlineLevel="1">
      <c r="A378" s="82"/>
      <c r="B378" s="84" t="str">
        <f t="shared" si="16"/>
        <v/>
      </c>
      <c r="C378" s="186"/>
      <c r="D378" s="184" t="s">
        <v>631</v>
      </c>
      <c r="E378" s="82"/>
      <c r="F378" s="82"/>
      <c r="G378" s="106"/>
      <c r="H378" s="106"/>
      <c r="I378" s="81"/>
      <c r="J378" s="82"/>
      <c r="K378" s="106"/>
      <c r="L378" s="106"/>
      <c r="M378" s="106"/>
      <c r="N378" s="106"/>
      <c r="O378" s="83"/>
      <c r="P378" s="89" t="s">
        <v>220</v>
      </c>
      <c r="R378" s="87"/>
      <c r="S378" s="87"/>
      <c r="T378" s="149"/>
      <c r="U378" s="87"/>
      <c r="V378" s="87"/>
      <c r="W378" s="87"/>
      <c r="X378" s="87"/>
      <c r="Y378" s="87"/>
      <c r="Z378" s="87"/>
      <c r="AA378" s="87"/>
      <c r="AB378" s="87"/>
      <c r="AC378" s="87"/>
      <c r="AD378" s="87"/>
      <c r="AE378" s="87"/>
      <c r="AF378" s="87"/>
    </row>
    <row r="379" spans="1:32" s="111" customFormat="1" ht="15.6" outlineLevel="1">
      <c r="A379" s="82"/>
      <c r="B379" s="84"/>
      <c r="C379" s="186"/>
      <c r="D379" s="184"/>
      <c r="E379" s="82"/>
      <c r="F379" s="82"/>
      <c r="G379" s="106"/>
      <c r="H379" s="106"/>
      <c r="I379" s="81"/>
      <c r="J379" s="82"/>
      <c r="K379" s="106"/>
      <c r="L379" s="106"/>
      <c r="M379" s="106"/>
      <c r="N379" s="106"/>
      <c r="O379" s="83"/>
      <c r="P379" s="89" t="s">
        <v>220</v>
      </c>
      <c r="R379" s="87"/>
      <c r="S379" s="87"/>
      <c r="T379" s="149"/>
      <c r="U379" s="87"/>
      <c r="V379" s="87"/>
      <c r="W379" s="87"/>
      <c r="X379" s="87"/>
      <c r="Y379" s="87"/>
      <c r="Z379" s="87"/>
      <c r="AA379" s="87"/>
      <c r="AB379" s="87"/>
      <c r="AC379" s="87"/>
      <c r="AD379" s="87"/>
      <c r="AE379" s="87"/>
      <c r="AF379" s="87"/>
    </row>
    <row r="380" spans="1:32" s="111" customFormat="1" ht="90" outlineLevel="1">
      <c r="A380" s="102">
        <v>121</v>
      </c>
      <c r="B380" s="84">
        <f t="shared" si="16"/>
        <v>121</v>
      </c>
      <c r="C380" s="186" t="str">
        <f t="shared" si="17"/>
        <v>IVF121</v>
      </c>
      <c r="D380" s="80" t="s">
        <v>111</v>
      </c>
      <c r="E380" s="102">
        <v>70</v>
      </c>
      <c r="F380" s="101" t="s">
        <v>3</v>
      </c>
      <c r="G380" s="103">
        <v>429</v>
      </c>
      <c r="H380" s="104">
        <f>ROUND(E380*G380,0)</f>
        <v>30030</v>
      </c>
      <c r="I380" s="81">
        <v>36.200000000000003</v>
      </c>
      <c r="J380" s="102" t="str">
        <f>F380</f>
        <v>Rmt</v>
      </c>
      <c r="K380" s="104">
        <f>G380</f>
        <v>429</v>
      </c>
      <c r="L380" s="104">
        <f>ROUND(I380*K380,0)</f>
        <v>15530</v>
      </c>
      <c r="M380" s="106">
        <f>IF(L380&gt;H380,L380-H380,0)</f>
        <v>0</v>
      </c>
      <c r="N380" s="104">
        <f>IF(H380&gt;L380,H380-L380,0)</f>
        <v>14500</v>
      </c>
      <c r="O380" s="83" t="s">
        <v>691</v>
      </c>
      <c r="P380" s="89" t="s">
        <v>220</v>
      </c>
      <c r="R380" s="87"/>
      <c r="S380" s="87"/>
      <c r="T380" s="149"/>
      <c r="U380" s="87"/>
      <c r="V380" s="87"/>
      <c r="W380" s="87"/>
      <c r="X380" s="87"/>
      <c r="Y380" s="87"/>
      <c r="Z380" s="87"/>
      <c r="AA380" s="87"/>
      <c r="AB380" s="87"/>
      <c r="AC380" s="87"/>
      <c r="AD380" s="87"/>
      <c r="AE380" s="87"/>
      <c r="AF380" s="87"/>
    </row>
    <row r="381" spans="1:32" s="111" customFormat="1" ht="15.6" outlineLevel="1">
      <c r="A381" s="82"/>
      <c r="B381" s="84" t="str">
        <f t="shared" si="16"/>
        <v/>
      </c>
      <c r="C381" s="186"/>
      <c r="D381" s="184" t="s">
        <v>631</v>
      </c>
      <c r="E381" s="82"/>
      <c r="F381" s="82"/>
      <c r="G381" s="106"/>
      <c r="H381" s="106"/>
      <c r="I381" s="81"/>
      <c r="J381" s="82"/>
      <c r="K381" s="106"/>
      <c r="L381" s="106"/>
      <c r="M381" s="106"/>
      <c r="N381" s="106"/>
      <c r="O381" s="83"/>
      <c r="P381" s="89" t="s">
        <v>220</v>
      </c>
      <c r="R381" s="87"/>
      <c r="S381" s="87"/>
      <c r="T381" s="149"/>
      <c r="U381" s="87"/>
      <c r="V381" s="87"/>
      <c r="W381" s="87"/>
      <c r="X381" s="87"/>
      <c r="Y381" s="87"/>
      <c r="Z381" s="87"/>
      <c r="AA381" s="87"/>
      <c r="AB381" s="87"/>
      <c r="AC381" s="87"/>
      <c r="AD381" s="87"/>
      <c r="AE381" s="87"/>
      <c r="AF381" s="87"/>
    </row>
    <row r="382" spans="1:32" s="111" customFormat="1" ht="15.6" outlineLevel="1">
      <c r="A382" s="82"/>
      <c r="B382" s="84"/>
      <c r="C382" s="186"/>
      <c r="D382" s="184"/>
      <c r="E382" s="82"/>
      <c r="F382" s="82"/>
      <c r="G382" s="106"/>
      <c r="H382" s="106"/>
      <c r="I382" s="81"/>
      <c r="J382" s="82"/>
      <c r="K382" s="106"/>
      <c r="L382" s="106"/>
      <c r="M382" s="106"/>
      <c r="N382" s="106"/>
      <c r="O382" s="257"/>
      <c r="P382" s="89" t="s">
        <v>220</v>
      </c>
      <c r="R382" s="87"/>
      <c r="S382" s="87"/>
      <c r="T382" s="149"/>
      <c r="U382" s="87"/>
      <c r="V382" s="87"/>
      <c r="W382" s="87"/>
      <c r="X382" s="87"/>
      <c r="Y382" s="87"/>
      <c r="Z382" s="87"/>
      <c r="AA382" s="87"/>
      <c r="AB382" s="87"/>
      <c r="AC382" s="87"/>
      <c r="AD382" s="87"/>
      <c r="AE382" s="87"/>
      <c r="AF382" s="87"/>
    </row>
    <row r="383" spans="1:32" s="111" customFormat="1" ht="101.7" customHeight="1" outlineLevel="1">
      <c r="A383" s="102">
        <v>122</v>
      </c>
      <c r="B383" s="84">
        <f t="shared" si="16"/>
        <v>122</v>
      </c>
      <c r="C383" s="186" t="str">
        <f t="shared" si="17"/>
        <v>IVF122</v>
      </c>
      <c r="D383" s="80" t="s">
        <v>699</v>
      </c>
      <c r="E383" s="102">
        <v>80</v>
      </c>
      <c r="F383" s="101" t="s">
        <v>3</v>
      </c>
      <c r="G383" s="103">
        <v>1310</v>
      </c>
      <c r="H383" s="104">
        <f>ROUND(E383*G383,0)</f>
        <v>104800</v>
      </c>
      <c r="I383" s="81">
        <v>80</v>
      </c>
      <c r="J383" s="102" t="str">
        <f>F383</f>
        <v>Rmt</v>
      </c>
      <c r="K383" s="104">
        <f>G383</f>
        <v>1310</v>
      </c>
      <c r="L383" s="104">
        <f>ROUND(I383*K383,0)</f>
        <v>104800</v>
      </c>
      <c r="M383" s="106">
        <f>IF(L383&gt;H383,L383-H383,0)</f>
        <v>0</v>
      </c>
      <c r="N383" s="104">
        <f>IF(H383&gt;L383,H383-L383,0)</f>
        <v>0</v>
      </c>
      <c r="O383" s="770" t="s">
        <v>709</v>
      </c>
      <c r="P383" s="89" t="s">
        <v>220</v>
      </c>
      <c r="R383" s="87"/>
      <c r="S383" s="87"/>
      <c r="T383" s="149"/>
      <c r="U383" s="87"/>
      <c r="V383" s="87"/>
      <c r="W383" s="87"/>
      <c r="X383" s="87"/>
      <c r="Y383" s="87"/>
      <c r="Z383" s="87"/>
      <c r="AA383" s="87"/>
      <c r="AB383" s="87"/>
      <c r="AC383" s="87"/>
      <c r="AD383" s="87"/>
      <c r="AE383" s="87"/>
      <c r="AF383" s="87"/>
    </row>
    <row r="384" spans="1:32" s="111" customFormat="1" ht="15.6" outlineLevel="1">
      <c r="A384" s="82"/>
      <c r="B384" s="84" t="str">
        <f t="shared" si="16"/>
        <v/>
      </c>
      <c r="C384" s="186"/>
      <c r="D384" s="110" t="s">
        <v>184</v>
      </c>
      <c r="E384" s="82"/>
      <c r="F384" s="82"/>
      <c r="G384" s="106"/>
      <c r="H384" s="106"/>
      <c r="I384" s="81">
        <v>5.4</v>
      </c>
      <c r="J384" s="82" t="s">
        <v>3</v>
      </c>
      <c r="K384" s="103">
        <v>1310</v>
      </c>
      <c r="L384" s="104">
        <f>ROUND(I384*K384,0)</f>
        <v>7074</v>
      </c>
      <c r="M384" s="106">
        <f>IF(L384&gt;H384,L384-H384,0)</f>
        <v>7074</v>
      </c>
      <c r="N384" s="104">
        <f>IF(H384&gt;L384,H384-L384,0)</f>
        <v>0</v>
      </c>
      <c r="O384" s="771"/>
      <c r="P384" s="89" t="s">
        <v>220</v>
      </c>
      <c r="R384" s="87"/>
      <c r="S384" s="87"/>
      <c r="T384" s="149"/>
      <c r="U384" s="87"/>
      <c r="V384" s="87"/>
      <c r="W384" s="87"/>
      <c r="X384" s="87"/>
      <c r="Y384" s="87"/>
      <c r="Z384" s="87"/>
      <c r="AA384" s="87"/>
      <c r="AB384" s="87"/>
      <c r="AC384" s="87"/>
      <c r="AD384" s="87"/>
      <c r="AE384" s="87"/>
      <c r="AF384" s="87"/>
    </row>
    <row r="385" spans="1:32" s="111" customFormat="1" ht="15.6" outlineLevel="1">
      <c r="A385" s="82"/>
      <c r="B385" s="84" t="str">
        <f t="shared" si="16"/>
        <v/>
      </c>
      <c r="C385" s="186"/>
      <c r="D385" s="184" t="s">
        <v>624</v>
      </c>
      <c r="E385" s="82"/>
      <c r="F385" s="82"/>
      <c r="G385" s="106"/>
      <c r="H385" s="106"/>
      <c r="I385" s="81"/>
      <c r="J385" s="82"/>
      <c r="K385" s="103"/>
      <c r="L385" s="104"/>
      <c r="M385" s="106"/>
      <c r="N385" s="104"/>
      <c r="O385" s="83"/>
      <c r="P385" s="89" t="s">
        <v>220</v>
      </c>
      <c r="R385" s="87"/>
      <c r="S385" s="87"/>
      <c r="T385" s="149"/>
      <c r="U385" s="87"/>
      <c r="V385" s="87"/>
      <c r="W385" s="87"/>
      <c r="X385" s="87"/>
      <c r="Y385" s="87"/>
      <c r="Z385" s="87"/>
      <c r="AA385" s="87"/>
      <c r="AB385" s="87"/>
      <c r="AC385" s="87"/>
      <c r="AD385" s="87"/>
      <c r="AE385" s="87"/>
      <c r="AF385" s="87"/>
    </row>
    <row r="386" spans="1:32" s="111" customFormat="1" ht="15.6" outlineLevel="1">
      <c r="A386" s="82"/>
      <c r="B386" s="84"/>
      <c r="C386" s="186"/>
      <c r="D386" s="184"/>
      <c r="E386" s="82"/>
      <c r="F386" s="82"/>
      <c r="G386" s="106"/>
      <c r="H386" s="106"/>
      <c r="I386" s="81"/>
      <c r="J386" s="82"/>
      <c r="K386" s="103"/>
      <c r="L386" s="104"/>
      <c r="M386" s="106"/>
      <c r="N386" s="104"/>
      <c r="O386" s="83"/>
      <c r="P386" s="89" t="s">
        <v>220</v>
      </c>
      <c r="R386" s="87"/>
      <c r="S386" s="87"/>
      <c r="T386" s="149"/>
      <c r="U386" s="87"/>
      <c r="V386" s="87"/>
      <c r="W386" s="87"/>
      <c r="X386" s="87"/>
      <c r="Y386" s="87"/>
      <c r="Z386" s="87"/>
      <c r="AA386" s="87"/>
      <c r="AB386" s="87"/>
      <c r="AC386" s="87"/>
      <c r="AD386" s="87"/>
      <c r="AE386" s="87"/>
      <c r="AF386" s="87"/>
    </row>
    <row r="387" spans="1:32" s="111" customFormat="1" ht="142.5" customHeight="1" outlineLevel="1">
      <c r="A387" s="102">
        <v>123</v>
      </c>
      <c r="B387" s="84">
        <f t="shared" si="16"/>
        <v>123</v>
      </c>
      <c r="C387" s="186" t="str">
        <f t="shared" si="17"/>
        <v>IVF123</v>
      </c>
      <c r="D387" s="80" t="s">
        <v>112</v>
      </c>
      <c r="E387" s="102">
        <v>1</v>
      </c>
      <c r="F387" s="101" t="s">
        <v>7</v>
      </c>
      <c r="G387" s="103">
        <v>305000</v>
      </c>
      <c r="H387" s="104">
        <f>ROUND(E387*G387,0)</f>
        <v>305000</v>
      </c>
      <c r="I387" s="81">
        <v>1</v>
      </c>
      <c r="J387" s="102" t="str">
        <f>F387</f>
        <v>No</v>
      </c>
      <c r="K387" s="104">
        <f>G387</f>
        <v>305000</v>
      </c>
      <c r="L387" s="104">
        <f>ROUND(I387*K387,0)</f>
        <v>305000</v>
      </c>
      <c r="M387" s="106">
        <f>IF(L387&gt;H387,L387-H387,0)</f>
        <v>0</v>
      </c>
      <c r="N387" s="104">
        <f>IF(H387&gt;L387,H387-L387,0)</f>
        <v>0</v>
      </c>
      <c r="O387" s="83" t="s">
        <v>548</v>
      </c>
      <c r="P387" s="89" t="s">
        <v>220</v>
      </c>
      <c r="R387" s="87"/>
      <c r="S387" s="87"/>
      <c r="T387" s="149"/>
      <c r="U387" s="87"/>
      <c r="V387" s="87"/>
      <c r="W387" s="87"/>
      <c r="X387" s="87"/>
      <c r="Y387" s="87"/>
      <c r="Z387" s="87"/>
      <c r="AA387" s="87"/>
      <c r="AB387" s="87"/>
      <c r="AC387" s="87"/>
      <c r="AD387" s="87"/>
      <c r="AE387" s="87"/>
      <c r="AF387" s="87"/>
    </row>
    <row r="388" spans="1:32" s="111" customFormat="1" ht="15.6" outlineLevel="1">
      <c r="A388" s="82"/>
      <c r="B388" s="84" t="str">
        <f t="shared" si="16"/>
        <v/>
      </c>
      <c r="C388" s="186"/>
      <c r="D388" s="184" t="s">
        <v>644</v>
      </c>
      <c r="E388" s="82"/>
      <c r="F388" s="82"/>
      <c r="G388" s="106"/>
      <c r="H388" s="106"/>
      <c r="I388" s="81"/>
      <c r="J388" s="82"/>
      <c r="K388" s="106"/>
      <c r="L388" s="106"/>
      <c r="M388" s="106"/>
      <c r="N388" s="106"/>
      <c r="O388" s="83"/>
      <c r="P388" s="89" t="s">
        <v>220</v>
      </c>
      <c r="R388" s="87"/>
      <c r="S388" s="87"/>
      <c r="T388" s="149"/>
      <c r="U388" s="87"/>
      <c r="V388" s="87"/>
      <c r="W388" s="87"/>
      <c r="X388" s="87"/>
      <c r="Y388" s="87"/>
      <c r="Z388" s="87"/>
      <c r="AA388" s="87"/>
      <c r="AB388" s="87"/>
      <c r="AC388" s="87"/>
      <c r="AD388" s="87"/>
      <c r="AE388" s="87"/>
      <c r="AF388" s="87"/>
    </row>
    <row r="389" spans="1:32" s="111" customFormat="1" ht="15.6" outlineLevel="1">
      <c r="A389" s="82"/>
      <c r="B389" s="84"/>
      <c r="C389" s="186"/>
      <c r="D389" s="184"/>
      <c r="E389" s="82"/>
      <c r="F389" s="82"/>
      <c r="G389" s="106"/>
      <c r="H389" s="106"/>
      <c r="I389" s="81"/>
      <c r="J389" s="82"/>
      <c r="K389" s="106"/>
      <c r="L389" s="106"/>
      <c r="M389" s="106"/>
      <c r="N389" s="106"/>
      <c r="O389" s="257"/>
      <c r="P389" s="89" t="s">
        <v>220</v>
      </c>
      <c r="R389" s="87"/>
      <c r="S389" s="87"/>
      <c r="T389" s="149"/>
      <c r="U389" s="87"/>
      <c r="V389" s="87"/>
      <c r="W389" s="87"/>
      <c r="X389" s="87"/>
      <c r="Y389" s="87"/>
      <c r="Z389" s="87"/>
      <c r="AA389" s="87"/>
      <c r="AB389" s="87"/>
      <c r="AC389" s="87"/>
      <c r="AD389" s="87"/>
      <c r="AE389" s="87"/>
      <c r="AF389" s="87"/>
    </row>
    <row r="390" spans="1:32" s="111" customFormat="1" ht="169.95" customHeight="1" outlineLevel="1">
      <c r="A390" s="102">
        <v>124</v>
      </c>
      <c r="B390" s="84">
        <f t="shared" si="16"/>
        <v>124</v>
      </c>
      <c r="C390" s="186" t="str">
        <f t="shared" si="17"/>
        <v>IVF124</v>
      </c>
      <c r="D390" s="80" t="s">
        <v>113</v>
      </c>
      <c r="E390" s="102">
        <v>20</v>
      </c>
      <c r="F390" s="101" t="s">
        <v>7</v>
      </c>
      <c r="G390" s="103">
        <v>20584</v>
      </c>
      <c r="H390" s="104">
        <f>ROUND(E390*G390,0)</f>
        <v>411680</v>
      </c>
      <c r="I390" s="81">
        <v>20</v>
      </c>
      <c r="J390" s="102" t="str">
        <f>F390</f>
        <v>No</v>
      </c>
      <c r="K390" s="104">
        <f>G390</f>
        <v>20584</v>
      </c>
      <c r="L390" s="104">
        <f>ROUND(I390*K390,0)</f>
        <v>411680</v>
      </c>
      <c r="M390" s="106">
        <f>IF(L390&gt;H390,L390-H390,0)</f>
        <v>0</v>
      </c>
      <c r="N390" s="104">
        <f>IF(H390&gt;L390,H390-L390,0)</f>
        <v>0</v>
      </c>
      <c r="O390" s="770" t="s">
        <v>744</v>
      </c>
      <c r="P390" s="89" t="s">
        <v>220</v>
      </c>
      <c r="R390" s="87"/>
      <c r="S390" s="87"/>
      <c r="T390" s="149"/>
      <c r="U390" s="87"/>
      <c r="V390" s="87"/>
      <c r="W390" s="87"/>
      <c r="X390" s="87"/>
      <c r="Y390" s="87"/>
      <c r="Z390" s="87"/>
      <c r="AA390" s="87"/>
      <c r="AB390" s="87"/>
      <c r="AC390" s="87"/>
      <c r="AD390" s="87"/>
      <c r="AE390" s="87"/>
      <c r="AF390" s="87"/>
    </row>
    <row r="391" spans="1:32" s="111" customFormat="1" ht="26.25" customHeight="1" outlineLevel="1">
      <c r="A391" s="82"/>
      <c r="B391" s="84" t="str">
        <f t="shared" si="16"/>
        <v/>
      </c>
      <c r="C391" s="186"/>
      <c r="D391" s="110" t="s">
        <v>184</v>
      </c>
      <c r="E391" s="82"/>
      <c r="F391" s="82"/>
      <c r="G391" s="106"/>
      <c r="H391" s="106"/>
      <c r="I391" s="81">
        <v>12</v>
      </c>
      <c r="J391" s="82" t="s">
        <v>7</v>
      </c>
      <c r="K391" s="103">
        <v>20584</v>
      </c>
      <c r="L391" s="104">
        <f>ROUND(I391*K391,0)</f>
        <v>247008</v>
      </c>
      <c r="M391" s="106">
        <f>IF(L391&gt;H391,L391-H391,0)</f>
        <v>247008</v>
      </c>
      <c r="N391" s="104">
        <f>IF(H391&gt;L391,H391-L391,0)</f>
        <v>0</v>
      </c>
      <c r="O391" s="771"/>
      <c r="P391" s="89" t="s">
        <v>220</v>
      </c>
      <c r="R391" s="87"/>
      <c r="S391" s="87"/>
      <c r="T391" s="149"/>
      <c r="U391" s="87"/>
      <c r="V391" s="87"/>
      <c r="W391" s="87"/>
      <c r="X391" s="87"/>
      <c r="Y391" s="87"/>
      <c r="Z391" s="87"/>
      <c r="AA391" s="87"/>
      <c r="AB391" s="87"/>
      <c r="AC391" s="87"/>
      <c r="AD391" s="87"/>
      <c r="AE391" s="87"/>
      <c r="AF391" s="87"/>
    </row>
    <row r="392" spans="1:32" s="111" customFormat="1" ht="15.6" outlineLevel="1">
      <c r="A392" s="82"/>
      <c r="B392" s="84" t="str">
        <f t="shared" si="16"/>
        <v/>
      </c>
      <c r="C392" s="186"/>
      <c r="D392" s="184" t="s">
        <v>644</v>
      </c>
      <c r="E392" s="82"/>
      <c r="F392" s="82"/>
      <c r="G392" s="106"/>
      <c r="H392" s="106"/>
      <c r="I392" s="81"/>
      <c r="J392" s="82"/>
      <c r="K392" s="103"/>
      <c r="L392" s="104"/>
      <c r="M392" s="106"/>
      <c r="N392" s="104"/>
      <c r="O392" s="83"/>
      <c r="P392" s="89" t="s">
        <v>220</v>
      </c>
      <c r="R392" s="87"/>
      <c r="S392" s="87"/>
      <c r="T392" s="149"/>
      <c r="U392" s="87"/>
      <c r="V392" s="87"/>
      <c r="W392" s="87"/>
      <c r="X392" s="87"/>
      <c r="Y392" s="87"/>
      <c r="Z392" s="87"/>
      <c r="AA392" s="87"/>
      <c r="AB392" s="87"/>
      <c r="AC392" s="87"/>
      <c r="AD392" s="87"/>
      <c r="AE392" s="87"/>
      <c r="AF392" s="87"/>
    </row>
    <row r="393" spans="1:32" s="111" customFormat="1" ht="15.6" outlineLevel="1">
      <c r="A393" s="82"/>
      <c r="B393" s="84"/>
      <c r="C393" s="186"/>
      <c r="D393" s="184"/>
      <c r="E393" s="82"/>
      <c r="F393" s="82"/>
      <c r="G393" s="106"/>
      <c r="H393" s="106"/>
      <c r="I393" s="81"/>
      <c r="J393" s="82"/>
      <c r="K393" s="103"/>
      <c r="L393" s="104"/>
      <c r="M393" s="106"/>
      <c r="N393" s="104"/>
      <c r="O393" s="83"/>
      <c r="P393" s="89" t="s">
        <v>220</v>
      </c>
      <c r="R393" s="87"/>
      <c r="S393" s="87"/>
      <c r="T393" s="149"/>
      <c r="U393" s="87"/>
      <c r="V393" s="87"/>
      <c r="W393" s="87"/>
      <c r="X393" s="87"/>
      <c r="Y393" s="87"/>
      <c r="Z393" s="87"/>
      <c r="AA393" s="87"/>
      <c r="AB393" s="87"/>
      <c r="AC393" s="87"/>
      <c r="AD393" s="87"/>
      <c r="AE393" s="87"/>
      <c r="AF393" s="87"/>
    </row>
    <row r="394" spans="1:32" s="111" customFormat="1" ht="45" outlineLevel="1">
      <c r="A394" s="102">
        <v>125</v>
      </c>
      <c r="B394" s="84">
        <f t="shared" si="16"/>
        <v>125</v>
      </c>
      <c r="C394" s="186" t="str">
        <f t="shared" si="17"/>
        <v>IVF125</v>
      </c>
      <c r="D394" s="80" t="s">
        <v>114</v>
      </c>
      <c r="E394" s="102">
        <v>1</v>
      </c>
      <c r="F394" s="101" t="s">
        <v>7</v>
      </c>
      <c r="G394" s="103">
        <v>6764</v>
      </c>
      <c r="H394" s="104">
        <f>ROUND(E394*G394,0)</f>
        <v>6764</v>
      </c>
      <c r="I394" s="81">
        <f>E394</f>
        <v>1</v>
      </c>
      <c r="J394" s="102" t="str">
        <f>F394</f>
        <v>No</v>
      </c>
      <c r="K394" s="104">
        <f>G394</f>
        <v>6764</v>
      </c>
      <c r="L394" s="104">
        <f>ROUND(I394*K394,0)</f>
        <v>6764</v>
      </c>
      <c r="M394" s="106">
        <f>IF(L394&gt;H394,L394-H394,0)</f>
        <v>0</v>
      </c>
      <c r="N394" s="104">
        <f>IF(H394&gt;L394,H394-L394,0)</f>
        <v>0</v>
      </c>
      <c r="O394" s="83" t="s">
        <v>548</v>
      </c>
      <c r="P394" s="89" t="s">
        <v>220</v>
      </c>
      <c r="R394" s="87"/>
      <c r="S394" s="87"/>
      <c r="T394" s="149"/>
      <c r="U394" s="87"/>
      <c r="V394" s="87"/>
      <c r="W394" s="87"/>
      <c r="X394" s="87"/>
      <c r="Y394" s="87"/>
      <c r="Z394" s="87"/>
      <c r="AA394" s="87"/>
      <c r="AB394" s="87"/>
      <c r="AC394" s="87"/>
      <c r="AD394" s="87"/>
      <c r="AE394" s="87"/>
      <c r="AF394" s="87"/>
    </row>
    <row r="395" spans="1:32" s="111" customFormat="1" ht="15.6" outlineLevel="1">
      <c r="A395" s="82"/>
      <c r="B395" s="84" t="str">
        <f t="shared" si="16"/>
        <v/>
      </c>
      <c r="C395" s="186"/>
      <c r="D395" s="184" t="s">
        <v>644</v>
      </c>
      <c r="E395" s="82"/>
      <c r="F395" s="82"/>
      <c r="G395" s="106"/>
      <c r="H395" s="106"/>
      <c r="I395" s="81"/>
      <c r="J395" s="82"/>
      <c r="K395" s="106"/>
      <c r="L395" s="106"/>
      <c r="M395" s="106"/>
      <c r="N395" s="106"/>
      <c r="O395" s="83"/>
      <c r="P395" s="89" t="s">
        <v>220</v>
      </c>
      <c r="R395" s="87"/>
      <c r="S395" s="87"/>
      <c r="T395" s="149"/>
      <c r="U395" s="87"/>
      <c r="V395" s="87"/>
      <c r="W395" s="87"/>
      <c r="X395" s="87"/>
      <c r="Y395" s="87"/>
      <c r="Z395" s="87"/>
      <c r="AA395" s="87"/>
      <c r="AB395" s="87"/>
      <c r="AC395" s="87"/>
      <c r="AD395" s="87"/>
      <c r="AE395" s="87"/>
      <c r="AF395" s="87"/>
    </row>
    <row r="396" spans="1:32" s="111" customFormat="1" ht="15.6" outlineLevel="1">
      <c r="A396" s="82"/>
      <c r="B396" s="84"/>
      <c r="C396" s="186"/>
      <c r="D396" s="184"/>
      <c r="E396" s="82"/>
      <c r="F396" s="82"/>
      <c r="G396" s="106"/>
      <c r="H396" s="106"/>
      <c r="I396" s="81"/>
      <c r="J396" s="82"/>
      <c r="K396" s="106"/>
      <c r="L396" s="106"/>
      <c r="M396" s="106"/>
      <c r="N396" s="106"/>
      <c r="O396" s="83"/>
      <c r="P396" s="89" t="s">
        <v>220</v>
      </c>
      <c r="R396" s="87"/>
      <c r="S396" s="87"/>
      <c r="T396" s="149"/>
      <c r="U396" s="87"/>
      <c r="V396" s="87"/>
      <c r="W396" s="87"/>
      <c r="X396" s="87"/>
      <c r="Y396" s="87"/>
      <c r="Z396" s="87"/>
      <c r="AA396" s="87"/>
      <c r="AB396" s="87"/>
      <c r="AC396" s="87"/>
      <c r="AD396" s="87"/>
      <c r="AE396" s="87"/>
      <c r="AF396" s="87"/>
    </row>
    <row r="397" spans="1:32" s="111" customFormat="1" ht="130.94999999999999" customHeight="1" outlineLevel="1">
      <c r="A397" s="102">
        <v>126</v>
      </c>
      <c r="B397" s="84">
        <f t="shared" si="16"/>
        <v>126</v>
      </c>
      <c r="C397" s="186" t="str">
        <f t="shared" si="17"/>
        <v>IVF126</v>
      </c>
      <c r="D397" s="80" t="s">
        <v>700</v>
      </c>
      <c r="E397" s="102">
        <v>2</v>
      </c>
      <c r="F397" s="101" t="s">
        <v>7</v>
      </c>
      <c r="G397" s="103">
        <v>8500</v>
      </c>
      <c r="H397" s="104">
        <f>ROUND(E397*G397,0)</f>
        <v>17000</v>
      </c>
      <c r="I397" s="81">
        <f>E397</f>
        <v>2</v>
      </c>
      <c r="J397" s="102" t="str">
        <f>F397</f>
        <v>No</v>
      </c>
      <c r="K397" s="104">
        <f>G397</f>
        <v>8500</v>
      </c>
      <c r="L397" s="104">
        <f>ROUND(I397*K397,0)</f>
        <v>17000</v>
      </c>
      <c r="M397" s="106">
        <f>IF(L397&gt;H397,L397-H397,0)</f>
        <v>0</v>
      </c>
      <c r="N397" s="104">
        <f>IF(H397&gt;L397,H397-L397,0)</f>
        <v>0</v>
      </c>
      <c r="O397" s="83" t="s">
        <v>548</v>
      </c>
      <c r="P397" s="89" t="s">
        <v>220</v>
      </c>
      <c r="R397" s="87"/>
      <c r="S397" s="87"/>
      <c r="T397" s="149"/>
      <c r="U397" s="87"/>
      <c r="V397" s="87"/>
      <c r="W397" s="87"/>
      <c r="X397" s="87"/>
      <c r="Y397" s="87"/>
      <c r="Z397" s="87"/>
      <c r="AA397" s="87"/>
      <c r="AB397" s="87"/>
      <c r="AC397" s="87"/>
      <c r="AD397" s="87"/>
      <c r="AE397" s="87"/>
      <c r="AF397" s="87"/>
    </row>
    <row r="398" spans="1:32" s="111" customFormat="1" ht="15.6" outlineLevel="1">
      <c r="A398" s="102"/>
      <c r="B398" s="84"/>
      <c r="C398" s="186"/>
      <c r="D398" s="184" t="s">
        <v>631</v>
      </c>
      <c r="E398" s="102"/>
      <c r="F398" s="101"/>
      <c r="G398" s="103"/>
      <c r="H398" s="104"/>
      <c r="I398" s="81"/>
      <c r="J398" s="102"/>
      <c r="K398" s="104"/>
      <c r="L398" s="104"/>
      <c r="M398" s="106"/>
      <c r="N398" s="104"/>
      <c r="O398" s="83"/>
      <c r="P398" s="89" t="s">
        <v>220</v>
      </c>
      <c r="R398" s="87"/>
      <c r="S398" s="87"/>
      <c r="T398" s="149"/>
      <c r="U398" s="87"/>
      <c r="V398" s="87"/>
      <c r="W398" s="87"/>
      <c r="X398" s="87"/>
      <c r="Y398" s="87"/>
      <c r="Z398" s="87"/>
      <c r="AA398" s="87"/>
      <c r="AB398" s="87"/>
      <c r="AC398" s="87"/>
      <c r="AD398" s="87"/>
      <c r="AE398" s="87"/>
      <c r="AF398" s="87"/>
    </row>
    <row r="399" spans="1:32" s="111" customFormat="1" outlineLevel="1">
      <c r="A399" s="82"/>
      <c r="B399" s="84" t="str">
        <f t="shared" si="16"/>
        <v/>
      </c>
      <c r="C399" s="186"/>
      <c r="D399" s="80"/>
      <c r="E399" s="82"/>
      <c r="F399" s="82"/>
      <c r="G399" s="106"/>
      <c r="H399" s="106"/>
      <c r="I399" s="81"/>
      <c r="J399" s="82"/>
      <c r="K399" s="106"/>
      <c r="L399" s="106"/>
      <c r="M399" s="106"/>
      <c r="N399" s="106"/>
      <c r="O399" s="83"/>
      <c r="P399" s="89" t="s">
        <v>220</v>
      </c>
      <c r="R399" s="87"/>
      <c r="S399" s="87"/>
      <c r="T399" s="149"/>
      <c r="U399" s="87"/>
      <c r="V399" s="87"/>
      <c r="W399" s="87"/>
      <c r="X399" s="87"/>
      <c r="Y399" s="87"/>
      <c r="Z399" s="87"/>
      <c r="AA399" s="87"/>
      <c r="AB399" s="87"/>
      <c r="AC399" s="87"/>
      <c r="AD399" s="87"/>
      <c r="AE399" s="87"/>
      <c r="AF399" s="87"/>
    </row>
    <row r="400" spans="1:32" ht="135" outlineLevel="1">
      <c r="A400" s="102">
        <v>127</v>
      </c>
      <c r="B400" s="84">
        <f t="shared" si="16"/>
        <v>127</v>
      </c>
      <c r="C400" s="186" t="str">
        <f t="shared" si="17"/>
        <v>IVF127</v>
      </c>
      <c r="D400" s="80" t="s">
        <v>115</v>
      </c>
      <c r="E400" s="102">
        <v>2</v>
      </c>
      <c r="F400" s="101" t="s">
        <v>7</v>
      </c>
      <c r="G400" s="103">
        <v>22283</v>
      </c>
      <c r="H400" s="104">
        <f>ROUND(E400*G400,0)</f>
        <v>44566</v>
      </c>
      <c r="I400" s="81">
        <f>E400</f>
        <v>2</v>
      </c>
      <c r="J400" s="102" t="str">
        <f>F400</f>
        <v>No</v>
      </c>
      <c r="K400" s="104">
        <f>G400</f>
        <v>22283</v>
      </c>
      <c r="L400" s="104">
        <f>ROUND(I400*K400,0)</f>
        <v>44566</v>
      </c>
      <c r="M400" s="106">
        <f>IF(L400&gt;H400,L400-H400,0)</f>
        <v>0</v>
      </c>
      <c r="N400" s="104">
        <f>IF(H400&gt;L400,H400-L400,0)</f>
        <v>0</v>
      </c>
      <c r="O400" s="83" t="s">
        <v>548</v>
      </c>
      <c r="P400" s="89" t="s">
        <v>220</v>
      </c>
      <c r="R400" s="87">
        <f>116.3+52.4</f>
        <v>168.7</v>
      </c>
    </row>
    <row r="401" spans="1:32" ht="15.6" outlineLevel="1">
      <c r="A401" s="82"/>
      <c r="B401" s="84" t="str">
        <f t="shared" si="16"/>
        <v/>
      </c>
      <c r="C401" s="186"/>
      <c r="D401" s="184" t="s">
        <v>631</v>
      </c>
      <c r="E401" s="82"/>
      <c r="F401" s="82"/>
      <c r="G401" s="106"/>
      <c r="H401" s="106"/>
      <c r="I401" s="81"/>
      <c r="J401" s="82"/>
      <c r="K401" s="106"/>
      <c r="L401" s="106"/>
      <c r="M401" s="106"/>
      <c r="N401" s="106"/>
      <c r="O401" s="83"/>
      <c r="P401" s="89" t="s">
        <v>220</v>
      </c>
    </row>
    <row r="402" spans="1:32" ht="15.6" outlineLevel="1">
      <c r="A402" s="82"/>
      <c r="B402" s="84"/>
      <c r="C402" s="186"/>
      <c r="D402" s="184"/>
      <c r="E402" s="82"/>
      <c r="F402" s="82"/>
      <c r="G402" s="106"/>
      <c r="H402" s="106"/>
      <c r="I402" s="81"/>
      <c r="J402" s="82"/>
      <c r="K402" s="106"/>
      <c r="L402" s="106"/>
      <c r="M402" s="106"/>
      <c r="N402" s="106"/>
      <c r="O402" s="83"/>
      <c r="P402" s="89" t="s">
        <v>220</v>
      </c>
    </row>
    <row r="403" spans="1:32" ht="45" outlineLevel="1">
      <c r="A403" s="102">
        <v>128</v>
      </c>
      <c r="B403" s="84">
        <f t="shared" ref="B403:B507" si="21">IF(ISBLANK(A403),"",A403)</f>
        <v>128</v>
      </c>
      <c r="C403" s="186" t="str">
        <f t="shared" ref="C403:C507" si="22">IF(ISBLANK(B403), "", IF(B403&lt;10, "IVF00" &amp; B403, IF(AND(B403&gt;=10, B403&lt;=99), "IVF0" &amp; B403, IF(B403&gt;99, "IVF" &amp; B403))))</f>
        <v>IVF128</v>
      </c>
      <c r="D403" s="80" t="s">
        <v>116</v>
      </c>
      <c r="E403" s="102">
        <v>200</v>
      </c>
      <c r="F403" s="101" t="s">
        <v>3</v>
      </c>
      <c r="G403" s="103">
        <v>329</v>
      </c>
      <c r="H403" s="104">
        <f>ROUND(E403*G403,0)</f>
        <v>65800</v>
      </c>
      <c r="I403" s="81">
        <v>184.9</v>
      </c>
      <c r="J403" s="102" t="str">
        <f>F403</f>
        <v>Rmt</v>
      </c>
      <c r="K403" s="104">
        <f>G403</f>
        <v>329</v>
      </c>
      <c r="L403" s="104">
        <f>ROUND(I403*K403,0)</f>
        <v>60832</v>
      </c>
      <c r="M403" s="106">
        <f>IF(L403&gt;H403,L403-H403,0)</f>
        <v>0</v>
      </c>
      <c r="N403" s="104">
        <f>IF(H403&gt;L403,H403-L403,0)</f>
        <v>4968</v>
      </c>
      <c r="O403" s="83" t="s">
        <v>599</v>
      </c>
      <c r="P403" s="89" t="s">
        <v>220</v>
      </c>
    </row>
    <row r="404" spans="1:32" ht="15.6" outlineLevel="1">
      <c r="A404" s="82"/>
      <c r="B404" s="84" t="str">
        <f t="shared" si="21"/>
        <v/>
      </c>
      <c r="C404" s="186"/>
      <c r="D404" s="184" t="s">
        <v>624</v>
      </c>
      <c r="E404" s="82"/>
      <c r="F404" s="82"/>
      <c r="G404" s="106"/>
      <c r="H404" s="106"/>
      <c r="I404" s="81"/>
      <c r="J404" s="82"/>
      <c r="K404" s="106"/>
      <c r="L404" s="106"/>
      <c r="M404" s="106"/>
      <c r="N404" s="106"/>
      <c r="O404" s="83"/>
      <c r="P404" s="89" t="s">
        <v>220</v>
      </c>
    </row>
    <row r="405" spans="1:32" ht="15.6" outlineLevel="1">
      <c r="A405" s="82"/>
      <c r="B405" s="84"/>
      <c r="C405" s="186"/>
      <c r="D405" s="184"/>
      <c r="E405" s="82"/>
      <c r="F405" s="82"/>
      <c r="G405" s="106"/>
      <c r="H405" s="106"/>
      <c r="I405" s="81"/>
      <c r="J405" s="82"/>
      <c r="K405" s="106"/>
      <c r="L405" s="106"/>
      <c r="M405" s="106"/>
      <c r="N405" s="106"/>
      <c r="O405" s="257"/>
      <c r="P405" s="89" t="s">
        <v>220</v>
      </c>
    </row>
    <row r="406" spans="1:32" ht="101.7" customHeight="1" outlineLevel="1">
      <c r="A406" s="102">
        <v>129</v>
      </c>
      <c r="B406" s="84">
        <f t="shared" si="21"/>
        <v>129</v>
      </c>
      <c r="C406" s="186" t="str">
        <f t="shared" si="22"/>
        <v>IVF129</v>
      </c>
      <c r="D406" s="80" t="s">
        <v>117</v>
      </c>
      <c r="E406" s="102">
        <v>100</v>
      </c>
      <c r="F406" s="101" t="s">
        <v>3</v>
      </c>
      <c r="G406" s="103">
        <v>163</v>
      </c>
      <c r="H406" s="104">
        <f>ROUND(E406*G406,0)</f>
        <v>16300</v>
      </c>
      <c r="I406" s="81">
        <v>100</v>
      </c>
      <c r="J406" s="102" t="str">
        <f>F406</f>
        <v>Rmt</v>
      </c>
      <c r="K406" s="104">
        <f>G406</f>
        <v>163</v>
      </c>
      <c r="L406" s="104">
        <f>ROUND(I406*K406,0)</f>
        <v>16300</v>
      </c>
      <c r="M406" s="106">
        <f>IF(L406&gt;H406,L406-H406,0)</f>
        <v>0</v>
      </c>
      <c r="N406" s="104">
        <f>IF(H406&gt;L406,H406-L406,0)</f>
        <v>0</v>
      </c>
      <c r="O406" s="770" t="s">
        <v>880</v>
      </c>
      <c r="P406" s="89" t="s">
        <v>220</v>
      </c>
    </row>
    <row r="407" spans="1:32" ht="24" customHeight="1" outlineLevel="1">
      <c r="A407" s="82"/>
      <c r="B407" s="84" t="str">
        <f t="shared" si="21"/>
        <v/>
      </c>
      <c r="C407" s="186"/>
      <c r="D407" s="110" t="s">
        <v>184</v>
      </c>
      <c r="E407" s="82"/>
      <c r="F407" s="82"/>
      <c r="G407" s="106"/>
      <c r="H407" s="106"/>
      <c r="I407" s="81">
        <f>16.3+52.4</f>
        <v>68.7</v>
      </c>
      <c r="J407" s="82" t="s">
        <v>3</v>
      </c>
      <c r="K407" s="103">
        <v>163</v>
      </c>
      <c r="L407" s="104">
        <f>ROUND(I407*K407,0)</f>
        <v>11198</v>
      </c>
      <c r="M407" s="106">
        <f>IF(L407&gt;H407,L407-H407,0)</f>
        <v>11198</v>
      </c>
      <c r="N407" s="104">
        <f>IF(H407&gt;L407,H407-L407,0)</f>
        <v>0</v>
      </c>
      <c r="O407" s="771"/>
      <c r="P407" s="89" t="s">
        <v>220</v>
      </c>
    </row>
    <row r="408" spans="1:32" ht="15.6" outlineLevel="1">
      <c r="A408" s="82"/>
      <c r="B408" s="84"/>
      <c r="C408" s="186"/>
      <c r="D408" s="184" t="s">
        <v>630</v>
      </c>
      <c r="E408" s="82"/>
      <c r="F408" s="82"/>
      <c r="G408" s="106"/>
      <c r="H408" s="106"/>
      <c r="I408" s="81"/>
      <c r="J408" s="82"/>
      <c r="K408" s="103"/>
      <c r="L408" s="104"/>
      <c r="M408" s="106"/>
      <c r="N408" s="104"/>
      <c r="O408" s="258"/>
      <c r="P408" s="89" t="s">
        <v>220</v>
      </c>
    </row>
    <row r="409" spans="1:32" ht="15.6" outlineLevel="1">
      <c r="A409" s="82"/>
      <c r="B409" s="84" t="str">
        <f t="shared" si="21"/>
        <v/>
      </c>
      <c r="C409" s="186"/>
      <c r="D409" s="110"/>
      <c r="E409" s="82"/>
      <c r="F409" s="82"/>
      <c r="G409" s="106"/>
      <c r="H409" s="106"/>
      <c r="I409" s="81"/>
      <c r="J409" s="82"/>
      <c r="K409" s="103"/>
      <c r="L409" s="104"/>
      <c r="M409" s="106"/>
      <c r="N409" s="104"/>
      <c r="O409" s="83"/>
      <c r="P409" s="89" t="s">
        <v>220</v>
      </c>
    </row>
    <row r="410" spans="1:32" ht="45" outlineLevel="1">
      <c r="A410" s="102">
        <v>130</v>
      </c>
      <c r="B410" s="84">
        <f t="shared" si="21"/>
        <v>130</v>
      </c>
      <c r="C410" s="186" t="str">
        <f t="shared" si="22"/>
        <v>IVF130</v>
      </c>
      <c r="D410" s="80" t="s">
        <v>118</v>
      </c>
      <c r="E410" s="102">
        <v>200</v>
      </c>
      <c r="F410" s="101" t="s">
        <v>3</v>
      </c>
      <c r="G410" s="103">
        <v>902</v>
      </c>
      <c r="H410" s="104">
        <f>ROUND(E410*G410,0)</f>
        <v>180400</v>
      </c>
      <c r="I410" s="81">
        <v>65.3</v>
      </c>
      <c r="J410" s="102" t="str">
        <f>F410</f>
        <v>Rmt</v>
      </c>
      <c r="K410" s="104">
        <f>G410</f>
        <v>902</v>
      </c>
      <c r="L410" s="104">
        <f>ROUND(I410*K410,0)</f>
        <v>58901</v>
      </c>
      <c r="M410" s="106">
        <f>IF(L410&gt;H410,L410-H410,0)</f>
        <v>0</v>
      </c>
      <c r="N410" s="104">
        <f>IF(H410&gt;L410,H410-L410,0)</f>
        <v>121499</v>
      </c>
      <c r="O410" s="83" t="s">
        <v>693</v>
      </c>
      <c r="P410" s="89" t="s">
        <v>220</v>
      </c>
      <c r="Q410" s="151"/>
      <c r="R410" s="152"/>
    </row>
    <row r="411" spans="1:32" ht="15.6" outlineLevel="1">
      <c r="A411" s="82"/>
      <c r="B411" s="84" t="str">
        <f t="shared" si="21"/>
        <v/>
      </c>
      <c r="C411" s="186"/>
      <c r="D411" s="184" t="s">
        <v>629</v>
      </c>
      <c r="E411" s="82"/>
      <c r="F411" s="82"/>
      <c r="G411" s="106"/>
      <c r="H411" s="106"/>
      <c r="I411" s="81"/>
      <c r="J411" s="82"/>
      <c r="K411" s="106"/>
      <c r="L411" s="106"/>
      <c r="M411" s="106"/>
      <c r="N411" s="106"/>
      <c r="O411" s="83"/>
      <c r="P411" s="89" t="s">
        <v>220</v>
      </c>
    </row>
    <row r="412" spans="1:32" ht="15.6" outlineLevel="1">
      <c r="A412" s="82"/>
      <c r="B412" s="84"/>
      <c r="C412" s="186"/>
      <c r="D412" s="184"/>
      <c r="E412" s="82"/>
      <c r="F412" s="82"/>
      <c r="G412" s="106"/>
      <c r="H412" s="106"/>
      <c r="I412" s="81"/>
      <c r="J412" s="82"/>
      <c r="K412" s="106"/>
      <c r="L412" s="106"/>
      <c r="M412" s="106"/>
      <c r="N412" s="106"/>
      <c r="O412" s="257"/>
      <c r="P412" s="89" t="s">
        <v>220</v>
      </c>
    </row>
    <row r="413" spans="1:32" ht="84" customHeight="1" outlineLevel="1">
      <c r="A413" s="102">
        <v>131</v>
      </c>
      <c r="B413" s="84">
        <f t="shared" si="21"/>
        <v>131</v>
      </c>
      <c r="C413" s="186" t="str">
        <f t="shared" si="22"/>
        <v>IVF131</v>
      </c>
      <c r="D413" s="80" t="s">
        <v>119</v>
      </c>
      <c r="E413" s="102">
        <v>80</v>
      </c>
      <c r="F413" s="101" t="s">
        <v>3</v>
      </c>
      <c r="G413" s="103">
        <v>83</v>
      </c>
      <c r="H413" s="104">
        <f>ROUND(E413*G413,0)</f>
        <v>6640</v>
      </c>
      <c r="I413" s="81">
        <v>80</v>
      </c>
      <c r="J413" s="102" t="str">
        <f>F413</f>
        <v>Rmt</v>
      </c>
      <c r="K413" s="104">
        <f>G413</f>
        <v>83</v>
      </c>
      <c r="L413" s="104">
        <f>ROUND(I413*K413,0)</f>
        <v>6640</v>
      </c>
      <c r="M413" s="106">
        <f>IF(L413&gt;H413,L413-H413,0)</f>
        <v>0</v>
      </c>
      <c r="N413" s="104">
        <f>IF(H413&gt;L413,H413-L413,0)</f>
        <v>0</v>
      </c>
      <c r="O413" s="770" t="s">
        <v>710</v>
      </c>
      <c r="P413" s="89" t="s">
        <v>220</v>
      </c>
    </row>
    <row r="414" spans="1:32" ht="15.6" outlineLevel="1">
      <c r="A414" s="82"/>
      <c r="B414" s="84" t="str">
        <f t="shared" si="21"/>
        <v/>
      </c>
      <c r="C414" s="186"/>
      <c r="D414" s="110" t="s">
        <v>184</v>
      </c>
      <c r="E414" s="82"/>
      <c r="F414" s="82"/>
      <c r="G414" s="106"/>
      <c r="H414" s="106"/>
      <c r="I414" s="81">
        <v>206</v>
      </c>
      <c r="J414" s="82" t="s">
        <v>3</v>
      </c>
      <c r="K414" s="103">
        <v>83</v>
      </c>
      <c r="L414" s="104">
        <f>ROUND(I414*K414,0)</f>
        <v>17098</v>
      </c>
      <c r="M414" s="106">
        <f>IF(L414&gt;H414,L414-H414,0)</f>
        <v>17098</v>
      </c>
      <c r="N414" s="104">
        <f>IF(H414&gt;L414,H414-L414,0)</f>
        <v>0</v>
      </c>
      <c r="O414" s="771"/>
      <c r="P414" s="89" t="s">
        <v>220</v>
      </c>
    </row>
    <row r="415" spans="1:32" ht="15.6" outlineLevel="1">
      <c r="A415" s="82"/>
      <c r="B415" s="84"/>
      <c r="C415" s="186"/>
      <c r="D415" s="184" t="s">
        <v>625</v>
      </c>
      <c r="E415" s="82"/>
      <c r="F415" s="82"/>
      <c r="G415" s="106"/>
      <c r="H415" s="106"/>
      <c r="I415" s="81"/>
      <c r="J415" s="82"/>
      <c r="K415" s="103"/>
      <c r="L415" s="104"/>
      <c r="M415" s="106"/>
      <c r="N415" s="104"/>
      <c r="O415" s="258"/>
      <c r="P415" s="89" t="s">
        <v>220</v>
      </c>
    </row>
    <row r="416" spans="1:32" s="111" customFormat="1" ht="15.6" outlineLevel="1">
      <c r="A416" s="82"/>
      <c r="B416" s="84" t="str">
        <f t="shared" si="21"/>
        <v/>
      </c>
      <c r="C416" s="186"/>
      <c r="D416" s="110"/>
      <c r="E416" s="82"/>
      <c r="F416" s="82"/>
      <c r="G416" s="106"/>
      <c r="H416" s="106"/>
      <c r="I416" s="81"/>
      <c r="J416" s="82"/>
      <c r="K416" s="103"/>
      <c r="L416" s="104"/>
      <c r="M416" s="106"/>
      <c r="N416" s="104"/>
      <c r="O416" s="83"/>
      <c r="P416" s="89" t="s">
        <v>220</v>
      </c>
      <c r="R416" s="87"/>
      <c r="S416" s="87"/>
      <c r="T416" s="149"/>
      <c r="U416" s="87"/>
      <c r="V416" s="87"/>
      <c r="W416" s="87"/>
      <c r="X416" s="87"/>
      <c r="Y416" s="87"/>
      <c r="Z416" s="87"/>
      <c r="AA416" s="87"/>
      <c r="AB416" s="87"/>
      <c r="AC416" s="87"/>
      <c r="AD416" s="87"/>
      <c r="AE416" s="87"/>
      <c r="AF416" s="87"/>
    </row>
    <row r="417" spans="1:32" s="111" customFormat="1" ht="168" customHeight="1" outlineLevel="1">
      <c r="A417" s="102">
        <v>132</v>
      </c>
      <c r="B417" s="84">
        <f t="shared" si="21"/>
        <v>132</v>
      </c>
      <c r="C417" s="186" t="str">
        <f t="shared" si="22"/>
        <v>IVF132</v>
      </c>
      <c r="D417" s="80" t="s">
        <v>701</v>
      </c>
      <c r="E417" s="102">
        <v>120</v>
      </c>
      <c r="F417" s="101" t="s">
        <v>3</v>
      </c>
      <c r="G417" s="103">
        <v>1207</v>
      </c>
      <c r="H417" s="104">
        <f>ROUND(E417*G417,0)</f>
        <v>144840</v>
      </c>
      <c r="I417" s="81">
        <v>83</v>
      </c>
      <c r="J417" s="102" t="str">
        <f>F417</f>
        <v>Rmt</v>
      </c>
      <c r="K417" s="104">
        <f>G417</f>
        <v>1207</v>
      </c>
      <c r="L417" s="104">
        <f>ROUND(I417*K417,0)</f>
        <v>100181</v>
      </c>
      <c r="M417" s="106">
        <f>IF(L417&gt;H417,L417-H417,0)</f>
        <v>0</v>
      </c>
      <c r="N417" s="104">
        <f>IF(H417&gt;L417,H417-L417,0)</f>
        <v>44659</v>
      </c>
      <c r="O417" s="83" t="s">
        <v>599</v>
      </c>
      <c r="P417" s="89" t="s">
        <v>220</v>
      </c>
      <c r="R417" s="87"/>
      <c r="S417" s="87"/>
      <c r="T417" s="149"/>
      <c r="U417" s="87"/>
      <c r="V417" s="87"/>
      <c r="W417" s="87"/>
      <c r="X417" s="87"/>
      <c r="Y417" s="87"/>
      <c r="Z417" s="87"/>
      <c r="AA417" s="87"/>
      <c r="AB417" s="87"/>
      <c r="AC417" s="87"/>
      <c r="AD417" s="87"/>
      <c r="AE417" s="87"/>
      <c r="AF417" s="87"/>
    </row>
    <row r="418" spans="1:32" s="111" customFormat="1" ht="15.6" outlineLevel="1">
      <c r="A418" s="102"/>
      <c r="B418" s="84"/>
      <c r="C418" s="186"/>
      <c r="D418" s="184" t="s">
        <v>625</v>
      </c>
      <c r="E418" s="102"/>
      <c r="F418" s="101"/>
      <c r="G418" s="103"/>
      <c r="H418" s="104"/>
      <c r="I418" s="81"/>
      <c r="J418" s="102"/>
      <c r="K418" s="104"/>
      <c r="L418" s="104"/>
      <c r="M418" s="106"/>
      <c r="N418" s="104"/>
      <c r="O418" s="83"/>
      <c r="P418" s="89" t="s">
        <v>220</v>
      </c>
      <c r="R418" s="87"/>
      <c r="S418" s="87"/>
      <c r="T418" s="149"/>
      <c r="U418" s="87"/>
      <c r="V418" s="87"/>
      <c r="W418" s="87"/>
      <c r="X418" s="87"/>
      <c r="Y418" s="87"/>
      <c r="Z418" s="87"/>
      <c r="AA418" s="87"/>
      <c r="AB418" s="87"/>
      <c r="AC418" s="87"/>
      <c r="AD418" s="87"/>
      <c r="AE418" s="87"/>
      <c r="AF418" s="87"/>
    </row>
    <row r="419" spans="1:32" s="111" customFormat="1" outlineLevel="1">
      <c r="A419" s="82"/>
      <c r="B419" s="84" t="str">
        <f t="shared" si="21"/>
        <v/>
      </c>
      <c r="C419" s="186"/>
      <c r="D419" s="80"/>
      <c r="E419" s="82"/>
      <c r="F419" s="82"/>
      <c r="G419" s="106"/>
      <c r="H419" s="106"/>
      <c r="I419" s="81"/>
      <c r="J419" s="82"/>
      <c r="K419" s="106"/>
      <c r="L419" s="106"/>
      <c r="M419" s="106"/>
      <c r="N419" s="106"/>
      <c r="O419" s="83"/>
      <c r="P419" s="89" t="s">
        <v>220</v>
      </c>
      <c r="R419" s="87"/>
      <c r="S419" s="87"/>
      <c r="T419" s="149"/>
      <c r="U419" s="87"/>
      <c r="V419" s="87"/>
      <c r="W419" s="87"/>
      <c r="X419" s="87"/>
      <c r="Y419" s="87"/>
      <c r="Z419" s="87"/>
      <c r="AA419" s="87"/>
      <c r="AB419" s="87"/>
      <c r="AC419" s="87"/>
      <c r="AD419" s="87"/>
      <c r="AE419" s="87"/>
      <c r="AF419" s="87"/>
    </row>
    <row r="420" spans="1:32" s="111" customFormat="1" ht="167.4" customHeight="1" outlineLevel="1">
      <c r="A420" s="102">
        <v>133</v>
      </c>
      <c r="B420" s="84">
        <f t="shared" si="21"/>
        <v>133</v>
      </c>
      <c r="C420" s="186" t="str">
        <f t="shared" si="22"/>
        <v>IVF133</v>
      </c>
      <c r="D420" s="80" t="s">
        <v>702</v>
      </c>
      <c r="E420" s="102">
        <v>70</v>
      </c>
      <c r="F420" s="101" t="s">
        <v>3</v>
      </c>
      <c r="G420" s="103">
        <v>722</v>
      </c>
      <c r="H420" s="104">
        <f>ROUND(E420*G420,0)</f>
        <v>50540</v>
      </c>
      <c r="I420" s="81">
        <v>40</v>
      </c>
      <c r="J420" s="102" t="str">
        <f>F420</f>
        <v>Rmt</v>
      </c>
      <c r="K420" s="104">
        <f>G420</f>
        <v>722</v>
      </c>
      <c r="L420" s="104">
        <f>ROUND(I420*K420,0)</f>
        <v>28880</v>
      </c>
      <c r="M420" s="106">
        <f>IF(L420&gt;H420,L420-H420,0)</f>
        <v>0</v>
      </c>
      <c r="N420" s="104">
        <f>IF(H420&gt;L420,H420-L420,0)</f>
        <v>21660</v>
      </c>
      <c r="O420" s="83" t="s">
        <v>599</v>
      </c>
      <c r="P420" s="89" t="s">
        <v>220</v>
      </c>
      <c r="R420" s="87"/>
      <c r="S420" s="87"/>
      <c r="T420" s="149"/>
      <c r="U420" s="87"/>
      <c r="V420" s="87"/>
      <c r="W420" s="87"/>
      <c r="X420" s="87"/>
      <c r="Y420" s="87"/>
      <c r="Z420" s="87"/>
      <c r="AA420" s="87"/>
      <c r="AB420" s="87"/>
      <c r="AC420" s="87"/>
      <c r="AD420" s="87"/>
      <c r="AE420" s="87"/>
      <c r="AF420" s="87"/>
    </row>
    <row r="421" spans="1:32" s="111" customFormat="1" ht="15.6" outlineLevel="1">
      <c r="A421" s="102"/>
      <c r="B421" s="84"/>
      <c r="C421" s="186"/>
      <c r="D421" s="184" t="s">
        <v>626</v>
      </c>
      <c r="E421" s="102"/>
      <c r="F421" s="101"/>
      <c r="G421" s="103"/>
      <c r="H421" s="104"/>
      <c r="I421" s="81"/>
      <c r="J421" s="102"/>
      <c r="K421" s="104"/>
      <c r="L421" s="104"/>
      <c r="M421" s="106"/>
      <c r="N421" s="104"/>
      <c r="O421" s="83"/>
      <c r="P421" s="89" t="s">
        <v>220</v>
      </c>
      <c r="R421" s="87"/>
      <c r="S421" s="87"/>
      <c r="T421" s="149"/>
      <c r="U421" s="87"/>
      <c r="V421" s="87"/>
      <c r="W421" s="87"/>
      <c r="X421" s="87"/>
      <c r="Y421" s="87"/>
      <c r="Z421" s="87"/>
      <c r="AA421" s="87"/>
      <c r="AB421" s="87"/>
      <c r="AC421" s="87"/>
      <c r="AD421" s="87"/>
      <c r="AE421" s="87"/>
      <c r="AF421" s="87"/>
    </row>
    <row r="422" spans="1:32" s="111" customFormat="1" outlineLevel="1">
      <c r="A422" s="82"/>
      <c r="B422" s="84" t="str">
        <f t="shared" si="21"/>
        <v/>
      </c>
      <c r="C422" s="186"/>
      <c r="D422" s="80"/>
      <c r="E422" s="82"/>
      <c r="F422" s="82"/>
      <c r="G422" s="106"/>
      <c r="H422" s="106"/>
      <c r="I422" s="81"/>
      <c r="J422" s="82"/>
      <c r="K422" s="106"/>
      <c r="L422" s="106"/>
      <c r="M422" s="106"/>
      <c r="N422" s="106"/>
      <c r="O422" s="83"/>
      <c r="P422" s="89" t="s">
        <v>220</v>
      </c>
      <c r="R422" s="87"/>
      <c r="S422" s="87"/>
      <c r="T422" s="149"/>
      <c r="U422" s="87"/>
      <c r="V422" s="87"/>
      <c r="W422" s="87"/>
      <c r="X422" s="87"/>
      <c r="Y422" s="87"/>
      <c r="Z422" s="87"/>
      <c r="AA422" s="87"/>
      <c r="AB422" s="87"/>
      <c r="AC422" s="87"/>
      <c r="AD422" s="87"/>
      <c r="AE422" s="87"/>
      <c r="AF422" s="87"/>
    </row>
    <row r="423" spans="1:32" s="111" customFormat="1" ht="165" customHeight="1" outlineLevel="1">
      <c r="A423" s="102">
        <v>134</v>
      </c>
      <c r="B423" s="84">
        <f t="shared" si="21"/>
        <v>134</v>
      </c>
      <c r="C423" s="186" t="str">
        <f t="shared" si="22"/>
        <v>IVF134</v>
      </c>
      <c r="D423" s="80" t="s">
        <v>704</v>
      </c>
      <c r="E423" s="102">
        <v>100</v>
      </c>
      <c r="F423" s="101" t="s">
        <v>3</v>
      </c>
      <c r="G423" s="103">
        <v>1483</v>
      </c>
      <c r="H423" s="104">
        <f>ROUND(E423*G423,0)</f>
        <v>148300</v>
      </c>
      <c r="I423" s="81">
        <v>60</v>
      </c>
      <c r="J423" s="102" t="str">
        <f>F423</f>
        <v>Rmt</v>
      </c>
      <c r="K423" s="104">
        <f>G423</f>
        <v>1483</v>
      </c>
      <c r="L423" s="104">
        <f>ROUND(I423*K423,0)</f>
        <v>88980</v>
      </c>
      <c r="M423" s="106">
        <f>IF(L423&gt;H423,L423-H423,0)</f>
        <v>0</v>
      </c>
      <c r="N423" s="104">
        <f>IF(H423&gt;L423,H423-L423,0)</f>
        <v>59320</v>
      </c>
      <c r="O423" s="83" t="s">
        <v>599</v>
      </c>
      <c r="P423" s="89" t="s">
        <v>220</v>
      </c>
      <c r="R423" s="87"/>
      <c r="S423" s="87"/>
      <c r="T423" s="149"/>
      <c r="U423" s="87"/>
      <c r="V423" s="87"/>
      <c r="W423" s="87"/>
      <c r="X423" s="87"/>
      <c r="Y423" s="87"/>
      <c r="Z423" s="87"/>
      <c r="AA423" s="87"/>
      <c r="AB423" s="87"/>
      <c r="AC423" s="87"/>
      <c r="AD423" s="87"/>
      <c r="AE423" s="87"/>
      <c r="AF423" s="87"/>
    </row>
    <row r="424" spans="1:32" s="111" customFormat="1" outlineLevel="1">
      <c r="A424" s="82"/>
      <c r="B424" s="84" t="str">
        <f t="shared" si="21"/>
        <v/>
      </c>
      <c r="C424" s="186"/>
      <c r="D424" s="80"/>
      <c r="E424" s="82"/>
      <c r="F424" s="82"/>
      <c r="G424" s="106"/>
      <c r="H424" s="106"/>
      <c r="I424" s="81"/>
      <c r="J424" s="82"/>
      <c r="K424" s="106"/>
      <c r="L424" s="106"/>
      <c r="M424" s="106"/>
      <c r="N424" s="106"/>
      <c r="O424" s="83"/>
      <c r="P424" s="89" t="s">
        <v>220</v>
      </c>
      <c r="R424" s="87"/>
      <c r="S424" s="87"/>
      <c r="T424" s="149"/>
      <c r="U424" s="87"/>
      <c r="V424" s="87"/>
      <c r="W424" s="87"/>
      <c r="X424" s="87"/>
      <c r="Y424" s="87"/>
      <c r="Z424" s="87"/>
      <c r="AA424" s="87"/>
      <c r="AB424" s="87"/>
      <c r="AC424" s="87"/>
      <c r="AD424" s="87"/>
      <c r="AE424" s="87"/>
      <c r="AF424" s="87"/>
    </row>
    <row r="425" spans="1:32" s="111" customFormat="1" ht="165" customHeight="1" outlineLevel="1">
      <c r="A425" s="102">
        <v>135</v>
      </c>
      <c r="B425" s="84">
        <f t="shared" si="21"/>
        <v>135</v>
      </c>
      <c r="C425" s="186" t="str">
        <f t="shared" si="22"/>
        <v>IVF135</v>
      </c>
      <c r="D425" s="80" t="s">
        <v>705</v>
      </c>
      <c r="E425" s="102">
        <v>120</v>
      </c>
      <c r="F425" s="101" t="s">
        <v>3</v>
      </c>
      <c r="G425" s="103">
        <v>484</v>
      </c>
      <c r="H425" s="104">
        <f>ROUND(E425*G425,0)</f>
        <v>58080</v>
      </c>
      <c r="I425" s="81">
        <v>53</v>
      </c>
      <c r="J425" s="102" t="str">
        <f>F425</f>
        <v>Rmt</v>
      </c>
      <c r="K425" s="104">
        <f>G425</f>
        <v>484</v>
      </c>
      <c r="L425" s="104">
        <f>ROUND(I425*K425,0)</f>
        <v>25652</v>
      </c>
      <c r="M425" s="106">
        <f>IF(L425&gt;H425,L425-H425,0)</f>
        <v>0</v>
      </c>
      <c r="N425" s="104">
        <f>IF(H425&gt;L425,H425-L425,0)</f>
        <v>32428</v>
      </c>
      <c r="O425" s="83" t="s">
        <v>599</v>
      </c>
      <c r="P425" s="89" t="s">
        <v>220</v>
      </c>
      <c r="R425" s="87"/>
      <c r="S425" s="87"/>
      <c r="T425" s="149"/>
      <c r="U425" s="87"/>
      <c r="V425" s="87"/>
      <c r="W425" s="87"/>
      <c r="X425" s="87"/>
      <c r="Y425" s="87"/>
      <c r="Z425" s="87"/>
      <c r="AA425" s="87"/>
      <c r="AB425" s="87"/>
      <c r="AC425" s="87"/>
      <c r="AD425" s="87"/>
      <c r="AE425" s="87"/>
      <c r="AF425" s="87"/>
    </row>
    <row r="426" spans="1:32" s="111" customFormat="1" ht="15.6" outlineLevel="1">
      <c r="A426" s="102"/>
      <c r="B426" s="84"/>
      <c r="C426" s="186"/>
      <c r="D426" s="184" t="s">
        <v>629</v>
      </c>
      <c r="E426" s="102"/>
      <c r="F426" s="101"/>
      <c r="G426" s="103"/>
      <c r="H426" s="104"/>
      <c r="I426" s="81"/>
      <c r="J426" s="102"/>
      <c r="K426" s="104"/>
      <c r="L426" s="104"/>
      <c r="M426" s="106"/>
      <c r="N426" s="104"/>
      <c r="O426" s="83"/>
      <c r="P426" s="89" t="s">
        <v>220</v>
      </c>
      <c r="R426" s="87"/>
      <c r="S426" s="87"/>
      <c r="T426" s="149"/>
      <c r="U426" s="87"/>
      <c r="V426" s="87"/>
      <c r="W426" s="87"/>
      <c r="X426" s="87"/>
      <c r="Y426" s="87"/>
      <c r="Z426" s="87"/>
      <c r="AA426" s="87"/>
      <c r="AB426" s="87"/>
      <c r="AC426" s="87"/>
      <c r="AD426" s="87"/>
      <c r="AE426" s="87"/>
      <c r="AF426" s="87"/>
    </row>
    <row r="427" spans="1:32" s="111" customFormat="1" outlineLevel="1">
      <c r="A427" s="82"/>
      <c r="B427" s="84" t="str">
        <f t="shared" si="21"/>
        <v/>
      </c>
      <c r="C427" s="186"/>
      <c r="D427" s="80"/>
      <c r="E427" s="82"/>
      <c r="F427" s="82"/>
      <c r="G427" s="106"/>
      <c r="H427" s="106"/>
      <c r="I427" s="81"/>
      <c r="J427" s="82"/>
      <c r="K427" s="106"/>
      <c r="L427" s="106"/>
      <c r="M427" s="106"/>
      <c r="N427" s="106"/>
      <c r="O427" s="83"/>
      <c r="P427" s="89" t="s">
        <v>220</v>
      </c>
      <c r="R427" s="87"/>
      <c r="S427" s="87"/>
      <c r="T427" s="149"/>
      <c r="U427" s="87"/>
      <c r="V427" s="87"/>
      <c r="W427" s="87"/>
      <c r="X427" s="87"/>
      <c r="Y427" s="87"/>
      <c r="Z427" s="87"/>
      <c r="AA427" s="87"/>
      <c r="AB427" s="87"/>
      <c r="AC427" s="87"/>
      <c r="AD427" s="87"/>
      <c r="AE427" s="87"/>
      <c r="AF427" s="87"/>
    </row>
    <row r="428" spans="1:32" s="111" customFormat="1" ht="165.6" customHeight="1" outlineLevel="1">
      <c r="A428" s="102">
        <v>136</v>
      </c>
      <c r="B428" s="84">
        <f t="shared" si="21"/>
        <v>136</v>
      </c>
      <c r="C428" s="186" t="str">
        <f t="shared" si="22"/>
        <v>IVF136</v>
      </c>
      <c r="D428" s="80" t="s">
        <v>120</v>
      </c>
      <c r="E428" s="102">
        <v>80</v>
      </c>
      <c r="F428" s="101" t="s">
        <v>3</v>
      </c>
      <c r="G428" s="103">
        <v>356</v>
      </c>
      <c r="H428" s="104">
        <f>ROUND(E428*G428,0)</f>
        <v>28480</v>
      </c>
      <c r="I428" s="81">
        <v>80</v>
      </c>
      <c r="J428" s="102" t="str">
        <f>F428</f>
        <v>Rmt</v>
      </c>
      <c r="K428" s="104">
        <f>G428</f>
        <v>356</v>
      </c>
      <c r="L428" s="104">
        <f>ROUND(I428*K428,0)</f>
        <v>28480</v>
      </c>
      <c r="M428" s="106">
        <f>IF(L428&gt;H428,L428-H428,0)</f>
        <v>0</v>
      </c>
      <c r="N428" s="104">
        <f>IF(H428&gt;L428,H428-L428,0)</f>
        <v>0</v>
      </c>
      <c r="O428" s="770" t="s">
        <v>711</v>
      </c>
      <c r="P428" s="89" t="s">
        <v>220</v>
      </c>
      <c r="R428" s="87"/>
      <c r="S428" s="87"/>
      <c r="T428" s="149"/>
      <c r="U428" s="87"/>
      <c r="V428" s="87"/>
      <c r="W428" s="87"/>
      <c r="X428" s="87"/>
      <c r="Y428" s="87"/>
      <c r="Z428" s="87"/>
      <c r="AA428" s="87"/>
      <c r="AB428" s="87"/>
      <c r="AC428" s="87"/>
      <c r="AD428" s="87"/>
      <c r="AE428" s="87"/>
      <c r="AF428" s="87"/>
    </row>
    <row r="429" spans="1:32" s="111" customFormat="1" ht="15.6" outlineLevel="1">
      <c r="A429" s="82"/>
      <c r="B429" s="84" t="str">
        <f t="shared" si="21"/>
        <v/>
      </c>
      <c r="C429" s="186"/>
      <c r="D429" s="110" t="s">
        <v>184</v>
      </c>
      <c r="E429" s="82"/>
      <c r="F429" s="82"/>
      <c r="G429" s="106"/>
      <c r="H429" s="106"/>
      <c r="I429" s="81">
        <v>45</v>
      </c>
      <c r="J429" s="82" t="s">
        <v>3</v>
      </c>
      <c r="K429" s="103">
        <v>356</v>
      </c>
      <c r="L429" s="104">
        <f>ROUND(I429*K429,0)</f>
        <v>16020</v>
      </c>
      <c r="M429" s="106">
        <f>IF(L429&gt;H429,L429-H429,0)</f>
        <v>16020</v>
      </c>
      <c r="N429" s="104">
        <f>IF(H429&gt;L429,H429-L429,0)</f>
        <v>0</v>
      </c>
      <c r="O429" s="771"/>
      <c r="P429" s="89" t="s">
        <v>220</v>
      </c>
      <c r="R429" s="87"/>
      <c r="S429" s="87"/>
      <c r="T429" s="149"/>
      <c r="U429" s="87"/>
      <c r="V429" s="87"/>
      <c r="W429" s="87"/>
      <c r="X429" s="87"/>
      <c r="Y429" s="87"/>
      <c r="Z429" s="87"/>
      <c r="AA429" s="87"/>
      <c r="AB429" s="87"/>
      <c r="AC429" s="87"/>
      <c r="AD429" s="87"/>
      <c r="AE429" s="87"/>
      <c r="AF429" s="87"/>
    </row>
    <row r="430" spans="1:32" s="111" customFormat="1" ht="15.6" outlineLevel="1">
      <c r="A430" s="82"/>
      <c r="B430" s="84"/>
      <c r="C430" s="186"/>
      <c r="D430" s="184" t="s">
        <v>628</v>
      </c>
      <c r="E430" s="82"/>
      <c r="F430" s="82"/>
      <c r="G430" s="106"/>
      <c r="H430" s="106"/>
      <c r="I430" s="81"/>
      <c r="J430" s="82"/>
      <c r="K430" s="103"/>
      <c r="L430" s="104"/>
      <c r="M430" s="106"/>
      <c r="N430" s="104"/>
      <c r="O430" s="258"/>
      <c r="P430" s="89" t="s">
        <v>220</v>
      </c>
      <c r="R430" s="87"/>
      <c r="S430" s="87"/>
      <c r="T430" s="149"/>
      <c r="U430" s="87"/>
      <c r="V430" s="87"/>
      <c r="W430" s="87"/>
      <c r="X430" s="87"/>
      <c r="Y430" s="87"/>
      <c r="Z430" s="87"/>
      <c r="AA430" s="87"/>
      <c r="AB430" s="87"/>
      <c r="AC430" s="87"/>
      <c r="AD430" s="87"/>
      <c r="AE430" s="87"/>
      <c r="AF430" s="87"/>
    </row>
    <row r="431" spans="1:32" s="111" customFormat="1" ht="15.6" outlineLevel="1">
      <c r="A431" s="82"/>
      <c r="B431" s="84" t="str">
        <f t="shared" si="21"/>
        <v/>
      </c>
      <c r="C431" s="186"/>
      <c r="D431" s="110"/>
      <c r="E431" s="82"/>
      <c r="F431" s="82"/>
      <c r="G431" s="106"/>
      <c r="H431" s="106"/>
      <c r="I431" s="81"/>
      <c r="J431" s="82"/>
      <c r="K431" s="103"/>
      <c r="L431" s="104"/>
      <c r="M431" s="106"/>
      <c r="N431" s="104"/>
      <c r="O431" s="83"/>
      <c r="P431" s="89" t="s">
        <v>220</v>
      </c>
      <c r="R431" s="87"/>
      <c r="S431" s="87"/>
      <c r="T431" s="149"/>
      <c r="U431" s="87"/>
      <c r="V431" s="87"/>
      <c r="W431" s="87"/>
      <c r="X431" s="87"/>
      <c r="Y431" s="87"/>
      <c r="Z431" s="87"/>
      <c r="AA431" s="87"/>
      <c r="AB431" s="87"/>
      <c r="AC431" s="87"/>
      <c r="AD431" s="87"/>
      <c r="AE431" s="87"/>
      <c r="AF431" s="87"/>
    </row>
    <row r="432" spans="1:32" s="111" customFormat="1" ht="284.39999999999998" customHeight="1" outlineLevel="1">
      <c r="A432" s="102">
        <v>137</v>
      </c>
      <c r="B432" s="84">
        <f t="shared" si="21"/>
        <v>137</v>
      </c>
      <c r="C432" s="186" t="str">
        <f t="shared" si="22"/>
        <v>IVF137</v>
      </c>
      <c r="D432" s="80" t="s">
        <v>703</v>
      </c>
      <c r="E432" s="102">
        <v>1</v>
      </c>
      <c r="F432" s="101" t="s">
        <v>7</v>
      </c>
      <c r="G432" s="103">
        <v>355000</v>
      </c>
      <c r="H432" s="104">
        <f>ROUND(E432*G432,0)</f>
        <v>355000</v>
      </c>
      <c r="I432" s="81">
        <f>E432</f>
        <v>1</v>
      </c>
      <c r="J432" s="102" t="str">
        <f>F432</f>
        <v>No</v>
      </c>
      <c r="K432" s="104">
        <f>G432</f>
        <v>355000</v>
      </c>
      <c r="L432" s="104">
        <f>ROUND(I432*K432,0)</f>
        <v>355000</v>
      </c>
      <c r="M432" s="106">
        <f>IF(L432&gt;H432,L432-H432,0)</f>
        <v>0</v>
      </c>
      <c r="N432" s="104">
        <f>IF(H432&gt;L432,H432-L432,0)</f>
        <v>0</v>
      </c>
      <c r="O432" s="83" t="s">
        <v>548</v>
      </c>
      <c r="P432" s="89" t="s">
        <v>220</v>
      </c>
      <c r="R432" s="87"/>
      <c r="S432" s="87"/>
      <c r="T432" s="149"/>
      <c r="U432" s="87"/>
      <c r="V432" s="87"/>
      <c r="W432" s="87"/>
      <c r="X432" s="87"/>
      <c r="Y432" s="87"/>
      <c r="Z432" s="87"/>
      <c r="AA432" s="87"/>
      <c r="AB432" s="87"/>
      <c r="AC432" s="87"/>
      <c r="AD432" s="87"/>
      <c r="AE432" s="87"/>
      <c r="AF432" s="87"/>
    </row>
    <row r="433" spans="1:32" s="111" customFormat="1" ht="15.6" outlineLevel="1">
      <c r="A433" s="82"/>
      <c r="B433" s="84" t="str">
        <f t="shared" si="21"/>
        <v/>
      </c>
      <c r="C433" s="186"/>
      <c r="D433" s="184" t="s">
        <v>627</v>
      </c>
      <c r="E433" s="82"/>
      <c r="F433" s="82"/>
      <c r="G433" s="106"/>
      <c r="H433" s="106"/>
      <c r="I433" s="81"/>
      <c r="J433" s="82"/>
      <c r="K433" s="106"/>
      <c r="L433" s="106"/>
      <c r="M433" s="106"/>
      <c r="N433" s="106"/>
      <c r="O433" s="83"/>
      <c r="P433" s="89" t="s">
        <v>220</v>
      </c>
      <c r="R433" s="87"/>
      <c r="S433" s="87"/>
      <c r="T433" s="149"/>
      <c r="U433" s="87"/>
      <c r="V433" s="87"/>
      <c r="W433" s="87"/>
      <c r="X433" s="87"/>
      <c r="Y433" s="87"/>
      <c r="Z433" s="87"/>
      <c r="AA433" s="87"/>
      <c r="AB433" s="87"/>
      <c r="AC433" s="87"/>
      <c r="AD433" s="87"/>
      <c r="AE433" s="87"/>
      <c r="AF433" s="87"/>
    </row>
    <row r="434" spans="1:32" s="111" customFormat="1" ht="15.6" outlineLevel="1">
      <c r="A434" s="82"/>
      <c r="B434" s="84"/>
      <c r="C434" s="186"/>
      <c r="D434" s="184"/>
      <c r="E434" s="82"/>
      <c r="F434" s="82"/>
      <c r="G434" s="106"/>
      <c r="H434" s="106"/>
      <c r="I434" s="81"/>
      <c r="J434" s="82"/>
      <c r="K434" s="106"/>
      <c r="L434" s="106"/>
      <c r="M434" s="106"/>
      <c r="N434" s="106"/>
      <c r="O434" s="83"/>
      <c r="P434" s="89" t="s">
        <v>220</v>
      </c>
      <c r="R434" s="87"/>
      <c r="S434" s="87"/>
      <c r="T434" s="149"/>
      <c r="U434" s="87"/>
      <c r="V434" s="87"/>
      <c r="W434" s="87"/>
      <c r="X434" s="87"/>
      <c r="Y434" s="87"/>
      <c r="Z434" s="87"/>
      <c r="AA434" s="87"/>
      <c r="AB434" s="87"/>
      <c r="AC434" s="87"/>
      <c r="AD434" s="87"/>
      <c r="AE434" s="87"/>
      <c r="AF434" s="87"/>
    </row>
    <row r="435" spans="1:32" s="111" customFormat="1" ht="310.95" customHeight="1" outlineLevel="1">
      <c r="A435" s="102">
        <v>138</v>
      </c>
      <c r="B435" s="84">
        <f t="shared" si="21"/>
        <v>138</v>
      </c>
      <c r="C435" s="186" t="str">
        <f t="shared" si="22"/>
        <v>IVF138</v>
      </c>
      <c r="D435" s="80" t="s">
        <v>121</v>
      </c>
      <c r="E435" s="102">
        <v>1</v>
      </c>
      <c r="F435" s="101" t="s">
        <v>7</v>
      </c>
      <c r="G435" s="103">
        <v>270000</v>
      </c>
      <c r="H435" s="104">
        <f>ROUND(E435*G435,0)</f>
        <v>270000</v>
      </c>
      <c r="I435" s="81">
        <f>E435</f>
        <v>1</v>
      </c>
      <c r="J435" s="102" t="str">
        <f>F435</f>
        <v>No</v>
      </c>
      <c r="K435" s="104">
        <f>G435</f>
        <v>270000</v>
      </c>
      <c r="L435" s="104">
        <f>ROUND(I435*K435,0)</f>
        <v>270000</v>
      </c>
      <c r="M435" s="106">
        <f>IF(L435&gt;H435,L435-H435,0)</f>
        <v>0</v>
      </c>
      <c r="N435" s="104">
        <f>IF(H435&gt;L435,H435-L435,0)</f>
        <v>0</v>
      </c>
      <c r="O435" s="83" t="s">
        <v>548</v>
      </c>
      <c r="P435" s="89" t="s">
        <v>220</v>
      </c>
      <c r="R435" s="87"/>
      <c r="S435" s="87"/>
      <c r="T435" s="149"/>
      <c r="U435" s="87"/>
      <c r="V435" s="87"/>
      <c r="W435" s="87"/>
      <c r="X435" s="87"/>
      <c r="Y435" s="87"/>
      <c r="Z435" s="87"/>
      <c r="AA435" s="87"/>
      <c r="AB435" s="87"/>
      <c r="AC435" s="87"/>
      <c r="AD435" s="87"/>
      <c r="AE435" s="87"/>
      <c r="AF435" s="87"/>
    </row>
    <row r="436" spans="1:32" s="111" customFormat="1" ht="15.6" outlineLevel="1">
      <c r="A436" s="102"/>
      <c r="B436" s="84"/>
      <c r="C436" s="186"/>
      <c r="D436" s="184" t="s">
        <v>627</v>
      </c>
      <c r="E436" s="102"/>
      <c r="F436" s="101"/>
      <c r="G436" s="103"/>
      <c r="H436" s="104"/>
      <c r="I436" s="81"/>
      <c r="J436" s="102"/>
      <c r="K436" s="104"/>
      <c r="L436" s="104"/>
      <c r="M436" s="106"/>
      <c r="N436" s="104"/>
      <c r="O436" s="83"/>
      <c r="P436" s="89" t="s">
        <v>220</v>
      </c>
      <c r="R436" s="87"/>
      <c r="S436" s="87"/>
      <c r="T436" s="149"/>
      <c r="U436" s="87"/>
      <c r="V436" s="87"/>
      <c r="W436" s="87"/>
      <c r="X436" s="87"/>
      <c r="Y436" s="87"/>
      <c r="Z436" s="87"/>
      <c r="AA436" s="87"/>
      <c r="AB436" s="87"/>
      <c r="AC436" s="87"/>
      <c r="AD436" s="87"/>
      <c r="AE436" s="87"/>
      <c r="AF436" s="87"/>
    </row>
    <row r="437" spans="1:32" s="111" customFormat="1" outlineLevel="1">
      <c r="A437" s="82"/>
      <c r="B437" s="84" t="str">
        <f t="shared" si="21"/>
        <v/>
      </c>
      <c r="C437" s="186"/>
      <c r="D437" s="80"/>
      <c r="E437" s="82"/>
      <c r="F437" s="82"/>
      <c r="G437" s="106"/>
      <c r="H437" s="106"/>
      <c r="I437" s="81"/>
      <c r="J437" s="82"/>
      <c r="K437" s="106"/>
      <c r="L437" s="106"/>
      <c r="M437" s="106"/>
      <c r="N437" s="106"/>
      <c r="O437" s="83"/>
      <c r="P437" s="89" t="s">
        <v>220</v>
      </c>
      <c r="R437" s="87"/>
      <c r="S437" s="87"/>
      <c r="T437" s="149"/>
      <c r="U437" s="87"/>
      <c r="V437" s="87"/>
      <c r="W437" s="87"/>
      <c r="X437" s="87"/>
      <c r="Y437" s="87"/>
      <c r="Z437" s="87"/>
      <c r="AA437" s="87"/>
      <c r="AB437" s="87"/>
      <c r="AC437" s="87"/>
      <c r="AD437" s="87"/>
      <c r="AE437" s="87"/>
      <c r="AF437" s="87"/>
    </row>
    <row r="438" spans="1:32" s="111" customFormat="1" ht="73.95" customHeight="1" outlineLevel="1">
      <c r="A438" s="102">
        <v>139</v>
      </c>
      <c r="B438" s="84">
        <f t="shared" si="21"/>
        <v>139</v>
      </c>
      <c r="C438" s="186" t="str">
        <f t="shared" si="22"/>
        <v>IVF139</v>
      </c>
      <c r="D438" s="80" t="s">
        <v>122</v>
      </c>
      <c r="E438" s="102">
        <v>3</v>
      </c>
      <c r="F438" s="101" t="s">
        <v>7</v>
      </c>
      <c r="G438" s="103">
        <v>1540</v>
      </c>
      <c r="H438" s="104">
        <f>ROUND(E438*G438,0)</f>
        <v>4620</v>
      </c>
      <c r="I438" s="81">
        <f>E438</f>
        <v>3</v>
      </c>
      <c r="J438" s="102" t="str">
        <f>F438</f>
        <v>No</v>
      </c>
      <c r="K438" s="104">
        <f>G438</f>
        <v>1540</v>
      </c>
      <c r="L438" s="104">
        <f>ROUND(I438*K438,0)</f>
        <v>4620</v>
      </c>
      <c r="M438" s="106">
        <f>IF(L438&gt;H438,L438-H438,0)</f>
        <v>0</v>
      </c>
      <c r="N438" s="104">
        <f>IF(H438&gt;L438,H438-L438,0)</f>
        <v>0</v>
      </c>
      <c r="O438" s="83" t="s">
        <v>548</v>
      </c>
      <c r="P438" s="89" t="s">
        <v>220</v>
      </c>
      <c r="R438" s="87"/>
      <c r="S438" s="87"/>
      <c r="T438" s="149"/>
      <c r="U438" s="87"/>
      <c r="V438" s="87"/>
      <c r="W438" s="87"/>
      <c r="X438" s="87"/>
      <c r="Y438" s="87"/>
      <c r="Z438" s="87"/>
      <c r="AA438" s="87"/>
      <c r="AB438" s="87"/>
      <c r="AC438" s="87"/>
      <c r="AD438" s="87"/>
      <c r="AE438" s="87"/>
      <c r="AF438" s="87"/>
    </row>
    <row r="439" spans="1:32" s="111" customFormat="1" ht="15.6" outlineLevel="1">
      <c r="A439" s="82"/>
      <c r="B439" s="84" t="str">
        <f t="shared" si="21"/>
        <v/>
      </c>
      <c r="C439" s="186"/>
      <c r="D439" s="184" t="s">
        <v>628</v>
      </c>
      <c r="E439" s="82"/>
      <c r="F439" s="82"/>
      <c r="G439" s="106"/>
      <c r="H439" s="106"/>
      <c r="I439" s="81"/>
      <c r="J439" s="82"/>
      <c r="K439" s="123"/>
      <c r="L439" s="123"/>
      <c r="M439" s="123"/>
      <c r="N439" s="123"/>
      <c r="O439" s="83"/>
      <c r="P439" s="89" t="s">
        <v>220</v>
      </c>
      <c r="R439" s="87"/>
      <c r="S439" s="87"/>
      <c r="T439" s="149"/>
      <c r="U439" s="87"/>
      <c r="V439" s="87"/>
      <c r="W439" s="87"/>
      <c r="X439" s="87"/>
      <c r="Y439" s="87"/>
      <c r="Z439" s="87"/>
      <c r="AA439" s="87"/>
      <c r="AB439" s="87"/>
      <c r="AC439" s="87"/>
      <c r="AD439" s="87"/>
      <c r="AE439" s="87"/>
      <c r="AF439" s="87"/>
    </row>
    <row r="440" spans="1:32" s="111" customFormat="1" ht="15.6" outlineLevel="1">
      <c r="A440" s="82"/>
      <c r="B440" s="84"/>
      <c r="C440" s="186"/>
      <c r="D440" s="184"/>
      <c r="E440" s="82"/>
      <c r="F440" s="82"/>
      <c r="G440" s="106"/>
      <c r="H440" s="106"/>
      <c r="I440" s="81"/>
      <c r="J440" s="82"/>
      <c r="K440" s="123"/>
      <c r="L440" s="123"/>
      <c r="M440" s="123"/>
      <c r="N440" s="123"/>
      <c r="O440" s="83"/>
      <c r="P440" s="89" t="s">
        <v>220</v>
      </c>
      <c r="R440" s="87"/>
      <c r="S440" s="87"/>
      <c r="T440" s="149"/>
      <c r="U440" s="87"/>
      <c r="V440" s="87"/>
      <c r="W440" s="87"/>
      <c r="X440" s="87"/>
      <c r="Y440" s="87"/>
      <c r="Z440" s="87"/>
      <c r="AA440" s="87"/>
      <c r="AB440" s="87"/>
      <c r="AC440" s="87"/>
      <c r="AD440" s="87"/>
      <c r="AE440" s="87"/>
      <c r="AF440" s="87"/>
    </row>
    <row r="441" spans="1:32" s="111" customFormat="1" ht="15.6">
      <c r="A441" s="82"/>
      <c r="B441" s="84" t="str">
        <f t="shared" si="21"/>
        <v/>
      </c>
      <c r="C441" s="186"/>
      <c r="D441" s="80"/>
      <c r="E441" s="82"/>
      <c r="F441" s="82"/>
      <c r="G441" s="106"/>
      <c r="H441" s="106"/>
      <c r="I441" s="81"/>
      <c r="J441" s="82"/>
      <c r="K441" s="146" t="s">
        <v>214</v>
      </c>
      <c r="L441" s="147">
        <f>SUM(L301:L439)</f>
        <v>4027908</v>
      </c>
      <c r="M441" s="147">
        <f>SUM(M301:M439)</f>
        <v>878126</v>
      </c>
      <c r="N441" s="147">
        <f>SUM(N301:N439)</f>
        <v>582226</v>
      </c>
      <c r="O441" s="83"/>
      <c r="R441" s="87"/>
      <c r="S441" s="87"/>
      <c r="T441" s="149"/>
      <c r="U441" s="87"/>
      <c r="V441" s="87"/>
      <c r="W441" s="87"/>
      <c r="X441" s="87"/>
      <c r="Y441" s="87"/>
      <c r="Z441" s="87"/>
      <c r="AA441" s="87"/>
      <c r="AB441" s="87"/>
      <c r="AC441" s="87"/>
      <c r="AD441" s="87"/>
      <c r="AE441" s="87"/>
      <c r="AF441" s="87"/>
    </row>
    <row r="442" spans="1:32" ht="15.6">
      <c r="A442" s="283"/>
      <c r="B442" s="280"/>
      <c r="C442" s="281"/>
      <c r="D442" s="282"/>
      <c r="E442" s="283"/>
      <c r="F442" s="283"/>
      <c r="G442" s="284"/>
      <c r="H442" s="284"/>
      <c r="I442" s="285"/>
      <c r="J442" s="283"/>
      <c r="K442" s="286"/>
      <c r="L442" s="287"/>
      <c r="M442" s="287"/>
      <c r="N442" s="287"/>
      <c r="O442" s="295"/>
      <c r="P442" s="89"/>
      <c r="Q442" s="84"/>
      <c r="R442" s="85"/>
      <c r="S442" s="85"/>
      <c r="T442" s="85"/>
      <c r="U442" s="112"/>
      <c r="V442" s="108"/>
      <c r="W442" s="109"/>
      <c r="X442" s="85"/>
      <c r="Y442" s="85"/>
      <c r="Z442" s="85"/>
      <c r="AA442" s="85"/>
      <c r="AB442" s="85"/>
      <c r="AC442" s="85"/>
      <c r="AD442" s="85"/>
    </row>
    <row r="443" spans="1:32" ht="15.6">
      <c r="A443" s="289"/>
      <c r="B443" s="111"/>
      <c r="C443" s="200"/>
      <c r="E443" s="289"/>
      <c r="F443" s="289"/>
      <c r="G443" s="301"/>
      <c r="H443" s="301"/>
      <c r="I443" s="290"/>
      <c r="J443" s="289"/>
      <c r="K443" s="291"/>
      <c r="L443" s="292"/>
      <c r="M443" s="292"/>
      <c r="N443" s="292"/>
      <c r="P443" s="89"/>
      <c r="Q443" s="84"/>
      <c r="R443" s="85"/>
      <c r="S443" s="85"/>
      <c r="T443" s="85"/>
      <c r="U443" s="112"/>
      <c r="V443" s="108"/>
      <c r="W443" s="109"/>
      <c r="X443" s="85"/>
      <c r="Y443" s="85"/>
      <c r="Z443" s="85"/>
      <c r="AA443" s="85"/>
      <c r="AB443" s="85"/>
      <c r="AC443" s="85"/>
      <c r="AD443" s="85"/>
    </row>
    <row r="444" spans="1:32" ht="15.6">
      <c r="A444" s="289"/>
      <c r="B444" s="111"/>
      <c r="C444" s="200"/>
      <c r="E444" s="289"/>
      <c r="F444" s="289"/>
      <c r="G444" s="301"/>
      <c r="H444" s="301"/>
      <c r="I444" s="290"/>
      <c r="J444" s="289"/>
      <c r="K444" s="291"/>
      <c r="L444" s="292"/>
      <c r="M444" s="292"/>
      <c r="N444" s="292"/>
      <c r="P444" s="89"/>
      <c r="Q444" s="84"/>
      <c r="R444" s="85"/>
      <c r="S444" s="85"/>
      <c r="T444" s="85"/>
      <c r="U444" s="112"/>
      <c r="V444" s="108"/>
      <c r="W444" s="109"/>
      <c r="X444" s="85"/>
      <c r="Y444" s="85"/>
      <c r="Z444" s="85"/>
      <c r="AA444" s="85"/>
      <c r="AB444" s="85"/>
      <c r="AC444" s="85"/>
      <c r="AD444" s="85"/>
    </row>
    <row r="445" spans="1:32" ht="15.6">
      <c r="A445" s="288" t="s">
        <v>731</v>
      </c>
      <c r="B445" s="111"/>
      <c r="D445" s="87"/>
      <c r="E445" s="294" t="s">
        <v>730</v>
      </c>
      <c r="F445" s="289"/>
      <c r="H445" s="288" t="s">
        <v>728</v>
      </c>
      <c r="I445" s="290"/>
      <c r="J445" s="289"/>
      <c r="K445" s="291"/>
      <c r="L445" s="87"/>
      <c r="M445" s="292"/>
      <c r="N445" s="293" t="s">
        <v>729</v>
      </c>
      <c r="P445" s="89"/>
      <c r="Q445" s="84"/>
      <c r="R445" s="85"/>
      <c r="S445" s="85"/>
      <c r="T445" s="85"/>
      <c r="U445" s="112"/>
      <c r="V445" s="108"/>
      <c r="W445" s="109"/>
      <c r="X445" s="85"/>
      <c r="Y445" s="85"/>
      <c r="Z445" s="85"/>
      <c r="AA445" s="85"/>
      <c r="AB445" s="85"/>
      <c r="AC445" s="85"/>
      <c r="AD445" s="85"/>
    </row>
    <row r="446" spans="1:32" ht="15.6">
      <c r="A446" s="288" t="s">
        <v>732</v>
      </c>
      <c r="B446" s="111"/>
      <c r="D446" s="87"/>
      <c r="E446" s="294" t="s">
        <v>720</v>
      </c>
      <c r="F446" s="289"/>
      <c r="H446" s="288" t="s">
        <v>721</v>
      </c>
      <c r="I446" s="290"/>
      <c r="J446" s="289"/>
      <c r="K446" s="291"/>
      <c r="L446" s="87"/>
      <c r="M446" s="292"/>
      <c r="N446" s="293" t="s">
        <v>722</v>
      </c>
      <c r="P446" s="89"/>
      <c r="Q446" s="84"/>
      <c r="R446" s="85"/>
      <c r="S446" s="85"/>
      <c r="T446" s="85"/>
      <c r="U446" s="112"/>
      <c r="V446" s="108"/>
      <c r="W446" s="109"/>
      <c r="X446" s="85"/>
      <c r="Y446" s="85"/>
      <c r="Z446" s="85"/>
      <c r="AA446" s="85"/>
      <c r="AB446" s="85"/>
      <c r="AC446" s="85"/>
      <c r="AD446" s="85"/>
    </row>
    <row r="447" spans="1:32" s="111" customFormat="1" ht="15.6">
      <c r="A447" s="289"/>
      <c r="C447" s="200"/>
      <c r="D447" s="198"/>
      <c r="E447" s="289"/>
      <c r="F447" s="289"/>
      <c r="G447" s="301"/>
      <c r="H447" s="301"/>
      <c r="I447" s="290"/>
      <c r="J447" s="289"/>
      <c r="K447" s="316"/>
      <c r="L447" s="317"/>
      <c r="M447" s="317"/>
      <c r="N447" s="317"/>
      <c r="O447" s="203"/>
      <c r="R447" s="87"/>
      <c r="S447" s="87"/>
      <c r="T447" s="149"/>
      <c r="U447" s="87"/>
      <c r="V447" s="87"/>
      <c r="W447" s="87"/>
      <c r="X447" s="87"/>
      <c r="Y447" s="87"/>
      <c r="Z447" s="87"/>
      <c r="AA447" s="87"/>
      <c r="AB447" s="87"/>
      <c r="AC447" s="87"/>
      <c r="AD447" s="87"/>
      <c r="AE447" s="87"/>
      <c r="AF447" s="87"/>
    </row>
    <row r="448" spans="1:32" s="111" customFormat="1" ht="17.399999999999999">
      <c r="A448" s="299"/>
      <c r="B448" s="303" t="str">
        <f t="shared" si="21"/>
        <v/>
      </c>
      <c r="C448" s="304"/>
      <c r="D448" s="312" t="s">
        <v>207</v>
      </c>
      <c r="E448" s="299"/>
      <c r="F448" s="299"/>
      <c r="G448" s="307"/>
      <c r="H448" s="307"/>
      <c r="I448" s="314"/>
      <c r="J448" s="299"/>
      <c r="K448" s="311"/>
      <c r="L448" s="311"/>
      <c r="M448" s="311"/>
      <c r="N448" s="311"/>
      <c r="O448" s="258"/>
      <c r="R448" s="87"/>
      <c r="S448" s="87"/>
      <c r="T448" s="149"/>
      <c r="U448" s="87"/>
      <c r="V448" s="87"/>
      <c r="W448" s="87"/>
      <c r="X448" s="87"/>
      <c r="Y448" s="87"/>
      <c r="Z448" s="87"/>
      <c r="AA448" s="87"/>
      <c r="AB448" s="87"/>
      <c r="AC448" s="87"/>
      <c r="AD448" s="87"/>
      <c r="AE448" s="87"/>
      <c r="AF448" s="87"/>
    </row>
    <row r="449" spans="1:32" s="111" customFormat="1" ht="73.95" customHeight="1" outlineLevel="1">
      <c r="A449" s="102">
        <v>140</v>
      </c>
      <c r="B449" s="84">
        <f t="shared" si="21"/>
        <v>140</v>
      </c>
      <c r="C449" s="186" t="str">
        <f t="shared" si="22"/>
        <v>IVF140</v>
      </c>
      <c r="D449" s="80" t="s">
        <v>123</v>
      </c>
      <c r="E449" s="102">
        <v>1</v>
      </c>
      <c r="F449" s="101" t="s">
        <v>124</v>
      </c>
      <c r="G449" s="103">
        <v>383000</v>
      </c>
      <c r="H449" s="104">
        <f>ROUND(E449*G449,0)</f>
        <v>383000</v>
      </c>
      <c r="I449" s="81">
        <f>E449</f>
        <v>1</v>
      </c>
      <c r="J449" s="102" t="str">
        <f>F449</f>
        <v>Job</v>
      </c>
      <c r="K449" s="104">
        <f>G449</f>
        <v>383000</v>
      </c>
      <c r="L449" s="104">
        <f>ROUND(I449*K449,0)</f>
        <v>383000</v>
      </c>
      <c r="M449" s="106">
        <f>IF(L449&gt;H449,L449-H449,0)</f>
        <v>0</v>
      </c>
      <c r="N449" s="104">
        <f>IF(H449&gt;L449,H449-L449,0)</f>
        <v>0</v>
      </c>
      <c r="O449" s="83" t="s">
        <v>548</v>
      </c>
      <c r="P449" s="111" t="s">
        <v>223</v>
      </c>
      <c r="R449" s="87"/>
      <c r="S449" s="87"/>
      <c r="T449" s="149"/>
      <c r="U449" s="87"/>
      <c r="V449" s="87"/>
      <c r="W449" s="87"/>
      <c r="X449" s="87"/>
      <c r="Y449" s="87"/>
      <c r="Z449" s="87"/>
      <c r="AA449" s="87"/>
      <c r="AB449" s="87"/>
      <c r="AC449" s="87"/>
      <c r="AD449" s="87"/>
      <c r="AE449" s="87"/>
      <c r="AF449" s="87"/>
    </row>
    <row r="450" spans="1:32" s="111" customFormat="1" ht="15.6" outlineLevel="1">
      <c r="A450" s="82"/>
      <c r="B450" s="84" t="str">
        <f t="shared" si="21"/>
        <v/>
      </c>
      <c r="C450" s="186"/>
      <c r="D450" s="184" t="s">
        <v>649</v>
      </c>
      <c r="E450" s="82"/>
      <c r="F450" s="82"/>
      <c r="G450" s="106"/>
      <c r="H450" s="106"/>
      <c r="I450" s="81"/>
      <c r="J450" s="82"/>
      <c r="K450" s="106"/>
      <c r="L450" s="106"/>
      <c r="M450" s="106"/>
      <c r="N450" s="106"/>
      <c r="O450" s="83"/>
      <c r="P450" s="111" t="s">
        <v>223</v>
      </c>
      <c r="R450" s="87"/>
      <c r="S450" s="87"/>
      <c r="T450" s="149"/>
      <c r="U450" s="87"/>
      <c r="V450" s="87"/>
      <c r="W450" s="87"/>
      <c r="X450" s="87"/>
      <c r="Y450" s="87"/>
      <c r="Z450" s="87"/>
      <c r="AA450" s="87"/>
      <c r="AB450" s="87"/>
      <c r="AC450" s="87"/>
      <c r="AD450" s="87"/>
      <c r="AE450" s="87"/>
      <c r="AF450" s="87"/>
    </row>
    <row r="451" spans="1:32" s="111" customFormat="1" ht="15.6" outlineLevel="1">
      <c r="A451" s="82"/>
      <c r="B451" s="84"/>
      <c r="C451" s="186"/>
      <c r="D451" s="184"/>
      <c r="E451" s="82"/>
      <c r="F451" s="82"/>
      <c r="G451" s="106"/>
      <c r="H451" s="106"/>
      <c r="I451" s="81"/>
      <c r="J451" s="82"/>
      <c r="K451" s="106"/>
      <c r="L451" s="106"/>
      <c r="M451" s="106"/>
      <c r="N451" s="106"/>
      <c r="O451" s="83"/>
      <c r="P451" s="111" t="s">
        <v>223</v>
      </c>
      <c r="R451" s="87"/>
      <c r="S451" s="87"/>
      <c r="T451" s="149"/>
      <c r="U451" s="87"/>
      <c r="V451" s="87"/>
      <c r="W451" s="87"/>
      <c r="X451" s="87"/>
      <c r="Y451" s="87"/>
      <c r="Z451" s="87"/>
      <c r="AA451" s="87"/>
      <c r="AB451" s="87"/>
      <c r="AC451" s="87"/>
      <c r="AD451" s="87"/>
      <c r="AE451" s="87"/>
      <c r="AF451" s="87"/>
    </row>
    <row r="452" spans="1:32" s="111" customFormat="1" ht="75" customHeight="1" outlineLevel="1">
      <c r="A452" s="102">
        <v>141</v>
      </c>
      <c r="B452" s="84">
        <f t="shared" si="21"/>
        <v>141</v>
      </c>
      <c r="C452" s="186" t="str">
        <f t="shared" si="22"/>
        <v>IVF141</v>
      </c>
      <c r="D452" s="80" t="s">
        <v>125</v>
      </c>
      <c r="E452" s="102">
        <v>1</v>
      </c>
      <c r="F452" s="101" t="s">
        <v>124</v>
      </c>
      <c r="G452" s="103">
        <v>124000</v>
      </c>
      <c r="H452" s="104">
        <f>ROUND(E452*G452,0)</f>
        <v>124000</v>
      </c>
      <c r="I452" s="81">
        <f>E452</f>
        <v>1</v>
      </c>
      <c r="J452" s="102" t="str">
        <f>F452</f>
        <v>Job</v>
      </c>
      <c r="K452" s="104">
        <f>G452</f>
        <v>124000</v>
      </c>
      <c r="L452" s="104">
        <f>ROUND(I452*K452,0)</f>
        <v>124000</v>
      </c>
      <c r="M452" s="106">
        <f>IF(L452&gt;H452,L452-H452,0)</f>
        <v>0</v>
      </c>
      <c r="N452" s="104">
        <f>IF(H452&gt;L452,H452-L452,0)</f>
        <v>0</v>
      </c>
      <c r="O452" s="83" t="s">
        <v>548</v>
      </c>
      <c r="P452" s="111" t="s">
        <v>223</v>
      </c>
      <c r="R452" s="87"/>
      <c r="S452" s="87"/>
      <c r="T452" s="149"/>
      <c r="U452" s="87"/>
      <c r="V452" s="87"/>
      <c r="W452" s="87"/>
      <c r="X452" s="87"/>
      <c r="Y452" s="87"/>
      <c r="Z452" s="87"/>
      <c r="AA452" s="87"/>
      <c r="AB452" s="87"/>
      <c r="AC452" s="87"/>
      <c r="AD452" s="87"/>
      <c r="AE452" s="87"/>
      <c r="AF452" s="87"/>
    </row>
    <row r="453" spans="1:32" s="111" customFormat="1" ht="15.6" outlineLevel="1">
      <c r="A453" s="82"/>
      <c r="B453" s="84" t="str">
        <f t="shared" si="21"/>
        <v/>
      </c>
      <c r="C453" s="186"/>
      <c r="D453" s="184" t="s">
        <v>649</v>
      </c>
      <c r="E453" s="82"/>
      <c r="F453" s="82"/>
      <c r="G453" s="106"/>
      <c r="H453" s="106"/>
      <c r="I453" s="81"/>
      <c r="J453" s="82"/>
      <c r="K453" s="106"/>
      <c r="L453" s="106"/>
      <c r="M453" s="106"/>
      <c r="N453" s="106"/>
      <c r="O453" s="83"/>
      <c r="P453" s="111" t="s">
        <v>223</v>
      </c>
      <c r="R453" s="87"/>
      <c r="S453" s="87"/>
      <c r="T453" s="149"/>
      <c r="U453" s="87"/>
      <c r="V453" s="87"/>
      <c r="W453" s="87"/>
      <c r="X453" s="87"/>
      <c r="Y453" s="87"/>
      <c r="Z453" s="87"/>
      <c r="AA453" s="87"/>
      <c r="AB453" s="87"/>
      <c r="AC453" s="87"/>
      <c r="AD453" s="87"/>
      <c r="AE453" s="87"/>
      <c r="AF453" s="87"/>
    </row>
    <row r="454" spans="1:32" s="111" customFormat="1" ht="15.6" outlineLevel="1">
      <c r="A454" s="82"/>
      <c r="B454" s="84"/>
      <c r="C454" s="186"/>
      <c r="D454" s="184"/>
      <c r="E454" s="82"/>
      <c r="F454" s="82"/>
      <c r="G454" s="106"/>
      <c r="H454" s="106"/>
      <c r="I454" s="81"/>
      <c r="J454" s="82"/>
      <c r="K454" s="106"/>
      <c r="L454" s="106"/>
      <c r="M454" s="106"/>
      <c r="N454" s="106"/>
      <c r="O454" s="83"/>
      <c r="P454" s="111" t="s">
        <v>223</v>
      </c>
      <c r="R454" s="87"/>
      <c r="S454" s="87"/>
      <c r="T454" s="149"/>
      <c r="U454" s="87"/>
      <c r="V454" s="87"/>
      <c r="W454" s="87"/>
      <c r="X454" s="87"/>
      <c r="Y454" s="87"/>
      <c r="Z454" s="87"/>
      <c r="AA454" s="87"/>
      <c r="AB454" s="87"/>
      <c r="AC454" s="87"/>
      <c r="AD454" s="87"/>
      <c r="AE454" s="87"/>
      <c r="AF454" s="87"/>
    </row>
    <row r="455" spans="1:32" s="111" customFormat="1" ht="60" customHeight="1" outlineLevel="1">
      <c r="A455" s="102">
        <v>143</v>
      </c>
      <c r="B455" s="84">
        <f t="shared" si="21"/>
        <v>143</v>
      </c>
      <c r="C455" s="186" t="str">
        <f t="shared" si="22"/>
        <v>IVF143</v>
      </c>
      <c r="D455" s="80" t="s">
        <v>127</v>
      </c>
      <c r="E455" s="102">
        <v>1</v>
      </c>
      <c r="F455" s="101" t="s">
        <v>124</v>
      </c>
      <c r="G455" s="103">
        <v>182000</v>
      </c>
      <c r="H455" s="104">
        <f>ROUND(E455*G455,0)</f>
        <v>182000</v>
      </c>
      <c r="I455" s="81">
        <f>E455</f>
        <v>1</v>
      </c>
      <c r="J455" s="102" t="str">
        <f>F455</f>
        <v>Job</v>
      </c>
      <c r="K455" s="104">
        <f>G455</f>
        <v>182000</v>
      </c>
      <c r="L455" s="104">
        <f>ROUND(I455*K455,0)</f>
        <v>182000</v>
      </c>
      <c r="M455" s="106">
        <f>IF(L455&gt;H455,L455-H455,0)</f>
        <v>0</v>
      </c>
      <c r="N455" s="104">
        <f>IF(H455&gt;L455,H455-L455,0)</f>
        <v>0</v>
      </c>
      <c r="O455" s="83" t="s">
        <v>548</v>
      </c>
      <c r="P455" s="111" t="s">
        <v>223</v>
      </c>
      <c r="R455" s="87"/>
      <c r="S455" s="87"/>
      <c r="T455" s="149"/>
      <c r="U455" s="87"/>
      <c r="V455" s="87"/>
      <c r="W455" s="87"/>
      <c r="X455" s="87"/>
      <c r="Y455" s="87"/>
      <c r="Z455" s="87"/>
      <c r="AA455" s="87"/>
      <c r="AB455" s="87"/>
      <c r="AC455" s="87"/>
      <c r="AD455" s="87"/>
      <c r="AE455" s="87"/>
      <c r="AF455" s="87"/>
    </row>
    <row r="456" spans="1:32" s="111" customFormat="1" ht="15.6" outlineLevel="1">
      <c r="A456" s="82"/>
      <c r="B456" s="84" t="str">
        <f t="shared" si="21"/>
        <v/>
      </c>
      <c r="C456" s="186"/>
      <c r="D456" s="184" t="s">
        <v>649</v>
      </c>
      <c r="E456" s="82"/>
      <c r="F456" s="82"/>
      <c r="G456" s="106"/>
      <c r="H456" s="106"/>
      <c r="I456" s="81"/>
      <c r="J456" s="82"/>
      <c r="K456" s="106"/>
      <c r="L456" s="106"/>
      <c r="M456" s="106"/>
      <c r="N456" s="106"/>
      <c r="O456" s="83"/>
      <c r="P456" s="111" t="s">
        <v>223</v>
      </c>
      <c r="R456" s="87"/>
      <c r="S456" s="87"/>
      <c r="T456" s="149"/>
      <c r="U456" s="87"/>
      <c r="V456" s="87"/>
      <c r="W456" s="87"/>
      <c r="X456" s="87"/>
      <c r="Y456" s="87"/>
      <c r="Z456" s="87"/>
      <c r="AA456" s="87"/>
      <c r="AB456" s="87"/>
      <c r="AC456" s="87"/>
      <c r="AD456" s="87"/>
      <c r="AE456" s="87"/>
      <c r="AF456" s="87"/>
    </row>
    <row r="457" spans="1:32" s="111" customFormat="1" ht="15.6" outlineLevel="1">
      <c r="A457" s="82"/>
      <c r="B457" s="84"/>
      <c r="C457" s="186"/>
      <c r="D457" s="184"/>
      <c r="E457" s="82"/>
      <c r="F457" s="82"/>
      <c r="G457" s="106"/>
      <c r="H457" s="106"/>
      <c r="I457" s="81"/>
      <c r="J457" s="82"/>
      <c r="K457" s="106"/>
      <c r="L457" s="106"/>
      <c r="M457" s="106"/>
      <c r="N457" s="106"/>
      <c r="O457" s="83"/>
      <c r="P457" s="111" t="s">
        <v>223</v>
      </c>
      <c r="R457" s="87"/>
      <c r="S457" s="87"/>
      <c r="T457" s="149"/>
      <c r="U457" s="87"/>
      <c r="V457" s="87"/>
      <c r="W457" s="87"/>
      <c r="X457" s="87"/>
      <c r="Y457" s="87"/>
      <c r="Z457" s="87"/>
      <c r="AA457" s="87"/>
      <c r="AB457" s="87"/>
      <c r="AC457" s="87"/>
      <c r="AD457" s="87"/>
      <c r="AE457" s="87"/>
      <c r="AF457" s="87"/>
    </row>
    <row r="458" spans="1:32" s="111" customFormat="1" ht="60" customHeight="1" outlineLevel="1">
      <c r="A458" s="102">
        <v>144</v>
      </c>
      <c r="B458" s="84">
        <f t="shared" si="21"/>
        <v>144</v>
      </c>
      <c r="C458" s="186" t="str">
        <f t="shared" si="22"/>
        <v>IVF144</v>
      </c>
      <c r="D458" s="80" t="s">
        <v>128</v>
      </c>
      <c r="E458" s="102">
        <v>1</v>
      </c>
      <c r="F458" s="101" t="s">
        <v>124</v>
      </c>
      <c r="G458" s="103">
        <v>138000</v>
      </c>
      <c r="H458" s="104">
        <f>ROUND(E458*G458,0)</f>
        <v>138000</v>
      </c>
      <c r="I458" s="81">
        <f>E458</f>
        <v>1</v>
      </c>
      <c r="J458" s="102" t="str">
        <f>F458</f>
        <v>Job</v>
      </c>
      <c r="K458" s="104">
        <f>G458</f>
        <v>138000</v>
      </c>
      <c r="L458" s="104">
        <f>ROUND(I458*K458,0)</f>
        <v>138000</v>
      </c>
      <c r="M458" s="106">
        <f>IF(L458&gt;H458,L458-H458,0)</f>
        <v>0</v>
      </c>
      <c r="N458" s="104">
        <f>IF(H458&gt;L458,H458-L458,0)</f>
        <v>0</v>
      </c>
      <c r="O458" s="83" t="s">
        <v>548</v>
      </c>
      <c r="P458" s="111" t="s">
        <v>223</v>
      </c>
      <c r="R458" s="87"/>
      <c r="S458" s="87"/>
      <c r="T458" s="149"/>
      <c r="U458" s="87"/>
      <c r="V458" s="87"/>
      <c r="W458" s="87"/>
      <c r="X458" s="87"/>
      <c r="Y458" s="87"/>
      <c r="Z458" s="87"/>
      <c r="AA458" s="87"/>
      <c r="AB458" s="87"/>
      <c r="AC458" s="87"/>
      <c r="AD458" s="87"/>
      <c r="AE458" s="87"/>
      <c r="AF458" s="87"/>
    </row>
    <row r="459" spans="1:32" s="111" customFormat="1" ht="15.6" outlineLevel="1">
      <c r="A459" s="102"/>
      <c r="B459" s="84" t="str">
        <f t="shared" si="21"/>
        <v/>
      </c>
      <c r="C459" s="186"/>
      <c r="D459" s="184" t="s">
        <v>649</v>
      </c>
      <c r="E459" s="102"/>
      <c r="F459" s="101"/>
      <c r="G459" s="103"/>
      <c r="H459" s="104"/>
      <c r="I459" s="81"/>
      <c r="J459" s="102"/>
      <c r="K459" s="122"/>
      <c r="L459" s="122"/>
      <c r="M459" s="123"/>
      <c r="N459" s="122"/>
      <c r="O459" s="83"/>
      <c r="P459" s="111" t="s">
        <v>223</v>
      </c>
      <c r="R459" s="87"/>
      <c r="S459" s="87"/>
      <c r="T459" s="149"/>
      <c r="U459" s="87"/>
      <c r="V459" s="87"/>
      <c r="W459" s="87"/>
      <c r="X459" s="87"/>
      <c r="Y459" s="87"/>
      <c r="Z459" s="87"/>
      <c r="AA459" s="87"/>
      <c r="AB459" s="87"/>
      <c r="AC459" s="87"/>
      <c r="AD459" s="87"/>
      <c r="AE459" s="87"/>
      <c r="AF459" s="87"/>
    </row>
    <row r="460" spans="1:32" s="111" customFormat="1" ht="15.6" outlineLevel="1">
      <c r="A460" s="102"/>
      <c r="B460" s="84"/>
      <c r="C460" s="186"/>
      <c r="D460" s="184"/>
      <c r="E460" s="102"/>
      <c r="F460" s="101"/>
      <c r="G460" s="103"/>
      <c r="H460" s="104"/>
      <c r="I460" s="81"/>
      <c r="J460" s="102"/>
      <c r="K460" s="122"/>
      <c r="L460" s="122"/>
      <c r="M460" s="123"/>
      <c r="N460" s="122"/>
      <c r="O460" s="83"/>
      <c r="P460" s="111" t="s">
        <v>223</v>
      </c>
      <c r="R460" s="87"/>
      <c r="S460" s="87"/>
      <c r="T460" s="149"/>
      <c r="U460" s="87"/>
      <c r="V460" s="87"/>
      <c r="W460" s="87"/>
      <c r="X460" s="87"/>
      <c r="Y460" s="87"/>
      <c r="Z460" s="87"/>
      <c r="AA460" s="87"/>
      <c r="AB460" s="87"/>
      <c r="AC460" s="87"/>
      <c r="AD460" s="87"/>
      <c r="AE460" s="87"/>
      <c r="AF460" s="87"/>
    </row>
    <row r="461" spans="1:32" s="111" customFormat="1" ht="15.6">
      <c r="A461" s="102"/>
      <c r="B461" s="84" t="str">
        <f t="shared" si="21"/>
        <v/>
      </c>
      <c r="C461" s="186"/>
      <c r="D461" s="80"/>
      <c r="E461" s="102"/>
      <c r="F461" s="101"/>
      <c r="G461" s="103"/>
      <c r="H461" s="104"/>
      <c r="I461" s="81"/>
      <c r="J461" s="102"/>
      <c r="K461" s="153" t="s">
        <v>214</v>
      </c>
      <c r="L461" s="154">
        <f>SUM(L449:L459)</f>
        <v>827000</v>
      </c>
      <c r="M461" s="154">
        <f>SUM(M449:M459)</f>
        <v>0</v>
      </c>
      <c r="N461" s="154">
        <f>SUM(N449:N459)</f>
        <v>0</v>
      </c>
      <c r="O461" s="83"/>
      <c r="R461" s="87"/>
      <c r="S461" s="87"/>
      <c r="T461" s="149"/>
      <c r="U461" s="87"/>
      <c r="V461" s="87"/>
      <c r="W461" s="87"/>
      <c r="X461" s="87"/>
      <c r="Y461" s="87"/>
      <c r="Z461" s="87"/>
      <c r="AA461" s="87"/>
      <c r="AB461" s="87"/>
      <c r="AC461" s="87"/>
      <c r="AD461" s="87"/>
      <c r="AE461" s="87"/>
      <c r="AF461" s="87"/>
    </row>
    <row r="462" spans="1:32" ht="15.6">
      <c r="A462" s="283"/>
      <c r="B462" s="280"/>
      <c r="C462" s="281"/>
      <c r="D462" s="282"/>
      <c r="E462" s="283"/>
      <c r="F462" s="283"/>
      <c r="G462" s="284"/>
      <c r="H462" s="284"/>
      <c r="I462" s="285"/>
      <c r="J462" s="283"/>
      <c r="K462" s="286"/>
      <c r="L462" s="287"/>
      <c r="M462" s="287"/>
      <c r="N462" s="287"/>
      <c r="O462" s="295"/>
      <c r="P462" s="89"/>
      <c r="Q462" s="84"/>
      <c r="R462" s="85"/>
      <c r="S462" s="85"/>
      <c r="T462" s="85"/>
      <c r="U462" s="112"/>
      <c r="V462" s="108"/>
      <c r="W462" s="109"/>
      <c r="X462" s="85"/>
      <c r="Y462" s="85"/>
      <c r="Z462" s="85"/>
      <c r="AA462" s="85"/>
      <c r="AB462" s="85"/>
      <c r="AC462" s="85"/>
      <c r="AD462" s="85"/>
    </row>
    <row r="463" spans="1:32" ht="15.6">
      <c r="A463" s="289"/>
      <c r="B463" s="111"/>
      <c r="C463" s="200"/>
      <c r="E463" s="289"/>
      <c r="F463" s="289"/>
      <c r="G463" s="301"/>
      <c r="H463" s="301"/>
      <c r="I463" s="290"/>
      <c r="J463" s="289"/>
      <c r="K463" s="291"/>
      <c r="L463" s="292"/>
      <c r="M463" s="292"/>
      <c r="N463" s="292"/>
      <c r="P463" s="89"/>
      <c r="Q463" s="84"/>
      <c r="R463" s="85"/>
      <c r="S463" s="85"/>
      <c r="T463" s="85"/>
      <c r="U463" s="112"/>
      <c r="V463" s="108"/>
      <c r="W463" s="109"/>
      <c r="X463" s="85"/>
      <c r="Y463" s="85"/>
      <c r="Z463" s="85"/>
      <c r="AA463" s="85"/>
      <c r="AB463" s="85"/>
      <c r="AC463" s="85"/>
      <c r="AD463" s="85"/>
    </row>
    <row r="464" spans="1:32" ht="15.6">
      <c r="A464" s="289"/>
      <c r="B464" s="111"/>
      <c r="C464" s="200"/>
      <c r="E464" s="289"/>
      <c r="F464" s="289"/>
      <c r="G464" s="301"/>
      <c r="H464" s="301"/>
      <c r="I464" s="290"/>
      <c r="J464" s="289"/>
      <c r="K464" s="291"/>
      <c r="L464" s="292"/>
      <c r="M464" s="292"/>
      <c r="N464" s="292"/>
      <c r="P464" s="89"/>
      <c r="Q464" s="84"/>
      <c r="R464" s="85"/>
      <c r="S464" s="85"/>
      <c r="T464" s="85"/>
      <c r="U464" s="112"/>
      <c r="V464" s="108"/>
      <c r="W464" s="109"/>
      <c r="X464" s="85"/>
      <c r="Y464" s="85"/>
      <c r="Z464" s="85"/>
      <c r="AA464" s="85"/>
      <c r="AB464" s="85"/>
      <c r="AC464" s="85"/>
      <c r="AD464" s="85"/>
    </row>
    <row r="465" spans="1:32" ht="15.6">
      <c r="A465" s="288" t="s">
        <v>731</v>
      </c>
      <c r="B465" s="111"/>
      <c r="D465" s="87"/>
      <c r="E465" s="294" t="s">
        <v>730</v>
      </c>
      <c r="F465" s="289"/>
      <c r="H465" s="288" t="s">
        <v>728</v>
      </c>
      <c r="I465" s="290"/>
      <c r="J465" s="289"/>
      <c r="K465" s="291"/>
      <c r="L465" s="87"/>
      <c r="M465" s="292"/>
      <c r="N465" s="293" t="s">
        <v>729</v>
      </c>
      <c r="P465" s="89"/>
      <c r="Q465" s="84"/>
      <c r="R465" s="85"/>
      <c r="S465" s="85"/>
      <c r="T465" s="85"/>
      <c r="U465" s="112"/>
      <c r="V465" s="108"/>
      <c r="W465" s="109"/>
      <c r="X465" s="85"/>
      <c r="Y465" s="85"/>
      <c r="Z465" s="85"/>
      <c r="AA465" s="85"/>
      <c r="AB465" s="85"/>
      <c r="AC465" s="85"/>
      <c r="AD465" s="85"/>
    </row>
    <row r="466" spans="1:32" ht="15.6">
      <c r="A466" s="288" t="s">
        <v>732</v>
      </c>
      <c r="B466" s="111"/>
      <c r="D466" s="87"/>
      <c r="E466" s="294" t="s">
        <v>720</v>
      </c>
      <c r="F466" s="289"/>
      <c r="H466" s="288" t="s">
        <v>721</v>
      </c>
      <c r="I466" s="290"/>
      <c r="J466" s="289"/>
      <c r="K466" s="291"/>
      <c r="L466" s="87"/>
      <c r="M466" s="292"/>
      <c r="N466" s="293" t="s">
        <v>722</v>
      </c>
      <c r="P466" s="89"/>
      <c r="Q466" s="84"/>
      <c r="R466" s="85"/>
      <c r="S466" s="85"/>
      <c r="T466" s="85"/>
      <c r="U466" s="112"/>
      <c r="V466" s="108"/>
      <c r="W466" s="109"/>
      <c r="X466" s="85"/>
      <c r="Y466" s="85"/>
      <c r="Z466" s="85"/>
      <c r="AA466" s="85"/>
      <c r="AB466" s="85"/>
      <c r="AC466" s="85"/>
      <c r="AD466" s="85"/>
    </row>
    <row r="467" spans="1:32" s="111" customFormat="1" ht="15.6">
      <c r="A467" s="318"/>
      <c r="C467" s="200"/>
      <c r="D467" s="198"/>
      <c r="E467" s="318"/>
      <c r="F467" s="319"/>
      <c r="G467" s="320"/>
      <c r="H467" s="321"/>
      <c r="I467" s="290"/>
      <c r="J467" s="318"/>
      <c r="K467" s="322"/>
      <c r="L467" s="323"/>
      <c r="M467" s="323"/>
      <c r="N467" s="323"/>
      <c r="O467" s="203"/>
      <c r="R467" s="87"/>
      <c r="S467" s="87"/>
      <c r="T467" s="149"/>
      <c r="U467" s="87"/>
      <c r="V467" s="87"/>
      <c r="W467" s="87"/>
      <c r="X467" s="87"/>
      <c r="Y467" s="87"/>
      <c r="Z467" s="87"/>
      <c r="AA467" s="87"/>
      <c r="AB467" s="87"/>
      <c r="AC467" s="87"/>
      <c r="AD467" s="87"/>
      <c r="AE467" s="87"/>
      <c r="AF467" s="87"/>
    </row>
    <row r="468" spans="1:32" s="111" customFormat="1" ht="17.399999999999999">
      <c r="A468" s="299"/>
      <c r="B468" s="303" t="str">
        <f t="shared" si="21"/>
        <v/>
      </c>
      <c r="C468" s="304"/>
      <c r="D468" s="312" t="s">
        <v>208</v>
      </c>
      <c r="E468" s="299"/>
      <c r="F468" s="299"/>
      <c r="G468" s="307"/>
      <c r="H468" s="307"/>
      <c r="I468" s="314"/>
      <c r="J468" s="299"/>
      <c r="K468" s="311"/>
      <c r="L468" s="311"/>
      <c r="M468" s="311"/>
      <c r="N468" s="311"/>
      <c r="O468" s="258"/>
      <c r="R468" s="87"/>
      <c r="S468" s="87"/>
      <c r="T468" s="149"/>
      <c r="U468" s="87"/>
      <c r="V468" s="87"/>
      <c r="W468" s="87"/>
      <c r="X468" s="87"/>
      <c r="Y468" s="87"/>
      <c r="Z468" s="87"/>
      <c r="AA468" s="87"/>
      <c r="AB468" s="87"/>
      <c r="AC468" s="87"/>
      <c r="AD468" s="87"/>
      <c r="AE468" s="87"/>
      <c r="AF468" s="87"/>
    </row>
    <row r="469" spans="1:32" s="111" customFormat="1" ht="96" customHeight="1" outlineLevel="1">
      <c r="A469" s="102">
        <v>142</v>
      </c>
      <c r="B469" s="84">
        <f t="shared" si="21"/>
        <v>142</v>
      </c>
      <c r="C469" s="186" t="str">
        <f t="shared" si="22"/>
        <v>IVF142</v>
      </c>
      <c r="D469" s="80" t="s">
        <v>126</v>
      </c>
      <c r="E469" s="102">
        <v>1</v>
      </c>
      <c r="F469" s="101" t="s">
        <v>124</v>
      </c>
      <c r="G469" s="103">
        <v>510000</v>
      </c>
      <c r="H469" s="104">
        <f>ROUND(E469*G469,0)</f>
        <v>510000</v>
      </c>
      <c r="I469" s="81">
        <f>E469</f>
        <v>1</v>
      </c>
      <c r="J469" s="102" t="str">
        <f>F469</f>
        <v>Job</v>
      </c>
      <c r="K469" s="104">
        <f>G469</f>
        <v>510000</v>
      </c>
      <c r="L469" s="104">
        <f>ROUND(I469*K469,0)</f>
        <v>510000</v>
      </c>
      <c r="M469" s="106">
        <f>IF(L469&gt;H469,L469-H469,0)</f>
        <v>0</v>
      </c>
      <c r="N469" s="104">
        <f>IF(H469&gt;L469,H469-L469,0)</f>
        <v>0</v>
      </c>
      <c r="O469" s="83" t="s">
        <v>548</v>
      </c>
      <c r="P469" s="111" t="s">
        <v>224</v>
      </c>
      <c r="R469" s="87"/>
      <c r="S469" s="87"/>
      <c r="T469" s="149"/>
      <c r="U469" s="87"/>
      <c r="V469" s="87"/>
      <c r="W469" s="87"/>
      <c r="X469" s="87"/>
      <c r="Y469" s="87"/>
      <c r="Z469" s="87"/>
      <c r="AA469" s="87"/>
      <c r="AB469" s="87"/>
      <c r="AC469" s="87"/>
      <c r="AD469" s="87"/>
      <c r="AE469" s="87"/>
      <c r="AF469" s="87"/>
    </row>
    <row r="470" spans="1:32" s="111" customFormat="1" ht="15.6" outlineLevel="1">
      <c r="A470" s="82"/>
      <c r="B470" s="84" t="str">
        <f t="shared" si="21"/>
        <v/>
      </c>
      <c r="C470" s="186"/>
      <c r="D470" s="184" t="s">
        <v>649</v>
      </c>
      <c r="E470" s="82"/>
      <c r="F470" s="82"/>
      <c r="G470" s="106"/>
      <c r="H470" s="106"/>
      <c r="I470" s="81"/>
      <c r="J470" s="82"/>
      <c r="K470" s="106"/>
      <c r="L470" s="106"/>
      <c r="M470" s="106"/>
      <c r="N470" s="106"/>
      <c r="O470" s="83"/>
      <c r="P470" s="111" t="s">
        <v>224</v>
      </c>
      <c r="R470" s="87"/>
      <c r="S470" s="87"/>
      <c r="T470" s="149"/>
      <c r="U470" s="87"/>
      <c r="V470" s="87"/>
      <c r="W470" s="87"/>
      <c r="X470" s="87"/>
      <c r="Y470" s="87"/>
      <c r="Z470" s="87"/>
      <c r="AA470" s="87"/>
      <c r="AB470" s="87"/>
      <c r="AC470" s="87"/>
      <c r="AD470" s="87"/>
      <c r="AE470" s="87"/>
      <c r="AF470" s="87"/>
    </row>
    <row r="471" spans="1:32" s="111" customFormat="1" ht="15.6" outlineLevel="1">
      <c r="A471" s="82"/>
      <c r="B471" s="84"/>
      <c r="C471" s="186"/>
      <c r="D471" s="184"/>
      <c r="E471" s="82"/>
      <c r="F471" s="82"/>
      <c r="G471" s="106"/>
      <c r="H471" s="106"/>
      <c r="I471" s="81"/>
      <c r="J471" s="82"/>
      <c r="K471" s="106"/>
      <c r="L471" s="106"/>
      <c r="M471" s="106"/>
      <c r="N471" s="106"/>
      <c r="O471" s="83"/>
      <c r="P471" s="111" t="s">
        <v>224</v>
      </c>
      <c r="R471" s="87"/>
      <c r="S471" s="87"/>
      <c r="T471" s="149"/>
      <c r="U471" s="87"/>
      <c r="V471" s="87"/>
      <c r="W471" s="87"/>
      <c r="X471" s="87"/>
      <c r="Y471" s="87"/>
      <c r="Z471" s="87"/>
      <c r="AA471" s="87"/>
      <c r="AB471" s="87"/>
      <c r="AC471" s="87"/>
      <c r="AD471" s="87"/>
      <c r="AE471" s="87"/>
      <c r="AF471" s="87"/>
    </row>
    <row r="472" spans="1:32" s="111" customFormat="1" ht="45" outlineLevel="1">
      <c r="A472" s="102">
        <v>145</v>
      </c>
      <c r="B472" s="84">
        <f t="shared" si="21"/>
        <v>145</v>
      </c>
      <c r="C472" s="186" t="str">
        <f t="shared" si="22"/>
        <v>IVF145</v>
      </c>
      <c r="D472" s="80" t="s">
        <v>129</v>
      </c>
      <c r="E472" s="102">
        <v>5</v>
      </c>
      <c r="F472" s="101" t="s">
        <v>7</v>
      </c>
      <c r="G472" s="103">
        <v>11225</v>
      </c>
      <c r="H472" s="104">
        <f>ROUND(E472*G472,0)</f>
        <v>56125</v>
      </c>
      <c r="I472" s="81">
        <f>E472</f>
        <v>5</v>
      </c>
      <c r="J472" s="102" t="str">
        <f>F472</f>
        <v>No</v>
      </c>
      <c r="K472" s="104">
        <f>G472</f>
        <v>11225</v>
      </c>
      <c r="L472" s="104">
        <f>ROUND(I472*K472,0)</f>
        <v>56125</v>
      </c>
      <c r="M472" s="106">
        <f>IF(L472&gt;H472,L472-H472,0)</f>
        <v>0</v>
      </c>
      <c r="N472" s="104">
        <f>IF(H472&gt;L472,H472-L472,0)</f>
        <v>0</v>
      </c>
      <c r="O472" s="83" t="s">
        <v>548</v>
      </c>
      <c r="P472" s="111" t="s">
        <v>224</v>
      </c>
      <c r="R472" s="87"/>
      <c r="S472" s="87"/>
      <c r="T472" s="149"/>
      <c r="U472" s="87"/>
      <c r="V472" s="87"/>
      <c r="W472" s="87"/>
      <c r="X472" s="87"/>
      <c r="Y472" s="87"/>
      <c r="Z472" s="87"/>
      <c r="AA472" s="87"/>
      <c r="AB472" s="87"/>
      <c r="AC472" s="87"/>
      <c r="AD472" s="87"/>
      <c r="AE472" s="87"/>
      <c r="AF472" s="87"/>
    </row>
    <row r="473" spans="1:32" s="111" customFormat="1" ht="15.6" outlineLevel="1">
      <c r="A473" s="82"/>
      <c r="B473" s="84" t="str">
        <f t="shared" si="21"/>
        <v/>
      </c>
      <c r="C473" s="186"/>
      <c r="D473" s="184" t="s">
        <v>650</v>
      </c>
      <c r="E473" s="82"/>
      <c r="F473" s="82"/>
      <c r="G473" s="106"/>
      <c r="H473" s="106"/>
      <c r="I473" s="81"/>
      <c r="J473" s="82"/>
      <c r="K473" s="106"/>
      <c r="L473" s="106"/>
      <c r="M473" s="106"/>
      <c r="N473" s="106"/>
      <c r="O473" s="83"/>
      <c r="P473" s="111" t="s">
        <v>224</v>
      </c>
      <c r="R473" s="87"/>
      <c r="S473" s="87"/>
      <c r="T473" s="149"/>
      <c r="U473" s="87"/>
      <c r="V473" s="87"/>
      <c r="W473" s="87"/>
      <c r="X473" s="87"/>
      <c r="Y473" s="87"/>
      <c r="Z473" s="87"/>
      <c r="AA473" s="87"/>
      <c r="AB473" s="87"/>
      <c r="AC473" s="87"/>
      <c r="AD473" s="87"/>
      <c r="AE473" s="87"/>
      <c r="AF473" s="87"/>
    </row>
    <row r="474" spans="1:32" s="111" customFormat="1" ht="15.6" outlineLevel="1">
      <c r="A474" s="82"/>
      <c r="B474" s="84"/>
      <c r="C474" s="186"/>
      <c r="D474" s="184"/>
      <c r="E474" s="82"/>
      <c r="F474" s="82"/>
      <c r="G474" s="106"/>
      <c r="H474" s="106"/>
      <c r="I474" s="81"/>
      <c r="J474" s="82"/>
      <c r="K474" s="106"/>
      <c r="L474" s="106"/>
      <c r="M474" s="106"/>
      <c r="N474" s="106"/>
      <c r="O474" s="83"/>
      <c r="P474" s="111" t="s">
        <v>224</v>
      </c>
      <c r="R474" s="87"/>
      <c r="S474" s="87"/>
      <c r="T474" s="149"/>
      <c r="U474" s="87"/>
      <c r="V474" s="87"/>
      <c r="W474" s="87"/>
      <c r="X474" s="87"/>
      <c r="Y474" s="87"/>
      <c r="Z474" s="87"/>
      <c r="AA474" s="87"/>
      <c r="AB474" s="87"/>
      <c r="AC474" s="87"/>
      <c r="AD474" s="87"/>
      <c r="AE474" s="87"/>
      <c r="AF474" s="87"/>
    </row>
    <row r="475" spans="1:32" s="111" customFormat="1" ht="45" outlineLevel="1">
      <c r="A475" s="102">
        <v>146</v>
      </c>
      <c r="B475" s="84">
        <f t="shared" si="21"/>
        <v>146</v>
      </c>
      <c r="C475" s="186" t="str">
        <f t="shared" si="22"/>
        <v>IVF146</v>
      </c>
      <c r="D475" s="80" t="s">
        <v>130</v>
      </c>
      <c r="E475" s="102">
        <v>5</v>
      </c>
      <c r="F475" s="101" t="s">
        <v>7</v>
      </c>
      <c r="G475" s="103">
        <v>7686</v>
      </c>
      <c r="H475" s="104">
        <f>ROUND(E475*G475,0)</f>
        <v>38430</v>
      </c>
      <c r="I475" s="81">
        <f>E475</f>
        <v>5</v>
      </c>
      <c r="J475" s="102" t="str">
        <f>F475</f>
        <v>No</v>
      </c>
      <c r="K475" s="104">
        <f>G475</f>
        <v>7686</v>
      </c>
      <c r="L475" s="104">
        <f>ROUND(I475*K475,0)</f>
        <v>38430</v>
      </c>
      <c r="M475" s="106">
        <f>IF(L475&gt;H475,L475-H475,0)</f>
        <v>0</v>
      </c>
      <c r="N475" s="104">
        <f>IF(H475&gt;L475,H475-L475,0)</f>
        <v>0</v>
      </c>
      <c r="O475" s="83" t="s">
        <v>548</v>
      </c>
      <c r="P475" s="111" t="s">
        <v>224</v>
      </c>
      <c r="R475" s="87"/>
      <c r="S475" s="87"/>
      <c r="T475" s="149"/>
      <c r="U475" s="87"/>
      <c r="V475" s="87"/>
      <c r="W475" s="87"/>
      <c r="X475" s="87"/>
      <c r="Y475" s="87"/>
      <c r="Z475" s="87"/>
      <c r="AA475" s="87"/>
      <c r="AB475" s="87"/>
      <c r="AC475" s="87"/>
      <c r="AD475" s="87"/>
      <c r="AE475" s="87"/>
      <c r="AF475" s="87"/>
    </row>
    <row r="476" spans="1:32" s="111" customFormat="1" ht="15.6" outlineLevel="1">
      <c r="A476" s="82"/>
      <c r="B476" s="84" t="str">
        <f t="shared" si="21"/>
        <v/>
      </c>
      <c r="C476" s="186"/>
      <c r="D476" s="184" t="s">
        <v>650</v>
      </c>
      <c r="E476" s="82"/>
      <c r="F476" s="82"/>
      <c r="G476" s="106"/>
      <c r="H476" s="106"/>
      <c r="I476" s="81"/>
      <c r="J476" s="82"/>
      <c r="K476" s="106"/>
      <c r="L476" s="106"/>
      <c r="M476" s="106"/>
      <c r="N476" s="106"/>
      <c r="O476" s="83"/>
      <c r="P476" s="111" t="s">
        <v>224</v>
      </c>
      <c r="R476" s="87"/>
      <c r="S476" s="87"/>
      <c r="T476" s="149"/>
      <c r="U476" s="87"/>
      <c r="V476" s="87"/>
      <c r="W476" s="87"/>
      <c r="X476" s="87"/>
      <c r="Y476" s="87"/>
      <c r="Z476" s="87"/>
      <c r="AA476" s="87"/>
      <c r="AB476" s="87"/>
      <c r="AC476" s="87"/>
      <c r="AD476" s="87"/>
      <c r="AE476" s="87"/>
      <c r="AF476" s="87"/>
    </row>
    <row r="477" spans="1:32" s="111" customFormat="1" ht="15.6" outlineLevel="1">
      <c r="A477" s="82"/>
      <c r="B477" s="84"/>
      <c r="C477" s="186"/>
      <c r="D477" s="184"/>
      <c r="E477" s="82"/>
      <c r="F477" s="82"/>
      <c r="G477" s="106"/>
      <c r="H477" s="106"/>
      <c r="I477" s="81"/>
      <c r="J477" s="82"/>
      <c r="K477" s="106"/>
      <c r="L477" s="106"/>
      <c r="M477" s="106"/>
      <c r="N477" s="106"/>
      <c r="O477" s="83"/>
      <c r="P477" s="111" t="s">
        <v>224</v>
      </c>
      <c r="R477" s="87"/>
      <c r="S477" s="87"/>
      <c r="T477" s="149"/>
      <c r="U477" s="87"/>
      <c r="V477" s="87"/>
      <c r="W477" s="87"/>
      <c r="X477" s="87"/>
      <c r="Y477" s="87"/>
      <c r="Z477" s="87"/>
      <c r="AA477" s="87"/>
      <c r="AB477" s="87"/>
      <c r="AC477" s="87"/>
      <c r="AD477" s="87"/>
      <c r="AE477" s="87"/>
      <c r="AF477" s="87"/>
    </row>
    <row r="478" spans="1:32" s="111" customFormat="1" ht="45" outlineLevel="1">
      <c r="A478" s="102">
        <v>147</v>
      </c>
      <c r="B478" s="84">
        <f t="shared" si="21"/>
        <v>147</v>
      </c>
      <c r="C478" s="186" t="str">
        <f t="shared" si="22"/>
        <v>IVF147</v>
      </c>
      <c r="D478" s="80" t="s">
        <v>131</v>
      </c>
      <c r="E478" s="102">
        <v>5</v>
      </c>
      <c r="F478" s="101" t="s">
        <v>7</v>
      </c>
      <c r="G478" s="103">
        <v>15065</v>
      </c>
      <c r="H478" s="104">
        <f>ROUND(E478*G478,0)</f>
        <v>75325</v>
      </c>
      <c r="I478" s="81">
        <f>E478</f>
        <v>5</v>
      </c>
      <c r="J478" s="102" t="str">
        <f>F478</f>
        <v>No</v>
      </c>
      <c r="K478" s="104">
        <f>G478</f>
        <v>15065</v>
      </c>
      <c r="L478" s="104">
        <f>ROUND(I478*K478,0)</f>
        <v>75325</v>
      </c>
      <c r="M478" s="106">
        <f>IF(L478&gt;H478,L478-H478,0)</f>
        <v>0</v>
      </c>
      <c r="N478" s="104">
        <f>IF(H478&gt;L478,H478-L478,0)</f>
        <v>0</v>
      </c>
      <c r="O478" s="83" t="s">
        <v>548</v>
      </c>
      <c r="P478" s="111" t="s">
        <v>224</v>
      </c>
      <c r="R478" s="87"/>
      <c r="S478" s="87"/>
      <c r="T478" s="149"/>
      <c r="U478" s="87"/>
      <c r="V478" s="87"/>
      <c r="W478" s="87"/>
      <c r="X478" s="87"/>
      <c r="Y478" s="87"/>
      <c r="Z478" s="87"/>
      <c r="AA478" s="87"/>
      <c r="AB478" s="87"/>
      <c r="AC478" s="87"/>
      <c r="AD478" s="87"/>
      <c r="AE478" s="87"/>
      <c r="AF478" s="87"/>
    </row>
    <row r="479" spans="1:32" s="111" customFormat="1" ht="15.6" outlineLevel="1">
      <c r="A479" s="102"/>
      <c r="B479" s="84"/>
      <c r="C479" s="186"/>
      <c r="D479" s="184" t="s">
        <v>650</v>
      </c>
      <c r="E479" s="102"/>
      <c r="F479" s="101"/>
      <c r="G479" s="103"/>
      <c r="H479" s="104"/>
      <c r="I479" s="81"/>
      <c r="J479" s="102"/>
      <c r="K479" s="104"/>
      <c r="L479" s="104"/>
      <c r="M479" s="106"/>
      <c r="N479" s="104"/>
      <c r="O479" s="83"/>
      <c r="P479" s="111" t="s">
        <v>224</v>
      </c>
      <c r="R479" s="87"/>
      <c r="S479" s="87"/>
      <c r="T479" s="149"/>
      <c r="U479" s="87"/>
      <c r="V479" s="87"/>
      <c r="W479" s="87"/>
      <c r="X479" s="87"/>
      <c r="Y479" s="87"/>
      <c r="Z479" s="87"/>
      <c r="AA479" s="87"/>
      <c r="AB479" s="87"/>
      <c r="AC479" s="87"/>
      <c r="AD479" s="87"/>
      <c r="AE479" s="87"/>
      <c r="AF479" s="87"/>
    </row>
    <row r="480" spans="1:32" s="111" customFormat="1" outlineLevel="1">
      <c r="A480" s="82"/>
      <c r="B480" s="84" t="str">
        <f t="shared" si="21"/>
        <v/>
      </c>
      <c r="C480" s="186"/>
      <c r="D480" s="80"/>
      <c r="E480" s="82"/>
      <c r="F480" s="82"/>
      <c r="G480" s="106"/>
      <c r="H480" s="106"/>
      <c r="I480" s="81"/>
      <c r="J480" s="82"/>
      <c r="K480" s="106"/>
      <c r="L480" s="106"/>
      <c r="M480" s="106"/>
      <c r="N480" s="106"/>
      <c r="O480" s="83"/>
      <c r="P480" s="111" t="s">
        <v>224</v>
      </c>
      <c r="R480" s="87"/>
      <c r="S480" s="87"/>
      <c r="T480" s="149"/>
      <c r="U480" s="87"/>
      <c r="V480" s="87"/>
      <c r="W480" s="87"/>
      <c r="X480" s="87"/>
      <c r="Y480" s="87"/>
      <c r="Z480" s="87"/>
      <c r="AA480" s="87"/>
      <c r="AB480" s="87"/>
      <c r="AC480" s="87"/>
      <c r="AD480" s="87"/>
      <c r="AE480" s="87"/>
      <c r="AF480" s="87"/>
    </row>
    <row r="481" spans="1:32" s="111" customFormat="1" ht="45" outlineLevel="1">
      <c r="A481" s="102">
        <v>148</v>
      </c>
      <c r="B481" s="84">
        <f t="shared" si="21"/>
        <v>148</v>
      </c>
      <c r="C481" s="186" t="str">
        <f t="shared" si="22"/>
        <v>IVF148</v>
      </c>
      <c r="D481" s="80" t="s">
        <v>132</v>
      </c>
      <c r="E481" s="102">
        <v>1</v>
      </c>
      <c r="F481" s="101" t="s">
        <v>124</v>
      </c>
      <c r="G481" s="103">
        <v>56000</v>
      </c>
      <c r="H481" s="104">
        <f>ROUND(E481*G481,0)</f>
        <v>56000</v>
      </c>
      <c r="I481" s="105">
        <v>1</v>
      </c>
      <c r="J481" s="102" t="str">
        <f>F481</f>
        <v>Job</v>
      </c>
      <c r="K481" s="104">
        <f>G481</f>
        <v>56000</v>
      </c>
      <c r="L481" s="104">
        <f>ROUND(I481*K481,0)</f>
        <v>56000</v>
      </c>
      <c r="M481" s="106">
        <f>IF(L481&gt;H481,L481-H481,0)</f>
        <v>0</v>
      </c>
      <c r="N481" s="104">
        <f>IF(H481&gt;L481,H481-L481,0)</f>
        <v>0</v>
      </c>
      <c r="O481" s="83" t="s">
        <v>548</v>
      </c>
      <c r="P481" s="111" t="s">
        <v>224</v>
      </c>
      <c r="R481" s="87"/>
      <c r="S481" s="87"/>
      <c r="T481" s="149"/>
      <c r="U481" s="87"/>
      <c r="V481" s="87"/>
      <c r="W481" s="87"/>
      <c r="X481" s="87"/>
      <c r="Y481" s="87"/>
      <c r="Z481" s="87"/>
      <c r="AA481" s="87"/>
      <c r="AB481" s="87"/>
      <c r="AC481" s="87"/>
      <c r="AD481" s="87"/>
      <c r="AE481" s="87"/>
      <c r="AF481" s="87"/>
    </row>
    <row r="482" spans="1:32" s="111" customFormat="1" ht="15.6" outlineLevel="1">
      <c r="A482" s="82"/>
      <c r="B482" s="84" t="str">
        <f t="shared" si="21"/>
        <v/>
      </c>
      <c r="C482" s="186"/>
      <c r="D482" s="184" t="s">
        <v>650</v>
      </c>
      <c r="E482" s="82"/>
      <c r="F482" s="82"/>
      <c r="G482" s="106"/>
      <c r="H482" s="106"/>
      <c r="I482" s="81"/>
      <c r="J482" s="82"/>
      <c r="K482" s="123"/>
      <c r="L482" s="123"/>
      <c r="M482" s="123"/>
      <c r="N482" s="123"/>
      <c r="O482" s="83"/>
      <c r="P482" s="111" t="s">
        <v>224</v>
      </c>
      <c r="R482" s="87"/>
      <c r="S482" s="87"/>
      <c r="T482" s="149"/>
      <c r="U482" s="87"/>
      <c r="V482" s="87"/>
      <c r="W482" s="87"/>
      <c r="X482" s="87"/>
      <c r="Y482" s="87"/>
      <c r="Z482" s="87"/>
      <c r="AA482" s="87"/>
      <c r="AB482" s="87"/>
      <c r="AC482" s="87"/>
      <c r="AD482" s="87"/>
      <c r="AE482" s="87"/>
      <c r="AF482" s="87"/>
    </row>
    <row r="483" spans="1:32" s="111" customFormat="1" ht="15.6" outlineLevel="1">
      <c r="A483" s="82"/>
      <c r="B483" s="84"/>
      <c r="C483" s="186"/>
      <c r="D483" s="184"/>
      <c r="E483" s="82"/>
      <c r="F483" s="82"/>
      <c r="G483" s="106"/>
      <c r="H483" s="106"/>
      <c r="I483" s="81"/>
      <c r="J483" s="82"/>
      <c r="K483" s="123"/>
      <c r="L483" s="123"/>
      <c r="M483" s="123"/>
      <c r="N483" s="123"/>
      <c r="O483" s="83"/>
      <c r="P483" s="111" t="s">
        <v>224</v>
      </c>
      <c r="R483" s="87"/>
      <c r="S483" s="87"/>
      <c r="T483" s="149"/>
      <c r="U483" s="87"/>
      <c r="V483" s="87"/>
      <c r="W483" s="87"/>
      <c r="X483" s="87"/>
      <c r="Y483" s="87"/>
      <c r="Z483" s="87"/>
      <c r="AA483" s="87"/>
      <c r="AB483" s="87"/>
      <c r="AC483" s="87"/>
      <c r="AD483" s="87"/>
      <c r="AE483" s="87"/>
      <c r="AF483" s="87"/>
    </row>
    <row r="484" spans="1:32" s="111" customFormat="1" ht="15.6">
      <c r="A484" s="82"/>
      <c r="B484" s="84" t="str">
        <f t="shared" si="21"/>
        <v/>
      </c>
      <c r="C484" s="186"/>
      <c r="D484" s="80"/>
      <c r="E484" s="82"/>
      <c r="F484" s="82"/>
      <c r="G484" s="106"/>
      <c r="H484" s="106"/>
      <c r="I484" s="81"/>
      <c r="J484" s="82"/>
      <c r="K484" s="146" t="s">
        <v>214</v>
      </c>
      <c r="L484" s="147">
        <f>SUM(L469:L482)</f>
        <v>735880</v>
      </c>
      <c r="M484" s="147">
        <f t="shared" ref="M484:N484" si="23">SUM(M469:M482)</f>
        <v>0</v>
      </c>
      <c r="N484" s="147">
        <f t="shared" si="23"/>
        <v>0</v>
      </c>
      <c r="O484" s="83"/>
      <c r="R484" s="87"/>
      <c r="S484" s="87"/>
      <c r="T484" s="149"/>
      <c r="U484" s="87"/>
      <c r="V484" s="87"/>
      <c r="W484" s="87"/>
      <c r="X484" s="87"/>
      <c r="Y484" s="87"/>
      <c r="Z484" s="87"/>
      <c r="AA484" s="87"/>
      <c r="AB484" s="87"/>
      <c r="AC484" s="87"/>
      <c r="AD484" s="87"/>
      <c r="AE484" s="87"/>
      <c r="AF484" s="87"/>
    </row>
    <row r="485" spans="1:32" ht="15.6">
      <c r="A485" s="283"/>
      <c r="B485" s="280"/>
      <c r="C485" s="281"/>
      <c r="D485" s="282"/>
      <c r="E485" s="283"/>
      <c r="F485" s="283"/>
      <c r="G485" s="284"/>
      <c r="H485" s="284"/>
      <c r="I485" s="285"/>
      <c r="J485" s="283"/>
      <c r="K485" s="286"/>
      <c r="L485" s="287"/>
      <c r="M485" s="287"/>
      <c r="N485" s="287"/>
      <c r="O485" s="295"/>
      <c r="P485" s="89"/>
      <c r="Q485" s="84"/>
      <c r="R485" s="85"/>
      <c r="S485" s="85"/>
      <c r="T485" s="85"/>
      <c r="U485" s="112"/>
      <c r="V485" s="108"/>
      <c r="W485" s="109"/>
      <c r="X485" s="85"/>
      <c r="Y485" s="85"/>
      <c r="Z485" s="85"/>
      <c r="AA485" s="85"/>
      <c r="AB485" s="85"/>
      <c r="AC485" s="85"/>
      <c r="AD485" s="85"/>
    </row>
    <row r="486" spans="1:32" ht="15.6">
      <c r="A486" s="289"/>
      <c r="B486" s="111"/>
      <c r="C486" s="200"/>
      <c r="E486" s="289"/>
      <c r="F486" s="289"/>
      <c r="G486" s="301"/>
      <c r="H486" s="301"/>
      <c r="I486" s="290"/>
      <c r="J486" s="289"/>
      <c r="K486" s="291"/>
      <c r="L486" s="292"/>
      <c r="M486" s="292"/>
      <c r="N486" s="292"/>
      <c r="P486" s="89"/>
      <c r="Q486" s="84"/>
      <c r="R486" s="85"/>
      <c r="S486" s="85"/>
      <c r="T486" s="85"/>
      <c r="U486" s="112"/>
      <c r="V486" s="108"/>
      <c r="W486" s="109"/>
      <c r="X486" s="85"/>
      <c r="Y486" s="85"/>
      <c r="Z486" s="85"/>
      <c r="AA486" s="85"/>
      <c r="AB486" s="85"/>
      <c r="AC486" s="85"/>
      <c r="AD486" s="85"/>
    </row>
    <row r="487" spans="1:32" ht="15.6">
      <c r="A487" s="289"/>
      <c r="B487" s="111"/>
      <c r="C487" s="200"/>
      <c r="E487" s="289"/>
      <c r="F487" s="289"/>
      <c r="G487" s="301"/>
      <c r="H487" s="301"/>
      <c r="I487" s="290"/>
      <c r="J487" s="289"/>
      <c r="K487" s="291"/>
      <c r="L487" s="292"/>
      <c r="M487" s="292"/>
      <c r="N487" s="292"/>
      <c r="P487" s="89"/>
      <c r="Q487" s="84"/>
      <c r="R487" s="85"/>
      <c r="S487" s="85"/>
      <c r="T487" s="85"/>
      <c r="U487" s="112"/>
      <c r="V487" s="108"/>
      <c r="W487" s="109"/>
      <c r="X487" s="85"/>
      <c r="Y487" s="85"/>
      <c r="Z487" s="85"/>
      <c r="AA487" s="85"/>
      <c r="AB487" s="85"/>
      <c r="AC487" s="85"/>
      <c r="AD487" s="85"/>
    </row>
    <row r="488" spans="1:32" ht="15.6">
      <c r="A488" s="288" t="s">
        <v>731</v>
      </c>
      <c r="B488" s="111"/>
      <c r="D488" s="87"/>
      <c r="E488" s="294" t="s">
        <v>730</v>
      </c>
      <c r="F488" s="289"/>
      <c r="H488" s="288" t="s">
        <v>728</v>
      </c>
      <c r="I488" s="290"/>
      <c r="J488" s="289"/>
      <c r="K488" s="291"/>
      <c r="L488" s="87"/>
      <c r="M488" s="292"/>
      <c r="N488" s="293" t="s">
        <v>729</v>
      </c>
      <c r="P488" s="89"/>
      <c r="Q488" s="84"/>
      <c r="R488" s="85"/>
      <c r="S488" s="85"/>
      <c r="T488" s="85"/>
      <c r="U488" s="112"/>
      <c r="V488" s="108"/>
      <c r="W488" s="109"/>
      <c r="X488" s="85"/>
      <c r="Y488" s="85"/>
      <c r="Z488" s="85"/>
      <c r="AA488" s="85"/>
      <c r="AB488" s="85"/>
      <c r="AC488" s="85"/>
      <c r="AD488" s="85"/>
    </row>
    <row r="489" spans="1:32" ht="15.6">
      <c r="A489" s="288" t="s">
        <v>732</v>
      </c>
      <c r="B489" s="111"/>
      <c r="D489" s="87"/>
      <c r="E489" s="294" t="s">
        <v>720</v>
      </c>
      <c r="F489" s="289"/>
      <c r="H489" s="288" t="s">
        <v>721</v>
      </c>
      <c r="I489" s="290"/>
      <c r="J489" s="289"/>
      <c r="K489" s="291"/>
      <c r="L489" s="87"/>
      <c r="M489" s="292"/>
      <c r="N489" s="293" t="s">
        <v>722</v>
      </c>
      <c r="P489" s="89"/>
      <c r="Q489" s="84"/>
      <c r="R489" s="85"/>
      <c r="S489" s="85"/>
      <c r="T489" s="85"/>
      <c r="U489" s="112"/>
      <c r="V489" s="108"/>
      <c r="W489" s="109"/>
      <c r="X489" s="85"/>
      <c r="Y489" s="85"/>
      <c r="Z489" s="85"/>
      <c r="AA489" s="85"/>
      <c r="AB489" s="85"/>
      <c r="AC489" s="85"/>
      <c r="AD489" s="85"/>
    </row>
    <row r="490" spans="1:32" s="111" customFormat="1" ht="15.6">
      <c r="A490" s="289"/>
      <c r="C490" s="200"/>
      <c r="D490" s="198"/>
      <c r="E490" s="289"/>
      <c r="F490" s="289"/>
      <c r="G490" s="301"/>
      <c r="H490" s="301"/>
      <c r="I490" s="290"/>
      <c r="J490" s="289"/>
      <c r="K490" s="316"/>
      <c r="L490" s="317"/>
      <c r="M490" s="317"/>
      <c r="N490" s="317"/>
      <c r="O490" s="203"/>
      <c r="R490" s="87"/>
      <c r="S490" s="87"/>
      <c r="T490" s="149"/>
      <c r="U490" s="87"/>
      <c r="V490" s="87"/>
      <c r="W490" s="87"/>
      <c r="X490" s="87"/>
      <c r="Y490" s="87"/>
      <c r="Z490" s="87"/>
      <c r="AA490" s="87"/>
      <c r="AB490" s="87"/>
      <c r="AC490" s="87"/>
      <c r="AD490" s="87"/>
      <c r="AE490" s="87"/>
      <c r="AF490" s="87"/>
    </row>
    <row r="491" spans="1:32" s="111" customFormat="1" ht="17.399999999999999">
      <c r="A491" s="299"/>
      <c r="B491" s="303" t="str">
        <f t="shared" si="21"/>
        <v/>
      </c>
      <c r="C491" s="304"/>
      <c r="D491" s="312" t="s">
        <v>209</v>
      </c>
      <c r="E491" s="299"/>
      <c r="F491" s="299"/>
      <c r="G491" s="307"/>
      <c r="H491" s="307"/>
      <c r="I491" s="314"/>
      <c r="J491" s="299"/>
      <c r="K491" s="311"/>
      <c r="L491" s="311"/>
      <c r="M491" s="311"/>
      <c r="N491" s="311"/>
      <c r="O491" s="258"/>
      <c r="R491" s="87"/>
      <c r="S491" s="87"/>
      <c r="T491" s="149"/>
      <c r="U491" s="87"/>
      <c r="V491" s="87"/>
      <c r="W491" s="87"/>
      <c r="X491" s="87"/>
      <c r="Y491" s="87"/>
      <c r="Z491" s="87"/>
      <c r="AA491" s="87"/>
      <c r="AB491" s="87"/>
      <c r="AC491" s="87"/>
      <c r="AD491" s="87"/>
      <c r="AE491" s="87"/>
      <c r="AF491" s="87"/>
    </row>
    <row r="492" spans="1:32" s="111" customFormat="1" ht="181.95" customHeight="1" outlineLevel="1">
      <c r="A492" s="102">
        <v>149</v>
      </c>
      <c r="B492" s="84">
        <f t="shared" si="21"/>
        <v>149</v>
      </c>
      <c r="C492" s="186" t="str">
        <f t="shared" si="22"/>
        <v>IVF149</v>
      </c>
      <c r="D492" s="80" t="s">
        <v>133</v>
      </c>
      <c r="E492" s="102">
        <v>1</v>
      </c>
      <c r="F492" s="101" t="s">
        <v>7</v>
      </c>
      <c r="G492" s="103">
        <v>48000</v>
      </c>
      <c r="H492" s="104">
        <f>ROUND(E492*G492,0)</f>
        <v>48000</v>
      </c>
      <c r="I492" s="105">
        <v>1</v>
      </c>
      <c r="J492" s="102" t="str">
        <f>F492</f>
        <v>No</v>
      </c>
      <c r="K492" s="104">
        <f>G492</f>
        <v>48000</v>
      </c>
      <c r="L492" s="104">
        <f>ROUND(I492*K492,0)</f>
        <v>48000</v>
      </c>
      <c r="M492" s="106">
        <f>IF(L492&gt;H492,L492-H492,0)</f>
        <v>0</v>
      </c>
      <c r="N492" s="104">
        <f>IF(H492&gt;L492,H492-L492,0)</f>
        <v>0</v>
      </c>
      <c r="O492" s="770" t="s">
        <v>841</v>
      </c>
      <c r="P492" s="111" t="s">
        <v>225</v>
      </c>
      <c r="R492" s="87"/>
      <c r="S492" s="87"/>
      <c r="T492" s="149"/>
      <c r="U492" s="87"/>
      <c r="V492" s="87"/>
      <c r="W492" s="87"/>
      <c r="X492" s="87"/>
      <c r="Y492" s="87"/>
      <c r="Z492" s="87"/>
      <c r="AA492" s="87"/>
      <c r="AB492" s="87"/>
      <c r="AC492" s="87"/>
      <c r="AD492" s="87"/>
      <c r="AE492" s="87"/>
      <c r="AF492" s="87"/>
    </row>
    <row r="493" spans="1:32" s="111" customFormat="1" ht="15.6" outlineLevel="1">
      <c r="A493" s="82"/>
      <c r="B493" s="84" t="str">
        <f t="shared" si="21"/>
        <v/>
      </c>
      <c r="C493" s="186"/>
      <c r="D493" s="110" t="s">
        <v>184</v>
      </c>
      <c r="E493" s="82"/>
      <c r="F493" s="82"/>
      <c r="G493" s="106"/>
      <c r="H493" s="106"/>
      <c r="I493" s="81">
        <v>1</v>
      </c>
      <c r="J493" s="82" t="s">
        <v>7</v>
      </c>
      <c r="K493" s="103">
        <v>48000</v>
      </c>
      <c r="L493" s="104">
        <f>ROUND(I493*K493,0)</f>
        <v>48000</v>
      </c>
      <c r="M493" s="106">
        <f>IF(L493&gt;H493,L493-H493,0)</f>
        <v>48000</v>
      </c>
      <c r="N493" s="104">
        <f>IF(H493&gt;L493,H493-L493,0)</f>
        <v>0</v>
      </c>
      <c r="O493" s="771"/>
      <c r="P493" s="111" t="s">
        <v>225</v>
      </c>
      <c r="R493" s="87"/>
      <c r="S493" s="87"/>
      <c r="T493" s="149"/>
      <c r="U493" s="87"/>
      <c r="V493" s="87"/>
      <c r="W493" s="87"/>
      <c r="X493" s="87"/>
      <c r="Y493" s="87"/>
      <c r="Z493" s="87"/>
      <c r="AA493" s="87"/>
      <c r="AB493" s="87"/>
      <c r="AC493" s="87"/>
      <c r="AD493" s="87"/>
      <c r="AE493" s="87"/>
      <c r="AF493" s="87"/>
    </row>
    <row r="494" spans="1:32" s="111" customFormat="1" ht="15.6" outlineLevel="1">
      <c r="A494" s="82"/>
      <c r="B494" s="84" t="str">
        <f t="shared" si="21"/>
        <v/>
      </c>
      <c r="C494" s="186"/>
      <c r="D494" s="184" t="s">
        <v>644</v>
      </c>
      <c r="E494" s="82"/>
      <c r="F494" s="82"/>
      <c r="G494" s="106"/>
      <c r="H494" s="106"/>
      <c r="I494" s="81"/>
      <c r="J494" s="82"/>
      <c r="K494" s="103"/>
      <c r="L494" s="104"/>
      <c r="M494" s="106"/>
      <c r="N494" s="104"/>
      <c r="O494" s="83"/>
      <c r="P494" s="111" t="s">
        <v>225</v>
      </c>
      <c r="R494" s="87"/>
      <c r="S494" s="87"/>
      <c r="T494" s="149"/>
      <c r="U494" s="87"/>
      <c r="V494" s="87"/>
      <c r="W494" s="87"/>
      <c r="X494" s="87"/>
      <c r="Y494" s="87"/>
      <c r="Z494" s="87"/>
      <c r="AA494" s="87"/>
      <c r="AB494" s="87"/>
      <c r="AC494" s="87"/>
      <c r="AD494" s="87"/>
      <c r="AE494" s="87"/>
      <c r="AF494" s="87"/>
    </row>
    <row r="495" spans="1:32" s="111" customFormat="1" ht="15.6" outlineLevel="1">
      <c r="A495" s="82"/>
      <c r="B495" s="84"/>
      <c r="C495" s="186"/>
      <c r="D495" s="184"/>
      <c r="E495" s="82"/>
      <c r="F495" s="82"/>
      <c r="G495" s="106"/>
      <c r="H495" s="106"/>
      <c r="I495" s="81"/>
      <c r="J495" s="82"/>
      <c r="K495" s="103"/>
      <c r="L495" s="104"/>
      <c r="M495" s="106"/>
      <c r="N495" s="104"/>
      <c r="O495" s="83"/>
      <c r="P495" s="111" t="s">
        <v>225</v>
      </c>
      <c r="R495" s="87"/>
      <c r="S495" s="87"/>
      <c r="T495" s="149"/>
      <c r="U495" s="87"/>
      <c r="V495" s="87"/>
      <c r="W495" s="87"/>
      <c r="X495" s="87"/>
      <c r="Y495" s="87"/>
      <c r="Z495" s="87"/>
      <c r="AA495" s="87"/>
      <c r="AB495" s="87"/>
      <c r="AC495" s="87"/>
      <c r="AD495" s="87"/>
      <c r="AE495" s="87"/>
      <c r="AF495" s="87"/>
    </row>
    <row r="496" spans="1:32" s="111" customFormat="1" ht="180.6" customHeight="1" outlineLevel="1">
      <c r="A496" s="102">
        <v>150</v>
      </c>
      <c r="B496" s="84">
        <f t="shared" si="21"/>
        <v>150</v>
      </c>
      <c r="C496" s="186" t="str">
        <f t="shared" si="22"/>
        <v>IVF150</v>
      </c>
      <c r="D496" s="80" t="s">
        <v>750</v>
      </c>
      <c r="E496" s="102">
        <v>1</v>
      </c>
      <c r="F496" s="101" t="s">
        <v>7</v>
      </c>
      <c r="G496" s="103">
        <v>40000</v>
      </c>
      <c r="H496" s="104">
        <f>ROUND(E496*G496,0)</f>
        <v>40000</v>
      </c>
      <c r="I496" s="105">
        <v>0</v>
      </c>
      <c r="J496" s="102" t="str">
        <f>F496</f>
        <v>No</v>
      </c>
      <c r="K496" s="104">
        <f>G496</f>
        <v>40000</v>
      </c>
      <c r="L496" s="104">
        <f>ROUND(I496*K496,0)</f>
        <v>0</v>
      </c>
      <c r="M496" s="106">
        <f>IF(L496&gt;H496,L496-H496,0)</f>
        <v>0</v>
      </c>
      <c r="N496" s="104">
        <f>IF(H496&gt;L496,H496-L496,0)</f>
        <v>40000</v>
      </c>
      <c r="O496" s="83" t="s">
        <v>842</v>
      </c>
      <c r="P496" s="111" t="s">
        <v>225</v>
      </c>
      <c r="R496" s="87"/>
      <c r="S496" s="87"/>
      <c r="T496" s="149"/>
      <c r="U496" s="87"/>
      <c r="V496" s="87"/>
      <c r="W496" s="87"/>
      <c r="X496" s="87"/>
      <c r="Y496" s="87"/>
      <c r="Z496" s="87"/>
      <c r="AA496" s="87"/>
      <c r="AB496" s="87"/>
      <c r="AC496" s="87"/>
      <c r="AD496" s="87"/>
      <c r="AE496" s="87"/>
      <c r="AF496" s="87"/>
    </row>
    <row r="497" spans="1:32" s="111" customFormat="1" outlineLevel="1">
      <c r="A497" s="82"/>
      <c r="B497" s="84" t="str">
        <f t="shared" si="21"/>
        <v/>
      </c>
      <c r="C497" s="186"/>
      <c r="D497" s="80"/>
      <c r="E497" s="82"/>
      <c r="F497" s="82"/>
      <c r="G497" s="106"/>
      <c r="H497" s="106"/>
      <c r="I497" s="81"/>
      <c r="J497" s="82"/>
      <c r="K497" s="106"/>
      <c r="L497" s="106"/>
      <c r="M497" s="106"/>
      <c r="N497" s="106"/>
      <c r="O497" s="83"/>
      <c r="P497" s="111" t="s">
        <v>225</v>
      </c>
      <c r="R497" s="87"/>
      <c r="S497" s="87"/>
      <c r="T497" s="149"/>
      <c r="U497" s="87"/>
      <c r="V497" s="87"/>
      <c r="W497" s="87"/>
      <c r="X497" s="87"/>
      <c r="Y497" s="87"/>
      <c r="Z497" s="87"/>
      <c r="AA497" s="87"/>
      <c r="AB497" s="87"/>
      <c r="AC497" s="87"/>
      <c r="AD497" s="87"/>
      <c r="AE497" s="87"/>
      <c r="AF497" s="87"/>
    </row>
    <row r="498" spans="1:32" s="111" customFormat="1" ht="349.95" customHeight="1" outlineLevel="1">
      <c r="A498" s="102">
        <v>151</v>
      </c>
      <c r="B498" s="84">
        <f t="shared" si="21"/>
        <v>151</v>
      </c>
      <c r="C498" s="186" t="str">
        <f t="shared" si="22"/>
        <v>IVF151</v>
      </c>
      <c r="D498" s="80" t="s">
        <v>734</v>
      </c>
      <c r="E498" s="102">
        <v>1</v>
      </c>
      <c r="F498" s="101" t="s">
        <v>7</v>
      </c>
      <c r="G498" s="103">
        <v>590000</v>
      </c>
      <c r="H498" s="104">
        <f>ROUND(E498*G498,0)</f>
        <v>590000</v>
      </c>
      <c r="I498" s="105">
        <v>1</v>
      </c>
      <c r="J498" s="102" t="str">
        <f>F498</f>
        <v>No</v>
      </c>
      <c r="K498" s="104">
        <f>G498</f>
        <v>590000</v>
      </c>
      <c r="L498" s="104">
        <f>ROUND(I498*K498,0)</f>
        <v>590000</v>
      </c>
      <c r="M498" s="106">
        <f>IF(L498&gt;H498,L498-H498,0)</f>
        <v>0</v>
      </c>
      <c r="N498" s="104">
        <f>IF(H498&gt;L498,H498-L498,0)</f>
        <v>0</v>
      </c>
      <c r="O498" s="83" t="s">
        <v>548</v>
      </c>
      <c r="P498" s="111" t="s">
        <v>225</v>
      </c>
      <c r="R498" s="87"/>
      <c r="S498" s="87"/>
      <c r="T498" s="149"/>
      <c r="U498" s="87"/>
      <c r="V498" s="87"/>
      <c r="W498" s="87"/>
      <c r="X498" s="87"/>
      <c r="Y498" s="87"/>
      <c r="Z498" s="87"/>
      <c r="AA498" s="87"/>
      <c r="AB498" s="87"/>
      <c r="AC498" s="87"/>
      <c r="AD498" s="87"/>
      <c r="AE498" s="87"/>
      <c r="AF498" s="87"/>
    </row>
    <row r="499" spans="1:32" s="111" customFormat="1" ht="15.6" outlineLevel="1">
      <c r="A499" s="82"/>
      <c r="B499" s="84" t="str">
        <f t="shared" si="21"/>
        <v/>
      </c>
      <c r="C499" s="186"/>
      <c r="D499" s="184" t="s">
        <v>648</v>
      </c>
      <c r="E499" s="82"/>
      <c r="F499" s="82"/>
      <c r="G499" s="106"/>
      <c r="H499" s="106"/>
      <c r="I499" s="81"/>
      <c r="J499" s="82"/>
      <c r="K499" s="106"/>
      <c r="L499" s="106"/>
      <c r="M499" s="106"/>
      <c r="N499" s="106"/>
      <c r="O499" s="83"/>
      <c r="P499" s="111" t="s">
        <v>225</v>
      </c>
      <c r="R499" s="87"/>
      <c r="S499" s="87"/>
      <c r="T499" s="149"/>
      <c r="U499" s="87"/>
      <c r="V499" s="87"/>
      <c r="W499" s="87"/>
      <c r="X499" s="87"/>
      <c r="Y499" s="87"/>
      <c r="Z499" s="87"/>
      <c r="AA499" s="87"/>
      <c r="AB499" s="87"/>
      <c r="AC499" s="87"/>
      <c r="AD499" s="87"/>
      <c r="AE499" s="87"/>
      <c r="AF499" s="87"/>
    </row>
    <row r="500" spans="1:32" s="111" customFormat="1" ht="15.6" outlineLevel="1">
      <c r="A500" s="82"/>
      <c r="B500" s="84"/>
      <c r="C500" s="186"/>
      <c r="D500" s="184"/>
      <c r="E500" s="82"/>
      <c r="F500" s="82"/>
      <c r="G500" s="106"/>
      <c r="H500" s="106"/>
      <c r="I500" s="81"/>
      <c r="J500" s="82"/>
      <c r="K500" s="106"/>
      <c r="L500" s="106"/>
      <c r="M500" s="106"/>
      <c r="N500" s="106"/>
      <c r="O500" s="83"/>
      <c r="P500" s="111" t="s">
        <v>225</v>
      </c>
      <c r="R500" s="87"/>
      <c r="S500" s="87"/>
      <c r="T500" s="149"/>
      <c r="U500" s="87"/>
      <c r="V500" s="87"/>
      <c r="W500" s="87"/>
      <c r="X500" s="87"/>
      <c r="Y500" s="87"/>
      <c r="Z500" s="87"/>
      <c r="AA500" s="87"/>
      <c r="AB500" s="87"/>
      <c r="AC500" s="87"/>
      <c r="AD500" s="87"/>
      <c r="AE500" s="87"/>
      <c r="AF500" s="87"/>
    </row>
    <row r="501" spans="1:32" s="111" customFormat="1" ht="156" customHeight="1" outlineLevel="1">
      <c r="A501" s="102">
        <v>152</v>
      </c>
      <c r="B501" s="84">
        <f t="shared" si="21"/>
        <v>152</v>
      </c>
      <c r="C501" s="186" t="str">
        <f t="shared" si="22"/>
        <v>IVF152</v>
      </c>
      <c r="D501" s="80" t="s">
        <v>134</v>
      </c>
      <c r="E501" s="102">
        <v>6</v>
      </c>
      <c r="F501" s="101" t="s">
        <v>7</v>
      </c>
      <c r="G501" s="103">
        <v>42000</v>
      </c>
      <c r="H501" s="104">
        <f>ROUND(E501*G501,0)</f>
        <v>252000</v>
      </c>
      <c r="I501" s="105">
        <v>6</v>
      </c>
      <c r="J501" s="102" t="str">
        <f>F501</f>
        <v>No</v>
      </c>
      <c r="K501" s="104">
        <f>G501</f>
        <v>42000</v>
      </c>
      <c r="L501" s="104">
        <f>ROUND(I501*K501,0)</f>
        <v>252000</v>
      </c>
      <c r="M501" s="106">
        <f>IF(L501&gt;H501,L501-H501,0)</f>
        <v>0</v>
      </c>
      <c r="N501" s="104">
        <f>IF(H501&gt;L501,H501-L501,0)</f>
        <v>0</v>
      </c>
      <c r="O501" s="83" t="s">
        <v>548</v>
      </c>
      <c r="P501" s="111" t="s">
        <v>225</v>
      </c>
      <c r="R501" s="87"/>
      <c r="S501" s="87"/>
      <c r="T501" s="149"/>
      <c r="U501" s="87"/>
      <c r="V501" s="87"/>
      <c r="W501" s="87"/>
      <c r="X501" s="87"/>
      <c r="Y501" s="87"/>
      <c r="Z501" s="87"/>
      <c r="AA501" s="87"/>
      <c r="AB501" s="87"/>
      <c r="AC501" s="87"/>
      <c r="AD501" s="87"/>
      <c r="AE501" s="87"/>
      <c r="AF501" s="87"/>
    </row>
    <row r="502" spans="1:32" s="111" customFormat="1" ht="15.6" outlineLevel="1">
      <c r="A502" s="82"/>
      <c r="B502" s="84" t="str">
        <f t="shared" si="21"/>
        <v/>
      </c>
      <c r="C502" s="186"/>
      <c r="D502" s="184" t="s">
        <v>649</v>
      </c>
      <c r="E502" s="82"/>
      <c r="F502" s="82"/>
      <c r="G502" s="106"/>
      <c r="H502" s="106"/>
      <c r="I502" s="81"/>
      <c r="J502" s="82"/>
      <c r="K502" s="106"/>
      <c r="L502" s="106"/>
      <c r="M502" s="106"/>
      <c r="N502" s="106"/>
      <c r="O502" s="83"/>
      <c r="P502" s="111" t="s">
        <v>225</v>
      </c>
      <c r="R502" s="87"/>
      <c r="S502" s="87"/>
      <c r="T502" s="149"/>
      <c r="U502" s="87"/>
      <c r="V502" s="87"/>
      <c r="W502" s="87"/>
      <c r="X502" s="87"/>
      <c r="Y502" s="87"/>
      <c r="Z502" s="87"/>
      <c r="AA502" s="87"/>
      <c r="AB502" s="87"/>
      <c r="AC502" s="87"/>
      <c r="AD502" s="87"/>
      <c r="AE502" s="87"/>
      <c r="AF502" s="87"/>
    </row>
    <row r="503" spans="1:32" s="111" customFormat="1" ht="15.6" outlineLevel="1">
      <c r="A503" s="82"/>
      <c r="B503" s="84"/>
      <c r="C503" s="186"/>
      <c r="D503" s="184"/>
      <c r="E503" s="82"/>
      <c r="F503" s="82"/>
      <c r="G503" s="106"/>
      <c r="H503" s="106"/>
      <c r="I503" s="81"/>
      <c r="J503" s="82"/>
      <c r="K503" s="106"/>
      <c r="L503" s="106"/>
      <c r="M503" s="106"/>
      <c r="N503" s="106"/>
      <c r="O503" s="257"/>
      <c r="P503" s="111" t="s">
        <v>225</v>
      </c>
      <c r="R503" s="87"/>
      <c r="S503" s="87"/>
      <c r="T503" s="149"/>
      <c r="U503" s="87"/>
      <c r="V503" s="87"/>
      <c r="W503" s="87"/>
      <c r="X503" s="87"/>
      <c r="Y503" s="87"/>
      <c r="Z503" s="87"/>
      <c r="AA503" s="87"/>
      <c r="AB503" s="87"/>
      <c r="AC503" s="87"/>
      <c r="AD503" s="87"/>
      <c r="AE503" s="87"/>
      <c r="AF503" s="87"/>
    </row>
    <row r="504" spans="1:32" s="111" customFormat="1" ht="218.7" customHeight="1" outlineLevel="1">
      <c r="A504" s="102">
        <v>153</v>
      </c>
      <c r="B504" s="84">
        <f t="shared" si="21"/>
        <v>153</v>
      </c>
      <c r="C504" s="186" t="str">
        <f t="shared" si="22"/>
        <v>IVF153</v>
      </c>
      <c r="D504" s="80" t="s">
        <v>570</v>
      </c>
      <c r="E504" s="102">
        <v>1</v>
      </c>
      <c r="F504" s="101" t="s">
        <v>7</v>
      </c>
      <c r="G504" s="103">
        <v>182000</v>
      </c>
      <c r="H504" s="104">
        <f>ROUND(E504*G504,0)</f>
        <v>182000</v>
      </c>
      <c r="I504" s="105">
        <v>1</v>
      </c>
      <c r="J504" s="102" t="str">
        <f>F504</f>
        <v>No</v>
      </c>
      <c r="K504" s="104">
        <f>G504</f>
        <v>182000</v>
      </c>
      <c r="L504" s="104">
        <f>ROUND(I504*K504,0)</f>
        <v>182000</v>
      </c>
      <c r="M504" s="106">
        <f>IF(L504&gt;H504,L504-H504,0)</f>
        <v>0</v>
      </c>
      <c r="N504" s="104">
        <f>IF(H504&gt;L504,H504-L504,0)</f>
        <v>0</v>
      </c>
      <c r="O504" s="770" t="s">
        <v>712</v>
      </c>
      <c r="P504" s="111" t="s">
        <v>225</v>
      </c>
      <c r="R504" s="87"/>
      <c r="S504" s="87"/>
      <c r="T504" s="149"/>
      <c r="U504" s="87"/>
      <c r="V504" s="87"/>
      <c r="W504" s="87"/>
      <c r="X504" s="87"/>
      <c r="Y504" s="87"/>
      <c r="Z504" s="87"/>
      <c r="AA504" s="87"/>
      <c r="AB504" s="87"/>
      <c r="AC504" s="87"/>
      <c r="AD504" s="87"/>
      <c r="AE504" s="87"/>
      <c r="AF504" s="87"/>
    </row>
    <row r="505" spans="1:32" s="111" customFormat="1" ht="15.6" outlineLevel="1">
      <c r="A505" s="82"/>
      <c r="B505" s="84" t="str">
        <f t="shared" si="21"/>
        <v/>
      </c>
      <c r="C505" s="186"/>
      <c r="D505" s="110" t="s">
        <v>184</v>
      </c>
      <c r="E505" s="82"/>
      <c r="F505" s="82"/>
      <c r="G505" s="106"/>
      <c r="H505" s="106"/>
      <c r="I505" s="81">
        <v>1</v>
      </c>
      <c r="J505" s="82" t="s">
        <v>7</v>
      </c>
      <c r="K505" s="103">
        <v>182000</v>
      </c>
      <c r="L505" s="104">
        <f>ROUND(I505*K505,0)</f>
        <v>182000</v>
      </c>
      <c r="M505" s="106">
        <f>IF(L505&gt;H505,L505-H505,0)</f>
        <v>182000</v>
      </c>
      <c r="N505" s="104">
        <f>IF(H505&gt;L505,H505-L505,0)</f>
        <v>0</v>
      </c>
      <c r="O505" s="771"/>
      <c r="P505" s="111" t="s">
        <v>225</v>
      </c>
      <c r="R505" s="87"/>
      <c r="S505" s="87"/>
      <c r="T505" s="149"/>
      <c r="U505" s="87"/>
      <c r="V505" s="87"/>
      <c r="W505" s="87"/>
      <c r="X505" s="87"/>
      <c r="Y505" s="87"/>
      <c r="Z505" s="87"/>
      <c r="AA505" s="87"/>
      <c r="AB505" s="87"/>
      <c r="AC505" s="87"/>
      <c r="AD505" s="87"/>
      <c r="AE505" s="87"/>
      <c r="AF505" s="87"/>
    </row>
    <row r="506" spans="1:32" s="111" customFormat="1" ht="15.6" outlineLevel="1">
      <c r="A506" s="82"/>
      <c r="B506" s="84" t="str">
        <f t="shared" si="21"/>
        <v/>
      </c>
      <c r="C506" s="186"/>
      <c r="D506" s="110"/>
      <c r="E506" s="82"/>
      <c r="F506" s="82"/>
      <c r="G506" s="106"/>
      <c r="H506" s="106"/>
      <c r="I506" s="81"/>
      <c r="J506" s="82"/>
      <c r="K506" s="103"/>
      <c r="L506" s="104"/>
      <c r="M506" s="106"/>
      <c r="N506" s="104"/>
      <c r="O506" s="83"/>
      <c r="P506" s="111" t="s">
        <v>225</v>
      </c>
      <c r="R506" s="87"/>
      <c r="S506" s="87"/>
      <c r="T506" s="149"/>
      <c r="U506" s="87"/>
      <c r="V506" s="87"/>
      <c r="W506" s="87"/>
      <c r="X506" s="87"/>
      <c r="Y506" s="87"/>
      <c r="Z506" s="87"/>
      <c r="AA506" s="87"/>
      <c r="AB506" s="87"/>
      <c r="AC506" s="87"/>
      <c r="AD506" s="87"/>
      <c r="AE506" s="87"/>
      <c r="AF506" s="87"/>
    </row>
    <row r="507" spans="1:32" s="111" customFormat="1" ht="187.95" customHeight="1" outlineLevel="1">
      <c r="A507" s="102">
        <v>154</v>
      </c>
      <c r="B507" s="84">
        <f t="shared" si="21"/>
        <v>154</v>
      </c>
      <c r="C507" s="186" t="str">
        <f t="shared" si="22"/>
        <v>IVF154</v>
      </c>
      <c r="D507" s="80" t="s">
        <v>135</v>
      </c>
      <c r="E507" s="102">
        <v>1</v>
      </c>
      <c r="F507" s="101" t="s">
        <v>7</v>
      </c>
      <c r="G507" s="103">
        <v>205000</v>
      </c>
      <c r="H507" s="104">
        <f>ROUND(E507*G507,0)</f>
        <v>205000</v>
      </c>
      <c r="I507" s="105">
        <v>1</v>
      </c>
      <c r="J507" s="102" t="str">
        <f>F507</f>
        <v>No</v>
      </c>
      <c r="K507" s="104">
        <f>G507</f>
        <v>205000</v>
      </c>
      <c r="L507" s="104">
        <f>ROUND(I507*K507,0)</f>
        <v>205000</v>
      </c>
      <c r="M507" s="106">
        <f>IF(L507&gt;H507,L507-H507,0)</f>
        <v>0</v>
      </c>
      <c r="N507" s="104">
        <f>IF(H507&gt;L507,H507-L507,0)</f>
        <v>0</v>
      </c>
      <c r="O507" s="83" t="s">
        <v>548</v>
      </c>
      <c r="P507" s="111" t="s">
        <v>225</v>
      </c>
      <c r="R507" s="87"/>
      <c r="S507" s="87"/>
      <c r="T507" s="149"/>
      <c r="U507" s="87"/>
      <c r="V507" s="87"/>
      <c r="W507" s="87"/>
      <c r="X507" s="87"/>
      <c r="Y507" s="87"/>
      <c r="Z507" s="87"/>
      <c r="AA507" s="87"/>
      <c r="AB507" s="87"/>
      <c r="AC507" s="87"/>
      <c r="AD507" s="87"/>
      <c r="AE507" s="87"/>
      <c r="AF507" s="87"/>
    </row>
    <row r="508" spans="1:32" s="111" customFormat="1" ht="15.6" outlineLevel="1">
      <c r="A508" s="82"/>
      <c r="B508" s="84" t="str">
        <f t="shared" ref="B508:B601" si="24">IF(ISBLANK(A508),"",A508)</f>
        <v/>
      </c>
      <c r="C508" s="186"/>
      <c r="D508" s="184" t="s">
        <v>649</v>
      </c>
      <c r="E508" s="82"/>
      <c r="F508" s="82"/>
      <c r="G508" s="106"/>
      <c r="H508" s="106"/>
      <c r="I508" s="81"/>
      <c r="J508" s="82"/>
      <c r="K508" s="106"/>
      <c r="L508" s="106"/>
      <c r="M508" s="106"/>
      <c r="N508" s="106"/>
      <c r="O508" s="83"/>
      <c r="P508" s="111" t="s">
        <v>225</v>
      </c>
      <c r="R508" s="87"/>
      <c r="S508" s="87"/>
      <c r="T508" s="149"/>
      <c r="U508" s="87"/>
      <c r="V508" s="87"/>
      <c r="W508" s="87"/>
      <c r="X508" s="87"/>
      <c r="Y508" s="87"/>
      <c r="Z508" s="87"/>
      <c r="AA508" s="87"/>
      <c r="AB508" s="87"/>
      <c r="AC508" s="87"/>
      <c r="AD508" s="87"/>
      <c r="AE508" s="87"/>
      <c r="AF508" s="87"/>
    </row>
    <row r="509" spans="1:32" s="111" customFormat="1" ht="15.6" outlineLevel="1">
      <c r="A509" s="82"/>
      <c r="B509" s="84"/>
      <c r="C509" s="186"/>
      <c r="D509" s="184"/>
      <c r="E509" s="82"/>
      <c r="F509" s="82"/>
      <c r="G509" s="106"/>
      <c r="H509" s="106"/>
      <c r="I509" s="81"/>
      <c r="J509" s="82"/>
      <c r="K509" s="106"/>
      <c r="L509" s="106"/>
      <c r="M509" s="106"/>
      <c r="N509" s="106"/>
      <c r="O509" s="83"/>
      <c r="P509" s="111" t="s">
        <v>225</v>
      </c>
      <c r="R509" s="87"/>
      <c r="S509" s="87"/>
      <c r="T509" s="149"/>
      <c r="U509" s="87"/>
      <c r="V509" s="87"/>
      <c r="W509" s="87"/>
      <c r="X509" s="87"/>
      <c r="Y509" s="87"/>
      <c r="Z509" s="87"/>
      <c r="AA509" s="87"/>
      <c r="AB509" s="87"/>
      <c r="AC509" s="87"/>
      <c r="AD509" s="87"/>
      <c r="AE509" s="87"/>
      <c r="AF509" s="87"/>
    </row>
    <row r="510" spans="1:32" s="111" customFormat="1" ht="186" customHeight="1" outlineLevel="1">
      <c r="A510" s="102">
        <v>155</v>
      </c>
      <c r="B510" s="84">
        <f t="shared" si="24"/>
        <v>155</v>
      </c>
      <c r="C510" s="186" t="str">
        <f t="shared" ref="C510:C592" si="25">IF(ISBLANK(B510), "", IF(B510&lt;10, "IVF00" &amp; B510, IF(AND(B510&gt;=10, B510&lt;=99), "IVF0" &amp; B510, IF(B510&gt;99, "IVF" &amp; B510))))</f>
        <v>IVF155</v>
      </c>
      <c r="D510" s="80" t="s">
        <v>571</v>
      </c>
      <c r="E510" s="102">
        <v>20</v>
      </c>
      <c r="F510" s="101" t="s">
        <v>3</v>
      </c>
      <c r="G510" s="103">
        <v>1020</v>
      </c>
      <c r="H510" s="104">
        <f>ROUND(E510*G510,0)</f>
        <v>20400</v>
      </c>
      <c r="I510" s="105">
        <v>10</v>
      </c>
      <c r="J510" s="102" t="str">
        <f>F510</f>
        <v>Rmt</v>
      </c>
      <c r="K510" s="104">
        <f>G510</f>
        <v>1020</v>
      </c>
      <c r="L510" s="104">
        <f>ROUND(I510*K510,0)</f>
        <v>10200</v>
      </c>
      <c r="M510" s="106">
        <f>IF(L510&gt;H510,L510-H510,0)</f>
        <v>0</v>
      </c>
      <c r="N510" s="104">
        <f>IF(H510&gt;L510,H510-L510,0)</f>
        <v>10200</v>
      </c>
      <c r="O510" s="83" t="s">
        <v>599</v>
      </c>
      <c r="P510" s="111" t="s">
        <v>225</v>
      </c>
      <c r="R510" s="87"/>
      <c r="S510" s="87"/>
      <c r="T510" s="149"/>
      <c r="U510" s="87"/>
      <c r="V510" s="87"/>
      <c r="W510" s="87"/>
      <c r="X510" s="87"/>
      <c r="Y510" s="87"/>
      <c r="Z510" s="87"/>
      <c r="AA510" s="87"/>
      <c r="AB510" s="87"/>
      <c r="AC510" s="87"/>
      <c r="AD510" s="87"/>
      <c r="AE510" s="87"/>
      <c r="AF510" s="87"/>
    </row>
    <row r="511" spans="1:32" s="111" customFormat="1" ht="15.6" outlineLevel="1">
      <c r="A511" s="82"/>
      <c r="B511" s="84" t="str">
        <f t="shared" si="24"/>
        <v/>
      </c>
      <c r="C511" s="186"/>
      <c r="D511" s="184" t="s">
        <v>660</v>
      </c>
      <c r="E511" s="82"/>
      <c r="F511" s="82"/>
      <c r="G511" s="106"/>
      <c r="H511" s="106"/>
      <c r="I511" s="81"/>
      <c r="J511" s="82"/>
      <c r="K511" s="106"/>
      <c r="L511" s="106"/>
      <c r="M511" s="106"/>
      <c r="N511" s="106"/>
      <c r="O511" s="83"/>
      <c r="P511" s="111" t="s">
        <v>225</v>
      </c>
      <c r="R511" s="87"/>
      <c r="S511" s="87"/>
      <c r="T511" s="149"/>
      <c r="U511" s="87"/>
      <c r="V511" s="87"/>
      <c r="W511" s="87"/>
      <c r="X511" s="87"/>
      <c r="Y511" s="87"/>
      <c r="Z511" s="87"/>
      <c r="AA511" s="87"/>
      <c r="AB511" s="87"/>
      <c r="AC511" s="87"/>
      <c r="AD511" s="87"/>
      <c r="AE511" s="87"/>
      <c r="AF511" s="87"/>
    </row>
    <row r="512" spans="1:32" s="111" customFormat="1" ht="15.6" outlineLevel="1">
      <c r="A512" s="82"/>
      <c r="B512" s="84"/>
      <c r="C512" s="186"/>
      <c r="D512" s="184"/>
      <c r="E512" s="82"/>
      <c r="F512" s="82"/>
      <c r="G512" s="106"/>
      <c r="H512" s="106"/>
      <c r="I512" s="81"/>
      <c r="J512" s="82"/>
      <c r="K512" s="106"/>
      <c r="L512" s="106"/>
      <c r="M512" s="106"/>
      <c r="N512" s="106"/>
      <c r="O512" s="83"/>
      <c r="P512" s="111" t="s">
        <v>225</v>
      </c>
      <c r="R512" s="87"/>
      <c r="S512" s="87"/>
      <c r="T512" s="149"/>
      <c r="U512" s="87"/>
      <c r="V512" s="87"/>
      <c r="W512" s="87"/>
      <c r="X512" s="87"/>
      <c r="Y512" s="87"/>
      <c r="Z512" s="87"/>
      <c r="AA512" s="87"/>
      <c r="AB512" s="87"/>
      <c r="AC512" s="87"/>
      <c r="AD512" s="87"/>
      <c r="AE512" s="87"/>
      <c r="AF512" s="87"/>
    </row>
    <row r="513" spans="1:32" s="111" customFormat="1" ht="189.6" customHeight="1" outlineLevel="1">
      <c r="A513" s="102">
        <v>156</v>
      </c>
      <c r="B513" s="84">
        <f t="shared" si="24"/>
        <v>156</v>
      </c>
      <c r="C513" s="186" t="str">
        <f t="shared" si="25"/>
        <v>IVF156</v>
      </c>
      <c r="D513" s="80" t="s">
        <v>572</v>
      </c>
      <c r="E513" s="102">
        <v>20</v>
      </c>
      <c r="F513" s="101" t="s">
        <v>3</v>
      </c>
      <c r="G513" s="103">
        <v>1190</v>
      </c>
      <c r="H513" s="104">
        <f>ROUND(E513*G513,0)</f>
        <v>23800</v>
      </c>
      <c r="I513" s="105">
        <v>12</v>
      </c>
      <c r="J513" s="102" t="str">
        <f>F513</f>
        <v>Rmt</v>
      </c>
      <c r="K513" s="104">
        <f>G513</f>
        <v>1190</v>
      </c>
      <c r="L513" s="104">
        <f>ROUND(I513*K513,0)</f>
        <v>14280</v>
      </c>
      <c r="M513" s="106">
        <f>IF(L513&gt;H513,L513-H513,0)</f>
        <v>0</v>
      </c>
      <c r="N513" s="104">
        <f>IF(H513&gt;L513,H513-L513,0)</f>
        <v>9520</v>
      </c>
      <c r="O513" s="83" t="s">
        <v>599</v>
      </c>
      <c r="P513" s="111" t="s">
        <v>225</v>
      </c>
      <c r="R513" s="87"/>
      <c r="S513" s="87"/>
      <c r="T513" s="149"/>
      <c r="U513" s="87"/>
      <c r="V513" s="87"/>
      <c r="W513" s="87"/>
      <c r="X513" s="87"/>
      <c r="Y513" s="87"/>
      <c r="Z513" s="87"/>
      <c r="AA513" s="87"/>
      <c r="AB513" s="87"/>
      <c r="AC513" s="87"/>
      <c r="AD513" s="87"/>
      <c r="AE513" s="87"/>
      <c r="AF513" s="87"/>
    </row>
    <row r="514" spans="1:32" s="111" customFormat="1" ht="15.6" outlineLevel="1">
      <c r="A514" s="82"/>
      <c r="B514" s="84" t="str">
        <f t="shared" si="24"/>
        <v/>
      </c>
      <c r="C514" s="186"/>
      <c r="D514" s="184" t="s">
        <v>660</v>
      </c>
      <c r="E514" s="82"/>
      <c r="F514" s="82"/>
      <c r="G514" s="106"/>
      <c r="H514" s="106"/>
      <c r="I514" s="81"/>
      <c r="J514" s="82"/>
      <c r="K514" s="106"/>
      <c r="L514" s="106"/>
      <c r="M514" s="106"/>
      <c r="N514" s="106"/>
      <c r="O514" s="83"/>
      <c r="P514" s="111" t="s">
        <v>225</v>
      </c>
      <c r="R514" s="87"/>
      <c r="S514" s="87"/>
      <c r="T514" s="149"/>
      <c r="U514" s="87"/>
      <c r="V514" s="87"/>
      <c r="W514" s="87"/>
      <c r="X514" s="87"/>
      <c r="Y514" s="87"/>
      <c r="Z514" s="87"/>
      <c r="AA514" s="87"/>
      <c r="AB514" s="87"/>
      <c r="AC514" s="87"/>
      <c r="AD514" s="87"/>
      <c r="AE514" s="87"/>
      <c r="AF514" s="87"/>
    </row>
    <row r="515" spans="1:32" s="111" customFormat="1" ht="15.6" outlineLevel="1">
      <c r="A515" s="82"/>
      <c r="B515" s="84"/>
      <c r="C515" s="186"/>
      <c r="D515" s="184"/>
      <c r="E515" s="82"/>
      <c r="F515" s="82"/>
      <c r="G515" s="106"/>
      <c r="H515" s="106"/>
      <c r="I515" s="81"/>
      <c r="J515" s="82"/>
      <c r="K515" s="106"/>
      <c r="L515" s="106"/>
      <c r="M515" s="106"/>
      <c r="N515" s="106"/>
      <c r="O515" s="83"/>
      <c r="P515" s="111" t="s">
        <v>225</v>
      </c>
      <c r="R515" s="87"/>
      <c r="S515" s="87"/>
      <c r="T515" s="149"/>
      <c r="U515" s="87"/>
      <c r="V515" s="87"/>
      <c r="W515" s="87"/>
      <c r="X515" s="87"/>
      <c r="Y515" s="87"/>
      <c r="Z515" s="87"/>
      <c r="AA515" s="87"/>
      <c r="AB515" s="87"/>
      <c r="AC515" s="87"/>
      <c r="AD515" s="87"/>
      <c r="AE515" s="87"/>
      <c r="AF515" s="87"/>
    </row>
    <row r="516" spans="1:32" s="111" customFormat="1" ht="60.6" outlineLevel="1">
      <c r="A516" s="102">
        <v>157</v>
      </c>
      <c r="B516" s="84">
        <f t="shared" si="24"/>
        <v>157</v>
      </c>
      <c r="C516" s="186" t="str">
        <f t="shared" si="25"/>
        <v>IVF157</v>
      </c>
      <c r="D516" s="80" t="s">
        <v>741</v>
      </c>
      <c r="E516" s="102">
        <v>50</v>
      </c>
      <c r="F516" s="101" t="s">
        <v>3</v>
      </c>
      <c r="G516" s="103">
        <v>670</v>
      </c>
      <c r="H516" s="104">
        <f>ROUND(E516*G516,0)</f>
        <v>33500</v>
      </c>
      <c r="I516" s="105">
        <v>0</v>
      </c>
      <c r="J516" s="102" t="str">
        <f>F516</f>
        <v>Rmt</v>
      </c>
      <c r="K516" s="104">
        <f>G516</f>
        <v>670</v>
      </c>
      <c r="L516" s="104">
        <f>ROUND(I516*K516,0)</f>
        <v>0</v>
      </c>
      <c r="M516" s="106">
        <f>IF(L516&gt;H516,L516-H516,0)</f>
        <v>0</v>
      </c>
      <c r="N516" s="104">
        <f>IF(H516&gt;L516,H516-L516,0)</f>
        <v>33500</v>
      </c>
      <c r="O516" s="83" t="s">
        <v>843</v>
      </c>
      <c r="P516" s="111" t="s">
        <v>225</v>
      </c>
      <c r="R516" s="87"/>
      <c r="S516" s="87"/>
      <c r="T516" s="149"/>
      <c r="U516" s="87"/>
      <c r="V516" s="87"/>
      <c r="W516" s="87"/>
      <c r="X516" s="87"/>
      <c r="Y516" s="87"/>
      <c r="Z516" s="87"/>
      <c r="AA516" s="87"/>
      <c r="AB516" s="87"/>
      <c r="AC516" s="87"/>
      <c r="AD516" s="87"/>
      <c r="AE516" s="87"/>
      <c r="AF516" s="87"/>
    </row>
    <row r="517" spans="1:32" s="111" customFormat="1" outlineLevel="1">
      <c r="A517" s="82"/>
      <c r="B517" s="84" t="str">
        <f t="shared" si="24"/>
        <v/>
      </c>
      <c r="C517" s="186"/>
      <c r="D517" s="80"/>
      <c r="E517" s="82"/>
      <c r="F517" s="82"/>
      <c r="G517" s="106"/>
      <c r="H517" s="106"/>
      <c r="I517" s="81"/>
      <c r="J517" s="82"/>
      <c r="K517" s="106"/>
      <c r="L517" s="106"/>
      <c r="M517" s="106"/>
      <c r="N517" s="106"/>
      <c r="O517" s="83"/>
      <c r="P517" s="111" t="s">
        <v>225</v>
      </c>
      <c r="R517" s="87"/>
      <c r="S517" s="87"/>
      <c r="T517" s="149"/>
      <c r="U517" s="87"/>
      <c r="V517" s="87"/>
      <c r="W517" s="87"/>
      <c r="X517" s="87"/>
      <c r="Y517" s="87"/>
      <c r="Z517" s="87"/>
      <c r="AA517" s="87"/>
      <c r="AB517" s="87"/>
      <c r="AC517" s="87"/>
      <c r="AD517" s="87"/>
      <c r="AE517" s="87"/>
      <c r="AF517" s="87"/>
    </row>
    <row r="518" spans="1:32" s="111" customFormat="1" ht="60.6" outlineLevel="1">
      <c r="A518" s="102">
        <v>158</v>
      </c>
      <c r="B518" s="84">
        <f t="shared" si="24"/>
        <v>158</v>
      </c>
      <c r="C518" s="186" t="str">
        <f t="shared" si="25"/>
        <v>IVF158</v>
      </c>
      <c r="D518" s="80" t="s">
        <v>742</v>
      </c>
      <c r="E518" s="102">
        <v>50</v>
      </c>
      <c r="F518" s="101" t="s">
        <v>3</v>
      </c>
      <c r="G518" s="103">
        <v>515</v>
      </c>
      <c r="H518" s="104">
        <f>ROUND(E518*G518,0)</f>
        <v>25750</v>
      </c>
      <c r="I518" s="105">
        <v>12</v>
      </c>
      <c r="J518" s="102" t="str">
        <f>F518</f>
        <v>Rmt</v>
      </c>
      <c r="K518" s="104">
        <f>G518</f>
        <v>515</v>
      </c>
      <c r="L518" s="104">
        <f>ROUND(I518*K518,0)</f>
        <v>6180</v>
      </c>
      <c r="M518" s="106">
        <f>IF(L518&gt;H518,L518-H518,0)</f>
        <v>0</v>
      </c>
      <c r="N518" s="104">
        <f>IF(H518&gt;L518,H518-L518,0)</f>
        <v>19570</v>
      </c>
      <c r="O518" s="83" t="s">
        <v>599</v>
      </c>
      <c r="P518" s="111" t="s">
        <v>225</v>
      </c>
      <c r="R518" s="87"/>
      <c r="S518" s="87"/>
      <c r="T518" s="149"/>
      <c r="U518" s="87"/>
      <c r="V518" s="87"/>
      <c r="W518" s="87"/>
      <c r="X518" s="87"/>
      <c r="Y518" s="87"/>
      <c r="Z518" s="87"/>
      <c r="AA518" s="87"/>
      <c r="AB518" s="87"/>
      <c r="AC518" s="87"/>
      <c r="AD518" s="87"/>
      <c r="AE518" s="87"/>
      <c r="AF518" s="87"/>
    </row>
    <row r="519" spans="1:32" s="111" customFormat="1" ht="15.6" outlineLevel="1">
      <c r="A519" s="82"/>
      <c r="B519" s="84" t="str">
        <f t="shared" si="24"/>
        <v/>
      </c>
      <c r="C519" s="186"/>
      <c r="D519" s="184" t="s">
        <v>660</v>
      </c>
      <c r="E519" s="82"/>
      <c r="F519" s="82"/>
      <c r="G519" s="106"/>
      <c r="H519" s="106"/>
      <c r="I519" s="81"/>
      <c r="J519" s="82"/>
      <c r="K519" s="106"/>
      <c r="L519" s="106"/>
      <c r="M519" s="106"/>
      <c r="N519" s="106"/>
      <c r="O519" s="83"/>
      <c r="P519" s="111" t="s">
        <v>225</v>
      </c>
      <c r="R519" s="87"/>
      <c r="S519" s="87"/>
      <c r="T519" s="149"/>
      <c r="U519" s="87"/>
      <c r="V519" s="87"/>
      <c r="W519" s="87"/>
      <c r="X519" s="87"/>
      <c r="Y519" s="87"/>
      <c r="Z519" s="87"/>
      <c r="AA519" s="87"/>
      <c r="AB519" s="87"/>
      <c r="AC519" s="87"/>
      <c r="AD519" s="87"/>
      <c r="AE519" s="87"/>
      <c r="AF519" s="87"/>
    </row>
    <row r="520" spans="1:32" s="111" customFormat="1" ht="15.6" outlineLevel="1">
      <c r="A520" s="82"/>
      <c r="B520" s="84"/>
      <c r="C520" s="186"/>
      <c r="D520" s="184"/>
      <c r="E520" s="82"/>
      <c r="F520" s="82"/>
      <c r="G520" s="106"/>
      <c r="H520" s="106"/>
      <c r="I520" s="81"/>
      <c r="J520" s="82"/>
      <c r="K520" s="106"/>
      <c r="L520" s="106"/>
      <c r="M520" s="106"/>
      <c r="N520" s="106"/>
      <c r="O520" s="83"/>
      <c r="P520" s="111" t="s">
        <v>225</v>
      </c>
      <c r="R520" s="87"/>
      <c r="S520" s="87"/>
      <c r="T520" s="149"/>
      <c r="U520" s="87"/>
      <c r="V520" s="87"/>
      <c r="W520" s="87"/>
      <c r="X520" s="87"/>
      <c r="Y520" s="87"/>
      <c r="Z520" s="87"/>
      <c r="AA520" s="87"/>
      <c r="AB520" s="87"/>
      <c r="AC520" s="87"/>
      <c r="AD520" s="87"/>
      <c r="AE520" s="87"/>
      <c r="AF520" s="87"/>
    </row>
    <row r="521" spans="1:32" s="111" customFormat="1" ht="151.19999999999999" outlineLevel="1">
      <c r="A521" s="102">
        <v>159</v>
      </c>
      <c r="B521" s="84">
        <f t="shared" si="24"/>
        <v>159</v>
      </c>
      <c r="C521" s="186" t="str">
        <f t="shared" si="25"/>
        <v>IVF159</v>
      </c>
      <c r="D521" s="80" t="s">
        <v>573</v>
      </c>
      <c r="E521" s="102">
        <v>30</v>
      </c>
      <c r="F521" s="101" t="s">
        <v>4</v>
      </c>
      <c r="G521" s="103">
        <v>2600</v>
      </c>
      <c r="H521" s="104">
        <f>ROUND(E521*G521,0)</f>
        <v>78000</v>
      </c>
      <c r="I521" s="105">
        <v>0</v>
      </c>
      <c r="J521" s="102" t="str">
        <f>F521</f>
        <v>Sqm</v>
      </c>
      <c r="K521" s="104">
        <f>G521</f>
        <v>2600</v>
      </c>
      <c r="L521" s="104">
        <f>ROUND(I521*K521,0)</f>
        <v>0</v>
      </c>
      <c r="M521" s="106">
        <f>IF(L521&gt;H521,L521-H521,0)</f>
        <v>0</v>
      </c>
      <c r="N521" s="104">
        <f>IF(H521&gt;L521,H521-L521,0)</f>
        <v>78000</v>
      </c>
      <c r="O521" s="83" t="s">
        <v>692</v>
      </c>
      <c r="P521" s="111" t="s">
        <v>225</v>
      </c>
      <c r="R521" s="87"/>
      <c r="S521" s="87"/>
      <c r="T521" s="149"/>
      <c r="U521" s="87"/>
      <c r="V521" s="87"/>
      <c r="W521" s="87"/>
      <c r="X521" s="87"/>
      <c r="Y521" s="87"/>
      <c r="Z521" s="87"/>
      <c r="AA521" s="87"/>
      <c r="AB521" s="87"/>
      <c r="AC521" s="87"/>
      <c r="AD521" s="87"/>
      <c r="AE521" s="87"/>
      <c r="AF521" s="87"/>
    </row>
    <row r="522" spans="1:32" s="111" customFormat="1" outlineLevel="1">
      <c r="A522" s="82"/>
      <c r="B522" s="84" t="str">
        <f t="shared" si="24"/>
        <v/>
      </c>
      <c r="C522" s="186"/>
      <c r="D522" s="80"/>
      <c r="E522" s="82"/>
      <c r="F522" s="82"/>
      <c r="G522" s="106"/>
      <c r="H522" s="106"/>
      <c r="I522" s="81"/>
      <c r="J522" s="82"/>
      <c r="K522" s="106"/>
      <c r="L522" s="106"/>
      <c r="M522" s="106"/>
      <c r="N522" s="106"/>
      <c r="O522" s="83"/>
      <c r="P522" s="111" t="s">
        <v>225</v>
      </c>
      <c r="R522" s="87"/>
      <c r="S522" s="87"/>
      <c r="T522" s="149"/>
      <c r="U522" s="87"/>
      <c r="V522" s="87"/>
      <c r="W522" s="87"/>
      <c r="X522" s="87"/>
      <c r="Y522" s="87"/>
      <c r="Z522" s="87"/>
      <c r="AA522" s="87"/>
      <c r="AB522" s="87"/>
      <c r="AC522" s="87"/>
      <c r="AD522" s="87"/>
      <c r="AE522" s="87"/>
      <c r="AF522" s="87"/>
    </row>
    <row r="523" spans="1:32" s="111" customFormat="1" ht="157.94999999999999" customHeight="1" outlineLevel="1">
      <c r="A523" s="102">
        <v>160</v>
      </c>
      <c r="B523" s="84">
        <f t="shared" si="24"/>
        <v>160</v>
      </c>
      <c r="C523" s="186" t="str">
        <f t="shared" si="25"/>
        <v>IVF160</v>
      </c>
      <c r="D523" s="80" t="s">
        <v>574</v>
      </c>
      <c r="E523" s="102">
        <v>250</v>
      </c>
      <c r="F523" s="101" t="s">
        <v>4</v>
      </c>
      <c r="G523" s="103">
        <v>2325</v>
      </c>
      <c r="H523" s="104">
        <f>ROUND(E523*G523,0)</f>
        <v>581250</v>
      </c>
      <c r="I523" s="105">
        <v>230.24</v>
      </c>
      <c r="J523" s="102" t="str">
        <f>F523</f>
        <v>Sqm</v>
      </c>
      <c r="K523" s="104">
        <f>G523</f>
        <v>2325</v>
      </c>
      <c r="L523" s="104">
        <f>ROUND(I523*K523,0)</f>
        <v>535308</v>
      </c>
      <c r="M523" s="106">
        <f>IF(L523&gt;H523,L523-H523,0)</f>
        <v>0</v>
      </c>
      <c r="N523" s="104">
        <f>IF(H523&gt;L523,H523-L523,0)</f>
        <v>45942</v>
      </c>
      <c r="O523" s="83" t="s">
        <v>599</v>
      </c>
      <c r="P523" s="111" t="s">
        <v>225</v>
      </c>
      <c r="R523" s="87"/>
      <c r="S523" s="87"/>
      <c r="T523" s="149"/>
      <c r="U523" s="87"/>
      <c r="V523" s="87"/>
      <c r="W523" s="87"/>
      <c r="X523" s="87"/>
      <c r="Y523" s="87"/>
      <c r="Z523" s="87"/>
      <c r="AA523" s="87"/>
      <c r="AB523" s="87"/>
      <c r="AC523" s="87"/>
      <c r="AD523" s="87"/>
      <c r="AE523" s="87"/>
      <c r="AF523" s="87"/>
    </row>
    <row r="524" spans="1:32" s="111" customFormat="1" ht="15.6" outlineLevel="1">
      <c r="A524" s="82"/>
      <c r="B524" s="84" t="str">
        <f t="shared" si="24"/>
        <v/>
      </c>
      <c r="C524" s="186"/>
      <c r="D524" s="184" t="s">
        <v>659</v>
      </c>
      <c r="E524" s="82"/>
      <c r="F524" s="82"/>
      <c r="G524" s="106"/>
      <c r="H524" s="106"/>
      <c r="I524" s="81"/>
      <c r="J524" s="82"/>
      <c r="K524" s="106"/>
      <c r="L524" s="106"/>
      <c r="M524" s="106"/>
      <c r="N524" s="106"/>
      <c r="O524" s="83"/>
      <c r="P524" s="111" t="s">
        <v>225</v>
      </c>
      <c r="R524" s="87"/>
      <c r="S524" s="87"/>
      <c r="T524" s="149"/>
      <c r="U524" s="87"/>
      <c r="V524" s="87"/>
      <c r="W524" s="87"/>
      <c r="X524" s="87"/>
      <c r="Y524" s="87"/>
      <c r="Z524" s="87"/>
      <c r="AA524" s="87"/>
      <c r="AB524" s="87"/>
      <c r="AC524" s="87"/>
      <c r="AD524" s="87"/>
      <c r="AE524" s="87"/>
      <c r="AF524" s="87"/>
    </row>
    <row r="525" spans="1:32" s="111" customFormat="1" ht="15.6" outlineLevel="1">
      <c r="A525" s="82"/>
      <c r="B525" s="84"/>
      <c r="C525" s="186"/>
      <c r="D525" s="184"/>
      <c r="E525" s="82"/>
      <c r="F525" s="82"/>
      <c r="G525" s="106"/>
      <c r="H525" s="106"/>
      <c r="I525" s="81"/>
      <c r="J525" s="82"/>
      <c r="K525" s="106"/>
      <c r="L525" s="106"/>
      <c r="M525" s="106"/>
      <c r="N525" s="106"/>
      <c r="O525" s="83"/>
      <c r="P525" s="111" t="s">
        <v>225</v>
      </c>
      <c r="R525" s="87"/>
      <c r="S525" s="87"/>
      <c r="T525" s="149"/>
      <c r="U525" s="87"/>
      <c r="V525" s="87"/>
      <c r="W525" s="87"/>
      <c r="X525" s="87"/>
      <c r="Y525" s="87"/>
      <c r="Z525" s="87"/>
      <c r="AA525" s="87"/>
      <c r="AB525" s="87"/>
      <c r="AC525" s="87"/>
      <c r="AD525" s="87"/>
      <c r="AE525" s="87"/>
      <c r="AF525" s="87"/>
    </row>
    <row r="526" spans="1:32" s="111" customFormat="1" ht="60" customHeight="1" outlineLevel="1">
      <c r="A526" s="102">
        <v>161</v>
      </c>
      <c r="B526" s="84">
        <f t="shared" si="24"/>
        <v>161</v>
      </c>
      <c r="C526" s="186" t="str">
        <f t="shared" si="25"/>
        <v>IVF161</v>
      </c>
      <c r="D526" s="80" t="s">
        <v>136</v>
      </c>
      <c r="E526" s="102">
        <v>2</v>
      </c>
      <c r="F526" s="101" t="s">
        <v>4</v>
      </c>
      <c r="G526" s="103">
        <v>15800</v>
      </c>
      <c r="H526" s="104">
        <f>ROUND(E526*G526,0)</f>
        <v>31600</v>
      </c>
      <c r="I526" s="105">
        <v>1.24</v>
      </c>
      <c r="J526" s="102" t="str">
        <f>F526</f>
        <v>Sqm</v>
      </c>
      <c r="K526" s="104">
        <f>G526</f>
        <v>15800</v>
      </c>
      <c r="L526" s="104">
        <f>ROUND(I526*K526,0)</f>
        <v>19592</v>
      </c>
      <c r="M526" s="106">
        <f>IF(L526&gt;H526,L526-H526,0)</f>
        <v>0</v>
      </c>
      <c r="N526" s="104">
        <f>IF(H526&gt;L526,H526-L526,0)</f>
        <v>12008</v>
      </c>
      <c r="O526" s="83" t="s">
        <v>599</v>
      </c>
      <c r="P526" s="111" t="s">
        <v>225</v>
      </c>
      <c r="R526" s="87"/>
      <c r="S526" s="87"/>
      <c r="T526" s="149"/>
      <c r="U526" s="87"/>
      <c r="V526" s="87"/>
      <c r="W526" s="87"/>
      <c r="X526" s="87"/>
      <c r="Y526" s="87"/>
      <c r="Z526" s="87"/>
      <c r="AA526" s="87"/>
      <c r="AB526" s="87"/>
      <c r="AC526" s="87"/>
      <c r="AD526" s="87"/>
      <c r="AE526" s="87"/>
      <c r="AF526" s="87"/>
    </row>
    <row r="527" spans="1:32" s="111" customFormat="1" ht="15.6" outlineLevel="1">
      <c r="A527" s="82"/>
      <c r="B527" s="84" t="str">
        <f t="shared" si="24"/>
        <v/>
      </c>
      <c r="C527" s="186"/>
      <c r="D527" s="184" t="s">
        <v>661</v>
      </c>
      <c r="E527" s="82"/>
      <c r="F527" s="82"/>
      <c r="G527" s="106"/>
      <c r="H527" s="106"/>
      <c r="I527" s="81"/>
      <c r="J527" s="82"/>
      <c r="K527" s="106"/>
      <c r="L527" s="106"/>
      <c r="M527" s="106"/>
      <c r="N527" s="106"/>
      <c r="O527" s="83"/>
      <c r="P527" s="111" t="s">
        <v>225</v>
      </c>
      <c r="R527" s="87"/>
      <c r="S527" s="87"/>
      <c r="T527" s="149"/>
      <c r="U527" s="87"/>
      <c r="V527" s="87"/>
      <c r="W527" s="87"/>
      <c r="X527" s="87"/>
      <c r="Y527" s="87"/>
      <c r="Z527" s="87"/>
      <c r="AA527" s="87"/>
      <c r="AB527" s="87"/>
      <c r="AC527" s="87"/>
      <c r="AD527" s="87"/>
      <c r="AE527" s="87"/>
      <c r="AF527" s="87"/>
    </row>
    <row r="528" spans="1:32" s="111" customFormat="1" ht="15.6" outlineLevel="1">
      <c r="A528" s="82"/>
      <c r="B528" s="84"/>
      <c r="C528" s="186"/>
      <c r="D528" s="184"/>
      <c r="E528" s="82"/>
      <c r="F528" s="82"/>
      <c r="G528" s="106"/>
      <c r="H528" s="106"/>
      <c r="I528" s="81"/>
      <c r="J528" s="82"/>
      <c r="K528" s="106"/>
      <c r="L528" s="106"/>
      <c r="M528" s="106"/>
      <c r="N528" s="106"/>
      <c r="O528" s="83"/>
      <c r="P528" s="111" t="s">
        <v>225</v>
      </c>
      <c r="R528" s="87"/>
      <c r="S528" s="87"/>
      <c r="T528" s="149"/>
      <c r="U528" s="87"/>
      <c r="V528" s="87"/>
      <c r="W528" s="87"/>
      <c r="X528" s="87"/>
      <c r="Y528" s="87"/>
      <c r="Z528" s="87"/>
      <c r="AA528" s="87"/>
      <c r="AB528" s="87"/>
      <c r="AC528" s="87"/>
      <c r="AD528" s="87"/>
      <c r="AE528" s="87"/>
      <c r="AF528" s="87"/>
    </row>
    <row r="529" spans="1:32" s="111" customFormat="1" ht="66.75" customHeight="1" outlineLevel="1">
      <c r="A529" s="102">
        <v>162</v>
      </c>
      <c r="B529" s="84">
        <f t="shared" si="24"/>
        <v>162</v>
      </c>
      <c r="C529" s="186" t="str">
        <f t="shared" si="25"/>
        <v>IVF162</v>
      </c>
      <c r="D529" s="80" t="s">
        <v>137</v>
      </c>
      <c r="E529" s="102">
        <v>2</v>
      </c>
      <c r="F529" s="101" t="s">
        <v>4</v>
      </c>
      <c r="G529" s="103">
        <v>25900</v>
      </c>
      <c r="H529" s="104">
        <f>ROUND(E529*G529,0)</f>
        <v>51800</v>
      </c>
      <c r="I529" s="105">
        <v>0.84</v>
      </c>
      <c r="J529" s="102" t="str">
        <f>F529</f>
        <v>Sqm</v>
      </c>
      <c r="K529" s="104">
        <f>G529</f>
        <v>25900</v>
      </c>
      <c r="L529" s="104">
        <f>ROUND(I529*K529,0)</f>
        <v>21756</v>
      </c>
      <c r="M529" s="106">
        <f>IF(L529&gt;H529,L529-H529,0)</f>
        <v>0</v>
      </c>
      <c r="N529" s="104">
        <f>IF(H529&gt;L529,H529-L529,0)</f>
        <v>30044</v>
      </c>
      <c r="O529" s="83" t="s">
        <v>599</v>
      </c>
      <c r="P529" s="111" t="s">
        <v>225</v>
      </c>
      <c r="R529" s="87"/>
      <c r="S529" s="87"/>
      <c r="T529" s="149"/>
      <c r="U529" s="87"/>
      <c r="V529" s="87"/>
      <c r="W529" s="87"/>
      <c r="X529" s="87"/>
      <c r="Y529" s="87"/>
      <c r="Z529" s="87"/>
      <c r="AA529" s="87"/>
      <c r="AB529" s="87"/>
      <c r="AC529" s="87"/>
      <c r="AD529" s="87"/>
      <c r="AE529" s="87"/>
      <c r="AF529" s="87"/>
    </row>
    <row r="530" spans="1:32" s="111" customFormat="1" ht="15.6" outlineLevel="1">
      <c r="A530" s="82"/>
      <c r="B530" s="84" t="str">
        <f t="shared" si="24"/>
        <v/>
      </c>
      <c r="C530" s="186"/>
      <c r="D530" s="184" t="s">
        <v>661</v>
      </c>
      <c r="E530" s="82"/>
      <c r="F530" s="82"/>
      <c r="G530" s="106"/>
      <c r="H530" s="106"/>
      <c r="I530" s="81"/>
      <c r="J530" s="82"/>
      <c r="K530" s="106"/>
      <c r="L530" s="106"/>
      <c r="M530" s="106"/>
      <c r="N530" s="106"/>
      <c r="O530" s="83"/>
      <c r="P530" s="111" t="s">
        <v>225</v>
      </c>
      <c r="R530" s="87"/>
      <c r="S530" s="87"/>
      <c r="T530" s="149"/>
      <c r="U530" s="87"/>
      <c r="V530" s="87"/>
      <c r="W530" s="87"/>
      <c r="X530" s="87"/>
      <c r="Y530" s="87"/>
      <c r="Z530" s="87"/>
      <c r="AA530" s="87"/>
      <c r="AB530" s="87"/>
      <c r="AC530" s="87"/>
      <c r="AD530" s="87"/>
      <c r="AE530" s="87"/>
      <c r="AF530" s="87"/>
    </row>
    <row r="531" spans="1:32" s="111" customFormat="1" ht="13.2" customHeight="1" outlineLevel="1">
      <c r="A531" s="82"/>
      <c r="B531" s="84"/>
      <c r="C531" s="186"/>
      <c r="D531" s="184"/>
      <c r="E531" s="82"/>
      <c r="F531" s="82"/>
      <c r="G531" s="106"/>
      <c r="H531" s="106"/>
      <c r="I531" s="81"/>
      <c r="J531" s="82"/>
      <c r="K531" s="106"/>
      <c r="L531" s="106"/>
      <c r="M531" s="106"/>
      <c r="N531" s="106"/>
      <c r="O531" s="257"/>
      <c r="P531" s="111" t="s">
        <v>225</v>
      </c>
      <c r="R531" s="87"/>
      <c r="S531" s="87"/>
      <c r="T531" s="149"/>
      <c r="U531" s="87"/>
      <c r="V531" s="87"/>
      <c r="W531" s="87"/>
      <c r="X531" s="87"/>
      <c r="Y531" s="87"/>
      <c r="Z531" s="87"/>
      <c r="AA531" s="87"/>
      <c r="AB531" s="87"/>
      <c r="AC531" s="87"/>
      <c r="AD531" s="87"/>
      <c r="AE531" s="87"/>
      <c r="AF531" s="87"/>
    </row>
    <row r="532" spans="1:32" s="111" customFormat="1" ht="35.4" customHeight="1" outlineLevel="1">
      <c r="A532" s="102">
        <v>163</v>
      </c>
      <c r="B532" s="84">
        <f t="shared" si="24"/>
        <v>163</v>
      </c>
      <c r="C532" s="186" t="str">
        <f t="shared" si="25"/>
        <v>IVF163</v>
      </c>
      <c r="D532" s="80" t="s">
        <v>138</v>
      </c>
      <c r="E532" s="102">
        <v>2</v>
      </c>
      <c r="F532" s="101" t="s">
        <v>4</v>
      </c>
      <c r="G532" s="103">
        <v>26300</v>
      </c>
      <c r="H532" s="104">
        <f>ROUND(E532*G532,0)</f>
        <v>52600</v>
      </c>
      <c r="I532" s="155">
        <v>2</v>
      </c>
      <c r="J532" s="102" t="str">
        <f>F532</f>
        <v>Sqm</v>
      </c>
      <c r="K532" s="104">
        <f>G532</f>
        <v>26300</v>
      </c>
      <c r="L532" s="104">
        <f>ROUND(I532*K532,0)</f>
        <v>52600</v>
      </c>
      <c r="M532" s="106">
        <f>IF(L532&gt;H532,L532-H532,0)</f>
        <v>0</v>
      </c>
      <c r="N532" s="104">
        <f>IF(H532&gt;L532,H532-L532,0)</f>
        <v>0</v>
      </c>
      <c r="O532" s="770" t="s">
        <v>713</v>
      </c>
      <c r="P532" s="111" t="s">
        <v>225</v>
      </c>
      <c r="R532" s="87"/>
      <c r="S532" s="87"/>
      <c r="T532" s="149"/>
      <c r="U532" s="87"/>
      <c r="V532" s="87"/>
      <c r="W532" s="87"/>
      <c r="X532" s="87"/>
      <c r="Y532" s="87"/>
      <c r="Z532" s="87"/>
      <c r="AA532" s="87"/>
      <c r="AB532" s="87"/>
      <c r="AC532" s="87"/>
      <c r="AD532" s="87"/>
      <c r="AE532" s="87"/>
      <c r="AF532" s="87"/>
    </row>
    <row r="533" spans="1:32" s="111" customFormat="1" ht="15.6" outlineLevel="1">
      <c r="A533" s="82"/>
      <c r="B533" s="84" t="str">
        <f t="shared" si="24"/>
        <v/>
      </c>
      <c r="C533" s="186"/>
      <c r="D533" s="110" t="s">
        <v>184</v>
      </c>
      <c r="E533" s="82"/>
      <c r="F533" s="82"/>
      <c r="G533" s="106"/>
      <c r="H533" s="106"/>
      <c r="I533" s="81">
        <v>1.29</v>
      </c>
      <c r="J533" s="82" t="s">
        <v>4</v>
      </c>
      <c r="K533" s="103">
        <v>26300</v>
      </c>
      <c r="L533" s="104">
        <f>ROUND(I533*K533,0)</f>
        <v>33927</v>
      </c>
      <c r="M533" s="106">
        <f>IF(L533&gt;H533,L533-H533,0)</f>
        <v>33927</v>
      </c>
      <c r="N533" s="104">
        <f>IF(H533&gt;L533,H533-L533,0)</f>
        <v>0</v>
      </c>
      <c r="O533" s="771"/>
      <c r="P533" s="111" t="s">
        <v>225</v>
      </c>
      <c r="R533" s="87"/>
      <c r="S533" s="87"/>
      <c r="T533" s="149"/>
      <c r="U533" s="87"/>
      <c r="V533" s="87"/>
      <c r="W533" s="87"/>
      <c r="X533" s="87"/>
      <c r="Y533" s="87"/>
      <c r="Z533" s="87"/>
      <c r="AA533" s="87"/>
      <c r="AB533" s="87"/>
      <c r="AC533" s="87"/>
      <c r="AD533" s="87"/>
      <c r="AE533" s="87"/>
      <c r="AF533" s="87"/>
    </row>
    <row r="534" spans="1:32" s="111" customFormat="1" ht="15.6" outlineLevel="1">
      <c r="A534" s="82"/>
      <c r="B534" s="84" t="str">
        <f t="shared" si="24"/>
        <v/>
      </c>
      <c r="C534" s="186"/>
      <c r="D534" s="184" t="s">
        <v>662</v>
      </c>
      <c r="E534" s="82"/>
      <c r="F534" s="82"/>
      <c r="G534" s="106"/>
      <c r="H534" s="106"/>
      <c r="I534" s="81"/>
      <c r="J534" s="82"/>
      <c r="K534" s="103"/>
      <c r="L534" s="104"/>
      <c r="M534" s="106"/>
      <c r="N534" s="104"/>
      <c r="O534" s="83"/>
      <c r="P534" s="111" t="s">
        <v>225</v>
      </c>
      <c r="R534" s="87"/>
      <c r="S534" s="87"/>
      <c r="T534" s="149"/>
      <c r="U534" s="87"/>
      <c r="V534" s="87"/>
      <c r="W534" s="87"/>
      <c r="X534" s="87"/>
      <c r="Y534" s="87"/>
      <c r="Z534" s="87"/>
      <c r="AA534" s="87"/>
      <c r="AB534" s="87"/>
      <c r="AC534" s="87"/>
      <c r="AD534" s="87"/>
      <c r="AE534" s="87"/>
      <c r="AF534" s="87"/>
    </row>
    <row r="535" spans="1:32" s="111" customFormat="1" ht="13.2" customHeight="1" outlineLevel="1">
      <c r="A535" s="82"/>
      <c r="B535" s="84"/>
      <c r="C535" s="186"/>
      <c r="D535" s="184"/>
      <c r="E535" s="82"/>
      <c r="F535" s="82"/>
      <c r="G535" s="106"/>
      <c r="H535" s="106"/>
      <c r="I535" s="81"/>
      <c r="J535" s="82"/>
      <c r="K535" s="103"/>
      <c r="L535" s="104"/>
      <c r="M535" s="106"/>
      <c r="N535" s="104"/>
      <c r="O535" s="257"/>
      <c r="P535" s="111" t="s">
        <v>225</v>
      </c>
      <c r="R535" s="87"/>
      <c r="S535" s="87"/>
      <c r="T535" s="149"/>
      <c r="U535" s="87"/>
      <c r="V535" s="87"/>
      <c r="W535" s="87"/>
      <c r="X535" s="87"/>
      <c r="Y535" s="87"/>
      <c r="Z535" s="87"/>
      <c r="AA535" s="87"/>
      <c r="AB535" s="87"/>
      <c r="AC535" s="87"/>
      <c r="AD535" s="87"/>
      <c r="AE535" s="87"/>
      <c r="AF535" s="87"/>
    </row>
    <row r="536" spans="1:32" s="111" customFormat="1" ht="37.950000000000003" customHeight="1" outlineLevel="1">
      <c r="A536" s="102">
        <v>164</v>
      </c>
      <c r="B536" s="84">
        <f t="shared" si="24"/>
        <v>164</v>
      </c>
      <c r="C536" s="186" t="str">
        <f t="shared" si="25"/>
        <v>IVF164</v>
      </c>
      <c r="D536" s="80" t="s">
        <v>139</v>
      </c>
      <c r="E536" s="102">
        <v>1</v>
      </c>
      <c r="F536" s="101" t="s">
        <v>4</v>
      </c>
      <c r="G536" s="103">
        <v>8125</v>
      </c>
      <c r="H536" s="104">
        <f>ROUND(E536*G536,0)</f>
        <v>8125</v>
      </c>
      <c r="I536" s="155">
        <v>1</v>
      </c>
      <c r="J536" s="102" t="str">
        <f>F536</f>
        <v>Sqm</v>
      </c>
      <c r="K536" s="104">
        <f>G536</f>
        <v>8125</v>
      </c>
      <c r="L536" s="104">
        <f>ROUND(I536*K536,0)</f>
        <v>8125</v>
      </c>
      <c r="M536" s="106">
        <f>IF(L536&gt;H536,L536-H536,0)</f>
        <v>0</v>
      </c>
      <c r="N536" s="104">
        <f>IF(H536&gt;L536,H536-L536,0)</f>
        <v>0</v>
      </c>
      <c r="O536" s="770" t="s">
        <v>713</v>
      </c>
      <c r="P536" s="111" t="s">
        <v>225</v>
      </c>
      <c r="R536" s="87"/>
      <c r="S536" s="87"/>
      <c r="T536" s="149"/>
      <c r="U536" s="87"/>
      <c r="V536" s="87"/>
      <c r="W536" s="87"/>
      <c r="X536" s="87"/>
      <c r="Y536" s="87"/>
      <c r="Z536" s="87"/>
      <c r="AA536" s="87"/>
      <c r="AB536" s="87"/>
      <c r="AC536" s="87"/>
      <c r="AD536" s="87"/>
      <c r="AE536" s="87"/>
      <c r="AF536" s="87"/>
    </row>
    <row r="537" spans="1:32" s="111" customFormat="1" ht="15.6" outlineLevel="1">
      <c r="A537" s="82"/>
      <c r="B537" s="84" t="str">
        <f t="shared" si="24"/>
        <v/>
      </c>
      <c r="C537" s="186"/>
      <c r="D537" s="110" t="s">
        <v>184</v>
      </c>
      <c r="E537" s="82"/>
      <c r="F537" s="82"/>
      <c r="G537" s="106"/>
      <c r="H537" s="106"/>
      <c r="I537" s="81">
        <v>0.25</v>
      </c>
      <c r="J537" s="82" t="s">
        <v>4</v>
      </c>
      <c r="K537" s="103">
        <v>8125</v>
      </c>
      <c r="L537" s="104">
        <f>ROUND(I537*K537,0)</f>
        <v>2031</v>
      </c>
      <c r="M537" s="106">
        <f>IF(L537&gt;H537,L537-H537,0)</f>
        <v>2031</v>
      </c>
      <c r="N537" s="104">
        <f>IF(H537&gt;L537,H537-L537,0)</f>
        <v>0</v>
      </c>
      <c r="O537" s="771"/>
      <c r="P537" s="111" t="s">
        <v>225</v>
      </c>
      <c r="R537" s="87"/>
      <c r="S537" s="87"/>
      <c r="T537" s="149"/>
      <c r="U537" s="87"/>
      <c r="V537" s="87"/>
      <c r="W537" s="87"/>
      <c r="X537" s="87"/>
      <c r="Y537" s="87"/>
      <c r="Z537" s="87"/>
      <c r="AA537" s="87"/>
      <c r="AB537" s="87"/>
      <c r="AC537" s="87"/>
      <c r="AD537" s="87"/>
      <c r="AE537" s="87"/>
      <c r="AF537" s="87"/>
    </row>
    <row r="538" spans="1:32" s="111" customFormat="1" ht="15.6" outlineLevel="1">
      <c r="A538" s="82"/>
      <c r="B538" s="84" t="str">
        <f t="shared" si="24"/>
        <v/>
      </c>
      <c r="C538" s="186"/>
      <c r="D538" s="184" t="s">
        <v>661</v>
      </c>
      <c r="E538" s="82"/>
      <c r="F538" s="82"/>
      <c r="G538" s="106"/>
      <c r="H538" s="106"/>
      <c r="I538" s="81"/>
      <c r="J538" s="82"/>
      <c r="K538" s="103"/>
      <c r="L538" s="104"/>
      <c r="M538" s="106"/>
      <c r="N538" s="104"/>
      <c r="O538" s="83"/>
      <c r="P538" s="111" t="s">
        <v>225</v>
      </c>
      <c r="R538" s="87"/>
      <c r="S538" s="87"/>
      <c r="T538" s="149"/>
      <c r="U538" s="87"/>
      <c r="V538" s="87"/>
      <c r="W538" s="87"/>
      <c r="X538" s="87"/>
      <c r="Y538" s="87"/>
      <c r="Z538" s="87"/>
      <c r="AA538" s="87"/>
      <c r="AB538" s="87"/>
      <c r="AC538" s="87"/>
      <c r="AD538" s="87"/>
      <c r="AE538" s="87"/>
      <c r="AF538" s="87"/>
    </row>
    <row r="539" spans="1:32" s="111" customFormat="1" ht="12.45" customHeight="1" outlineLevel="1">
      <c r="A539" s="82"/>
      <c r="B539" s="84"/>
      <c r="C539" s="186"/>
      <c r="D539" s="184"/>
      <c r="E539" s="82"/>
      <c r="F539" s="82"/>
      <c r="G539" s="106"/>
      <c r="H539" s="106"/>
      <c r="I539" s="81"/>
      <c r="J539" s="82"/>
      <c r="K539" s="103"/>
      <c r="L539" s="104"/>
      <c r="M539" s="106"/>
      <c r="N539" s="104"/>
      <c r="O539" s="83"/>
      <c r="P539" s="111" t="s">
        <v>225</v>
      </c>
      <c r="R539" s="87"/>
      <c r="S539" s="87"/>
      <c r="T539" s="149"/>
      <c r="U539" s="87"/>
      <c r="V539" s="87"/>
      <c r="W539" s="87"/>
      <c r="X539" s="87"/>
      <c r="Y539" s="87"/>
      <c r="Z539" s="87"/>
      <c r="AA539" s="87"/>
      <c r="AB539" s="87"/>
      <c r="AC539" s="87"/>
      <c r="AD539" s="87"/>
      <c r="AE539" s="87"/>
      <c r="AF539" s="87"/>
    </row>
    <row r="540" spans="1:32" s="111" customFormat="1" ht="55.95" customHeight="1" outlineLevel="1">
      <c r="A540" s="102">
        <v>165</v>
      </c>
      <c r="B540" s="84">
        <f t="shared" si="24"/>
        <v>165</v>
      </c>
      <c r="C540" s="186" t="str">
        <f t="shared" si="25"/>
        <v>IVF165</v>
      </c>
      <c r="D540" s="80" t="s">
        <v>140</v>
      </c>
      <c r="E540" s="102">
        <v>1</v>
      </c>
      <c r="F540" s="101" t="s">
        <v>4</v>
      </c>
      <c r="G540" s="103">
        <v>7550</v>
      </c>
      <c r="H540" s="104">
        <f>ROUND(E540*G540,0)</f>
        <v>7550</v>
      </c>
      <c r="I540" s="105">
        <v>0.72</v>
      </c>
      <c r="J540" s="102" t="str">
        <f>F540</f>
        <v>Sqm</v>
      </c>
      <c r="K540" s="104">
        <f>G540</f>
        <v>7550</v>
      </c>
      <c r="L540" s="104">
        <f>ROUND(I540*K540,0)</f>
        <v>5436</v>
      </c>
      <c r="M540" s="106">
        <f>IF(L540&gt;H540,L540-H540,0)</f>
        <v>0</v>
      </c>
      <c r="N540" s="104">
        <f>IF(H540&gt;L540,H540-L540,0)</f>
        <v>2114</v>
      </c>
      <c r="O540" s="83" t="s">
        <v>599</v>
      </c>
      <c r="P540" s="111" t="s">
        <v>225</v>
      </c>
      <c r="R540" s="87"/>
      <c r="S540" s="87"/>
      <c r="T540" s="149"/>
      <c r="U540" s="87"/>
      <c r="V540" s="87"/>
      <c r="W540" s="87"/>
      <c r="X540" s="87"/>
      <c r="Y540" s="87"/>
      <c r="Z540" s="87"/>
      <c r="AA540" s="87"/>
      <c r="AB540" s="87"/>
      <c r="AC540" s="87"/>
      <c r="AD540" s="87"/>
      <c r="AE540" s="87"/>
      <c r="AF540" s="87"/>
    </row>
    <row r="541" spans="1:32" s="111" customFormat="1" ht="15.6" outlineLevel="1">
      <c r="A541" s="82"/>
      <c r="B541" s="84"/>
      <c r="C541" s="186"/>
      <c r="D541" s="184" t="s">
        <v>661</v>
      </c>
      <c r="E541" s="82"/>
      <c r="F541" s="82"/>
      <c r="G541" s="106"/>
      <c r="H541" s="106"/>
      <c r="I541" s="81"/>
      <c r="J541" s="82"/>
      <c r="K541" s="106"/>
      <c r="L541" s="106"/>
      <c r="M541" s="106"/>
      <c r="N541" s="106"/>
      <c r="O541" s="83"/>
      <c r="P541" s="111" t="s">
        <v>225</v>
      </c>
      <c r="R541" s="87"/>
      <c r="S541" s="87"/>
      <c r="T541" s="149"/>
      <c r="U541" s="87"/>
      <c r="V541" s="87"/>
      <c r="W541" s="87"/>
      <c r="X541" s="87"/>
      <c r="Y541" s="87"/>
      <c r="Z541" s="87"/>
      <c r="AA541" s="87"/>
      <c r="AB541" s="87"/>
      <c r="AC541" s="87"/>
      <c r="AD541" s="87"/>
      <c r="AE541" s="87"/>
      <c r="AF541" s="87"/>
    </row>
    <row r="542" spans="1:32" s="111" customFormat="1" ht="13.2" customHeight="1" outlineLevel="1">
      <c r="A542" s="82"/>
      <c r="B542" s="84"/>
      <c r="C542" s="186"/>
      <c r="D542" s="184"/>
      <c r="E542" s="82"/>
      <c r="F542" s="82"/>
      <c r="G542" s="106"/>
      <c r="H542" s="106"/>
      <c r="I542" s="81"/>
      <c r="J542" s="82"/>
      <c r="K542" s="106"/>
      <c r="L542" s="106"/>
      <c r="M542" s="106"/>
      <c r="N542" s="106"/>
      <c r="O542" s="257"/>
      <c r="P542" s="111" t="s">
        <v>225</v>
      </c>
      <c r="R542" s="87"/>
      <c r="S542" s="87"/>
      <c r="T542" s="149"/>
      <c r="U542" s="87"/>
      <c r="V542" s="87"/>
      <c r="W542" s="87"/>
      <c r="X542" s="87"/>
      <c r="Y542" s="87"/>
      <c r="Z542" s="87"/>
      <c r="AA542" s="87"/>
      <c r="AB542" s="87"/>
      <c r="AC542" s="87"/>
      <c r="AD542" s="87"/>
      <c r="AE542" s="87"/>
      <c r="AF542" s="87"/>
    </row>
    <row r="543" spans="1:32" s="111" customFormat="1" ht="51" customHeight="1" outlineLevel="1">
      <c r="A543" s="102">
        <v>166</v>
      </c>
      <c r="B543" s="84">
        <f t="shared" si="24"/>
        <v>166</v>
      </c>
      <c r="C543" s="186" t="str">
        <f t="shared" si="25"/>
        <v>IVF166</v>
      </c>
      <c r="D543" s="80" t="s">
        <v>178</v>
      </c>
      <c r="E543" s="102">
        <v>2</v>
      </c>
      <c r="F543" s="101" t="s">
        <v>7</v>
      </c>
      <c r="G543" s="103">
        <v>10500</v>
      </c>
      <c r="H543" s="104">
        <f>ROUND(E543*G543,0)</f>
        <v>21000</v>
      </c>
      <c r="I543" s="105">
        <v>2</v>
      </c>
      <c r="J543" s="102" t="str">
        <f>F543</f>
        <v>No</v>
      </c>
      <c r="K543" s="104">
        <f>G543</f>
        <v>10500</v>
      </c>
      <c r="L543" s="104">
        <f>ROUND(I543*K543,0)</f>
        <v>21000</v>
      </c>
      <c r="M543" s="106">
        <f>IF(L543&gt;H543,L543-H543,0)</f>
        <v>0</v>
      </c>
      <c r="N543" s="104">
        <f>IF(H543&gt;L543,H543-L543,0)</f>
        <v>0</v>
      </c>
      <c r="O543" s="770" t="s">
        <v>713</v>
      </c>
      <c r="P543" s="111" t="s">
        <v>225</v>
      </c>
      <c r="R543" s="87"/>
      <c r="S543" s="87"/>
      <c r="T543" s="149"/>
      <c r="U543" s="87"/>
      <c r="V543" s="87"/>
      <c r="W543" s="87"/>
      <c r="X543" s="87"/>
      <c r="Y543" s="87"/>
      <c r="Z543" s="87"/>
      <c r="AA543" s="87"/>
      <c r="AB543" s="87"/>
      <c r="AC543" s="87"/>
      <c r="AD543" s="87"/>
      <c r="AE543" s="87"/>
      <c r="AF543" s="87"/>
    </row>
    <row r="544" spans="1:32" s="111" customFormat="1" ht="15.6" outlineLevel="1">
      <c r="A544" s="82"/>
      <c r="B544" s="84" t="str">
        <f t="shared" si="24"/>
        <v/>
      </c>
      <c r="C544" s="186"/>
      <c r="D544" s="110" t="s">
        <v>184</v>
      </c>
      <c r="E544" s="82"/>
      <c r="F544" s="82"/>
      <c r="G544" s="106"/>
      <c r="H544" s="106"/>
      <c r="I544" s="81">
        <v>1</v>
      </c>
      <c r="J544" s="82" t="s">
        <v>7</v>
      </c>
      <c r="K544" s="103">
        <v>10500</v>
      </c>
      <c r="L544" s="104">
        <f>ROUND(I544*K544,0)</f>
        <v>10500</v>
      </c>
      <c r="M544" s="106">
        <f>IF(L544&gt;H544,L544-H544,0)</f>
        <v>10500</v>
      </c>
      <c r="N544" s="104">
        <f>IF(H544&gt;L544,H544-L544,0)</f>
        <v>0</v>
      </c>
      <c r="O544" s="771"/>
      <c r="P544" s="111" t="s">
        <v>225</v>
      </c>
      <c r="R544" s="87"/>
      <c r="S544" s="87"/>
      <c r="T544" s="149"/>
      <c r="U544" s="87"/>
      <c r="V544" s="87"/>
      <c r="W544" s="87"/>
      <c r="X544" s="87"/>
      <c r="Y544" s="87"/>
      <c r="Z544" s="87"/>
      <c r="AA544" s="87"/>
      <c r="AB544" s="87"/>
      <c r="AC544" s="87"/>
      <c r="AD544" s="87"/>
      <c r="AE544" s="87"/>
      <c r="AF544" s="87"/>
    </row>
    <row r="545" spans="1:32" s="111" customFormat="1" ht="15.6" outlineLevel="1">
      <c r="A545" s="82"/>
      <c r="B545" s="84" t="str">
        <f t="shared" si="24"/>
        <v/>
      </c>
      <c r="C545" s="186"/>
      <c r="D545" s="184" t="s">
        <v>648</v>
      </c>
      <c r="E545" s="82"/>
      <c r="F545" s="82"/>
      <c r="G545" s="106"/>
      <c r="H545" s="106"/>
      <c r="I545" s="81"/>
      <c r="J545" s="82"/>
      <c r="K545" s="103"/>
      <c r="L545" s="104"/>
      <c r="M545" s="106"/>
      <c r="N545" s="104"/>
      <c r="O545" s="83"/>
      <c r="P545" s="111" t="s">
        <v>225</v>
      </c>
      <c r="R545" s="87"/>
      <c r="S545" s="87"/>
      <c r="T545" s="149"/>
      <c r="U545" s="87"/>
      <c r="V545" s="87"/>
      <c r="W545" s="87"/>
      <c r="X545" s="87"/>
      <c r="Y545" s="87"/>
      <c r="Z545" s="87"/>
      <c r="AA545" s="87"/>
      <c r="AB545" s="87"/>
      <c r="AC545" s="87"/>
      <c r="AD545" s="87"/>
      <c r="AE545" s="87"/>
      <c r="AF545" s="87"/>
    </row>
    <row r="546" spans="1:32" s="111" customFormat="1" ht="15.6" outlineLevel="1">
      <c r="A546" s="82"/>
      <c r="B546" s="84"/>
      <c r="C546" s="186"/>
      <c r="D546" s="184"/>
      <c r="E546" s="82"/>
      <c r="F546" s="82"/>
      <c r="G546" s="106"/>
      <c r="H546" s="106"/>
      <c r="I546" s="81"/>
      <c r="J546" s="82"/>
      <c r="K546" s="103"/>
      <c r="L546" s="104"/>
      <c r="M546" s="106"/>
      <c r="N546" s="104"/>
      <c r="O546" s="83"/>
      <c r="P546" s="111" t="s">
        <v>225</v>
      </c>
      <c r="R546" s="87"/>
      <c r="S546" s="87"/>
      <c r="T546" s="149"/>
      <c r="U546" s="87"/>
      <c r="V546" s="87"/>
      <c r="W546" s="87"/>
      <c r="X546" s="87"/>
      <c r="Y546" s="87"/>
      <c r="Z546" s="87"/>
      <c r="AA546" s="87"/>
      <c r="AB546" s="87"/>
      <c r="AC546" s="87"/>
      <c r="AD546" s="87"/>
      <c r="AE546" s="87"/>
      <c r="AF546" s="87"/>
    </row>
    <row r="547" spans="1:32" s="111" customFormat="1" ht="63" customHeight="1" outlineLevel="1">
      <c r="A547" s="102">
        <v>167</v>
      </c>
      <c r="B547" s="84">
        <f t="shared" si="24"/>
        <v>167</v>
      </c>
      <c r="C547" s="186" t="str">
        <f t="shared" si="25"/>
        <v>IVF167</v>
      </c>
      <c r="D547" s="80" t="s">
        <v>141</v>
      </c>
      <c r="E547" s="102">
        <v>2</v>
      </c>
      <c r="F547" s="101" t="s">
        <v>7</v>
      </c>
      <c r="G547" s="103">
        <v>12900</v>
      </c>
      <c r="H547" s="104">
        <f>ROUND(E547*G547,0)</f>
        <v>25800</v>
      </c>
      <c r="I547" s="105">
        <v>2</v>
      </c>
      <c r="J547" s="102" t="str">
        <f>F547</f>
        <v>No</v>
      </c>
      <c r="K547" s="104">
        <f>G547</f>
        <v>12900</v>
      </c>
      <c r="L547" s="104">
        <f>ROUND(I547*K547,0)</f>
        <v>25800</v>
      </c>
      <c r="M547" s="106">
        <f>IF(L547&gt;H547,L547-H547,0)</f>
        <v>0</v>
      </c>
      <c r="N547" s="104">
        <f>IF(H547&gt;L547,H547-L547,0)</f>
        <v>0</v>
      </c>
      <c r="O547" s="83" t="s">
        <v>548</v>
      </c>
      <c r="P547" s="111" t="s">
        <v>225</v>
      </c>
      <c r="R547" s="87"/>
      <c r="S547" s="87"/>
      <c r="T547" s="149"/>
      <c r="U547" s="87"/>
      <c r="V547" s="87"/>
      <c r="W547" s="87"/>
      <c r="X547" s="87"/>
      <c r="Y547" s="87"/>
      <c r="Z547" s="87"/>
      <c r="AA547" s="87"/>
      <c r="AB547" s="87"/>
      <c r="AC547" s="87"/>
      <c r="AD547" s="87"/>
      <c r="AE547" s="87"/>
      <c r="AF547" s="87"/>
    </row>
    <row r="548" spans="1:32" s="111" customFormat="1" ht="15.6" outlineLevel="1">
      <c r="A548" s="82"/>
      <c r="B548" s="84" t="str">
        <f t="shared" si="24"/>
        <v/>
      </c>
      <c r="C548" s="186"/>
      <c r="D548" s="184" t="s">
        <v>648</v>
      </c>
      <c r="E548" s="82"/>
      <c r="F548" s="82"/>
      <c r="G548" s="106"/>
      <c r="H548" s="106"/>
      <c r="I548" s="81"/>
      <c r="J548" s="82"/>
      <c r="K548" s="106"/>
      <c r="L548" s="106"/>
      <c r="M548" s="106"/>
      <c r="N548" s="106"/>
      <c r="O548" s="83"/>
      <c r="P548" s="111" t="s">
        <v>225</v>
      </c>
      <c r="R548" s="87"/>
      <c r="S548" s="87"/>
      <c r="T548" s="149"/>
      <c r="U548" s="87"/>
      <c r="V548" s="87"/>
      <c r="W548" s="87"/>
      <c r="X548" s="87"/>
      <c r="Y548" s="87"/>
      <c r="Z548" s="87"/>
      <c r="AA548" s="87"/>
      <c r="AB548" s="87"/>
      <c r="AC548" s="87"/>
      <c r="AD548" s="87"/>
      <c r="AE548" s="87"/>
      <c r="AF548" s="87"/>
    </row>
    <row r="549" spans="1:32" s="111" customFormat="1" ht="15.6" outlineLevel="1">
      <c r="A549" s="82"/>
      <c r="B549" s="84"/>
      <c r="C549" s="186"/>
      <c r="D549" s="184"/>
      <c r="E549" s="82"/>
      <c r="F549" s="82"/>
      <c r="G549" s="106"/>
      <c r="H549" s="106"/>
      <c r="I549" s="81"/>
      <c r="J549" s="82"/>
      <c r="K549" s="106"/>
      <c r="L549" s="106"/>
      <c r="M549" s="106"/>
      <c r="N549" s="106"/>
      <c r="O549" s="83"/>
      <c r="P549" s="111" t="s">
        <v>225</v>
      </c>
      <c r="R549" s="87"/>
      <c r="S549" s="87"/>
      <c r="T549" s="149"/>
      <c r="U549" s="87"/>
      <c r="V549" s="87"/>
      <c r="W549" s="87"/>
      <c r="X549" s="87"/>
      <c r="Y549" s="87"/>
      <c r="Z549" s="87"/>
      <c r="AA549" s="87"/>
      <c r="AB549" s="87"/>
      <c r="AC549" s="87"/>
      <c r="AD549" s="87"/>
      <c r="AE549" s="87"/>
      <c r="AF549" s="87"/>
    </row>
    <row r="550" spans="1:32" s="111" customFormat="1" ht="51.6" customHeight="1" outlineLevel="1">
      <c r="A550" s="102">
        <v>168</v>
      </c>
      <c r="B550" s="84">
        <f t="shared" si="24"/>
        <v>168</v>
      </c>
      <c r="C550" s="186" t="str">
        <f t="shared" si="25"/>
        <v>IVF168</v>
      </c>
      <c r="D550" s="80" t="s">
        <v>142</v>
      </c>
      <c r="E550" s="102">
        <v>1</v>
      </c>
      <c r="F550" s="101" t="s">
        <v>4</v>
      </c>
      <c r="G550" s="103">
        <v>10300</v>
      </c>
      <c r="H550" s="104">
        <f>ROUND(E550*G550,0)</f>
        <v>10300</v>
      </c>
      <c r="I550" s="105">
        <v>0.12</v>
      </c>
      <c r="J550" s="102" t="str">
        <f>F550</f>
        <v>Sqm</v>
      </c>
      <c r="K550" s="104">
        <f>G550</f>
        <v>10300</v>
      </c>
      <c r="L550" s="104">
        <f>ROUND(I550*K550,0)</f>
        <v>1236</v>
      </c>
      <c r="M550" s="106">
        <f>IF(L550&gt;H550,L550-H550,0)</f>
        <v>0</v>
      </c>
      <c r="N550" s="104">
        <f>IF(H550&gt;L550,H550-L550,0)</f>
        <v>9064</v>
      </c>
      <c r="O550" s="83" t="s">
        <v>599</v>
      </c>
      <c r="P550" s="111" t="s">
        <v>225</v>
      </c>
      <c r="R550" s="87"/>
      <c r="S550" s="87"/>
      <c r="T550" s="149"/>
      <c r="U550" s="87"/>
      <c r="V550" s="87"/>
      <c r="W550" s="87"/>
      <c r="X550" s="87"/>
      <c r="Y550" s="87"/>
      <c r="Z550" s="87"/>
      <c r="AA550" s="87"/>
      <c r="AB550" s="87"/>
      <c r="AC550" s="87"/>
      <c r="AD550" s="87"/>
      <c r="AE550" s="87"/>
      <c r="AF550" s="87"/>
    </row>
    <row r="551" spans="1:32" s="111" customFormat="1" ht="15.6" outlineLevel="1">
      <c r="A551" s="82"/>
      <c r="B551" s="84" t="str">
        <f t="shared" si="24"/>
        <v/>
      </c>
      <c r="C551" s="186"/>
      <c r="D551" s="184" t="s">
        <v>663</v>
      </c>
      <c r="E551" s="82"/>
      <c r="F551" s="82"/>
      <c r="G551" s="106"/>
      <c r="H551" s="106"/>
      <c r="I551" s="81"/>
      <c r="J551" s="82"/>
      <c r="K551" s="106"/>
      <c r="L551" s="106"/>
      <c r="M551" s="106"/>
      <c r="N551" s="106"/>
      <c r="O551" s="83"/>
      <c r="P551" s="111" t="s">
        <v>225</v>
      </c>
      <c r="R551" s="87"/>
      <c r="S551" s="87"/>
      <c r="T551" s="149"/>
      <c r="U551" s="87"/>
      <c r="V551" s="87"/>
      <c r="W551" s="87"/>
      <c r="X551" s="87"/>
      <c r="Y551" s="87"/>
      <c r="Z551" s="87"/>
      <c r="AA551" s="87"/>
      <c r="AB551" s="87"/>
      <c r="AC551" s="87"/>
      <c r="AD551" s="87"/>
      <c r="AE551" s="87"/>
      <c r="AF551" s="87"/>
    </row>
    <row r="552" spans="1:32" s="111" customFormat="1" ht="15.6" outlineLevel="1">
      <c r="A552" s="82"/>
      <c r="B552" s="84"/>
      <c r="C552" s="186"/>
      <c r="D552" s="184"/>
      <c r="E552" s="82"/>
      <c r="F552" s="82"/>
      <c r="G552" s="106"/>
      <c r="H552" s="106"/>
      <c r="I552" s="81"/>
      <c r="J552" s="82"/>
      <c r="K552" s="106"/>
      <c r="L552" s="106"/>
      <c r="M552" s="106"/>
      <c r="N552" s="106"/>
      <c r="O552" s="83"/>
      <c r="P552" s="111" t="s">
        <v>225</v>
      </c>
      <c r="R552" s="87"/>
      <c r="S552" s="87"/>
      <c r="T552" s="149"/>
      <c r="U552" s="87"/>
      <c r="V552" s="87"/>
      <c r="W552" s="87"/>
      <c r="X552" s="87"/>
      <c r="Y552" s="87"/>
      <c r="Z552" s="87"/>
      <c r="AA552" s="87"/>
      <c r="AB552" s="87"/>
      <c r="AC552" s="87"/>
      <c r="AD552" s="87"/>
      <c r="AE552" s="87"/>
      <c r="AF552" s="87"/>
    </row>
    <row r="553" spans="1:32" s="111" customFormat="1" ht="66.599999999999994" customHeight="1" outlineLevel="1">
      <c r="A553" s="102">
        <v>169</v>
      </c>
      <c r="B553" s="84">
        <f t="shared" si="24"/>
        <v>169</v>
      </c>
      <c r="C553" s="186" t="str">
        <f t="shared" si="25"/>
        <v>IVF169</v>
      </c>
      <c r="D553" s="80" t="s">
        <v>575</v>
      </c>
      <c r="E553" s="102">
        <v>130</v>
      </c>
      <c r="F553" s="101" t="s">
        <v>4</v>
      </c>
      <c r="G553" s="103">
        <v>1225</v>
      </c>
      <c r="H553" s="104">
        <f>ROUND(E553*G553,0)</f>
        <v>159250</v>
      </c>
      <c r="I553" s="105">
        <v>119.84</v>
      </c>
      <c r="J553" s="102" t="str">
        <f>F553</f>
        <v>Sqm</v>
      </c>
      <c r="K553" s="104">
        <f>G553</f>
        <v>1225</v>
      </c>
      <c r="L553" s="104">
        <f>ROUND(I553*K553,0)</f>
        <v>146804</v>
      </c>
      <c r="M553" s="106">
        <f>IF(L553&gt;H553,L553-H553,0)</f>
        <v>0</v>
      </c>
      <c r="N553" s="104">
        <f>IF(H553&gt;L553,H553-L553,0)</f>
        <v>12446</v>
      </c>
      <c r="O553" s="83" t="s">
        <v>599</v>
      </c>
      <c r="P553" s="111" t="s">
        <v>225</v>
      </c>
      <c r="R553" s="87"/>
      <c r="S553" s="87"/>
      <c r="T553" s="149"/>
      <c r="U553" s="87"/>
      <c r="V553" s="87"/>
      <c r="W553" s="87"/>
      <c r="X553" s="87"/>
      <c r="Y553" s="87"/>
      <c r="Z553" s="87"/>
      <c r="AA553" s="87"/>
      <c r="AB553" s="87"/>
      <c r="AC553" s="87"/>
      <c r="AD553" s="87"/>
      <c r="AE553" s="87"/>
      <c r="AF553" s="87"/>
    </row>
    <row r="554" spans="1:32" s="111" customFormat="1" ht="15.6" outlineLevel="1">
      <c r="A554" s="82"/>
      <c r="B554" s="84" t="str">
        <f t="shared" si="24"/>
        <v/>
      </c>
      <c r="C554" s="186"/>
      <c r="D554" s="184" t="s">
        <v>663</v>
      </c>
      <c r="E554" s="82"/>
      <c r="F554" s="82"/>
      <c r="G554" s="106"/>
      <c r="H554" s="106"/>
      <c r="I554" s="81"/>
      <c r="J554" s="82"/>
      <c r="K554" s="106"/>
      <c r="L554" s="106"/>
      <c r="M554" s="106"/>
      <c r="N554" s="106"/>
      <c r="O554" s="83"/>
      <c r="P554" s="111" t="s">
        <v>225</v>
      </c>
      <c r="R554" s="87"/>
      <c r="S554" s="87"/>
      <c r="T554" s="149"/>
      <c r="U554" s="87"/>
      <c r="V554" s="87"/>
      <c r="W554" s="87"/>
      <c r="X554" s="87"/>
      <c r="Y554" s="87"/>
      <c r="Z554" s="87"/>
      <c r="AA554" s="87"/>
      <c r="AB554" s="87"/>
      <c r="AC554" s="87"/>
      <c r="AD554" s="87"/>
      <c r="AE554" s="87"/>
      <c r="AF554" s="87"/>
    </row>
    <row r="555" spans="1:32" s="111" customFormat="1" ht="15.6" outlineLevel="1">
      <c r="A555" s="82"/>
      <c r="B555" s="84"/>
      <c r="C555" s="186"/>
      <c r="D555" s="184"/>
      <c r="E555" s="82"/>
      <c r="F555" s="82"/>
      <c r="G555" s="106"/>
      <c r="H555" s="106"/>
      <c r="I555" s="81"/>
      <c r="J555" s="82"/>
      <c r="K555" s="106"/>
      <c r="L555" s="106"/>
      <c r="M555" s="106"/>
      <c r="N555" s="106"/>
      <c r="O555" s="83"/>
      <c r="P555" s="111" t="s">
        <v>225</v>
      </c>
      <c r="R555" s="87"/>
      <c r="S555" s="87"/>
      <c r="T555" s="149"/>
      <c r="U555" s="87"/>
      <c r="V555" s="87"/>
      <c r="W555" s="87"/>
      <c r="X555" s="87"/>
      <c r="Y555" s="87"/>
      <c r="Z555" s="87"/>
      <c r="AA555" s="87"/>
      <c r="AB555" s="87"/>
      <c r="AC555" s="87"/>
      <c r="AD555" s="87"/>
      <c r="AE555" s="87"/>
      <c r="AF555" s="87"/>
    </row>
    <row r="556" spans="1:32" s="111" customFormat="1" ht="69" customHeight="1" outlineLevel="1">
      <c r="A556" s="102">
        <v>170</v>
      </c>
      <c r="B556" s="84">
        <f t="shared" si="24"/>
        <v>170</v>
      </c>
      <c r="C556" s="186" t="str">
        <f t="shared" si="25"/>
        <v>IVF170</v>
      </c>
      <c r="D556" s="80" t="s">
        <v>576</v>
      </c>
      <c r="E556" s="102">
        <v>130</v>
      </c>
      <c r="F556" s="101" t="s">
        <v>4</v>
      </c>
      <c r="G556" s="103">
        <v>1075</v>
      </c>
      <c r="H556" s="104">
        <f>ROUND(E556*G556,0)</f>
        <v>139750</v>
      </c>
      <c r="I556" s="105">
        <v>84.41</v>
      </c>
      <c r="J556" s="102" t="str">
        <f>F556</f>
        <v>Sqm</v>
      </c>
      <c r="K556" s="104">
        <f>G556</f>
        <v>1075</v>
      </c>
      <c r="L556" s="104">
        <f>ROUND(I556*K556,0)</f>
        <v>90741</v>
      </c>
      <c r="M556" s="106">
        <f>IF(L556&gt;H556,L556-H556,0)</f>
        <v>0</v>
      </c>
      <c r="N556" s="104">
        <f>IF(H556&gt;L556,H556-L556,0)</f>
        <v>49009</v>
      </c>
      <c r="O556" s="83" t="s">
        <v>599</v>
      </c>
      <c r="P556" s="111" t="s">
        <v>225</v>
      </c>
      <c r="R556" s="87"/>
      <c r="S556" s="87"/>
      <c r="T556" s="149"/>
      <c r="U556" s="87"/>
      <c r="V556" s="87"/>
      <c r="W556" s="87"/>
      <c r="X556" s="87"/>
      <c r="Y556" s="87"/>
      <c r="Z556" s="87"/>
      <c r="AA556" s="87"/>
      <c r="AB556" s="87"/>
      <c r="AC556" s="87"/>
      <c r="AD556" s="87"/>
      <c r="AE556" s="87"/>
      <c r="AF556" s="87"/>
    </row>
    <row r="557" spans="1:32" s="111" customFormat="1" ht="15.6" outlineLevel="1">
      <c r="A557" s="82"/>
      <c r="B557" s="84" t="str">
        <f t="shared" si="24"/>
        <v/>
      </c>
      <c r="C557" s="186"/>
      <c r="D557" s="184" t="s">
        <v>664</v>
      </c>
      <c r="E557" s="82"/>
      <c r="F557" s="82"/>
      <c r="G557" s="106"/>
      <c r="H557" s="106"/>
      <c r="I557" s="81"/>
      <c r="J557" s="82"/>
      <c r="K557" s="106"/>
      <c r="L557" s="106"/>
      <c r="M557" s="106"/>
      <c r="N557" s="106"/>
      <c r="O557" s="83"/>
      <c r="P557" s="111" t="s">
        <v>225</v>
      </c>
      <c r="R557" s="87"/>
      <c r="S557" s="87"/>
      <c r="T557" s="149"/>
      <c r="U557" s="87"/>
      <c r="V557" s="87"/>
      <c r="W557" s="87"/>
      <c r="X557" s="87"/>
      <c r="Y557" s="87"/>
      <c r="Z557" s="87"/>
      <c r="AA557" s="87"/>
      <c r="AB557" s="87"/>
      <c r="AC557" s="87"/>
      <c r="AD557" s="87"/>
      <c r="AE557" s="87"/>
      <c r="AF557" s="87"/>
    </row>
    <row r="558" spans="1:32" s="111" customFormat="1" ht="15.6" outlineLevel="1">
      <c r="A558" s="82"/>
      <c r="B558" s="84"/>
      <c r="C558" s="186"/>
      <c r="D558" s="184"/>
      <c r="E558" s="82"/>
      <c r="F558" s="82"/>
      <c r="G558" s="106"/>
      <c r="H558" s="106"/>
      <c r="I558" s="81"/>
      <c r="J558" s="82"/>
      <c r="K558" s="106"/>
      <c r="L558" s="106"/>
      <c r="M558" s="106"/>
      <c r="N558" s="106"/>
      <c r="O558" s="257"/>
      <c r="P558" s="111" t="s">
        <v>225</v>
      </c>
      <c r="R558" s="87"/>
      <c r="S558" s="87"/>
      <c r="T558" s="149"/>
      <c r="U558" s="87"/>
      <c r="V558" s="87"/>
      <c r="W558" s="87"/>
      <c r="X558" s="87"/>
      <c r="Y558" s="87"/>
      <c r="Z558" s="87"/>
      <c r="AA558" s="87"/>
      <c r="AB558" s="87"/>
      <c r="AC558" s="87"/>
      <c r="AD558" s="87"/>
      <c r="AE558" s="87"/>
      <c r="AF558" s="87"/>
    </row>
    <row r="559" spans="1:32" s="111" customFormat="1" ht="96" customHeight="1" outlineLevel="1">
      <c r="A559" s="102">
        <v>171</v>
      </c>
      <c r="B559" s="84">
        <f t="shared" si="24"/>
        <v>171</v>
      </c>
      <c r="C559" s="186" t="str">
        <f t="shared" si="25"/>
        <v>IVF171</v>
      </c>
      <c r="D559" s="80" t="s">
        <v>577</v>
      </c>
      <c r="E559" s="102">
        <v>40</v>
      </c>
      <c r="F559" s="101" t="s">
        <v>4</v>
      </c>
      <c r="G559" s="103">
        <v>785</v>
      </c>
      <c r="H559" s="104">
        <f>ROUND(E559*G559,0)</f>
        <v>31400</v>
      </c>
      <c r="I559" s="105">
        <v>40</v>
      </c>
      <c r="J559" s="102" t="str">
        <f>F559</f>
        <v>Sqm</v>
      </c>
      <c r="K559" s="104">
        <f>G559</f>
        <v>785</v>
      </c>
      <c r="L559" s="104">
        <f>ROUND(I559*K559,0)</f>
        <v>31400</v>
      </c>
      <c r="M559" s="106">
        <f>IF(L559&gt;H559,L559-H559,0)</f>
        <v>0</v>
      </c>
      <c r="N559" s="104">
        <f>IF(H559&gt;L559,H559-L559,0)</f>
        <v>0</v>
      </c>
      <c r="O559" s="770" t="s">
        <v>861</v>
      </c>
      <c r="P559" s="111" t="s">
        <v>225</v>
      </c>
      <c r="R559" s="87"/>
      <c r="S559" s="87"/>
      <c r="T559" s="149"/>
      <c r="U559" s="87"/>
      <c r="V559" s="87"/>
      <c r="W559" s="87"/>
      <c r="X559" s="87"/>
      <c r="Y559" s="87"/>
      <c r="Z559" s="87"/>
      <c r="AA559" s="87"/>
      <c r="AB559" s="87"/>
      <c r="AC559" s="87"/>
      <c r="AD559" s="87"/>
      <c r="AE559" s="87"/>
      <c r="AF559" s="87"/>
    </row>
    <row r="560" spans="1:32" s="111" customFormat="1" ht="15.6" outlineLevel="1">
      <c r="A560" s="82"/>
      <c r="B560" s="84" t="str">
        <f t="shared" si="24"/>
        <v/>
      </c>
      <c r="C560" s="186"/>
      <c r="D560" s="110" t="s">
        <v>184</v>
      </c>
      <c r="E560" s="82"/>
      <c r="F560" s="82"/>
      <c r="G560" s="106"/>
      <c r="H560" s="106"/>
      <c r="I560" s="81">
        <v>35.04</v>
      </c>
      <c r="J560" s="82" t="s">
        <v>4</v>
      </c>
      <c r="K560" s="103">
        <v>785</v>
      </c>
      <c r="L560" s="104">
        <f>ROUND(I560*K560,0)</f>
        <v>27506</v>
      </c>
      <c r="M560" s="106">
        <f>IF(L560&gt;H560,L560-H560,0)</f>
        <v>27506</v>
      </c>
      <c r="N560" s="104">
        <f>IF(H560&gt;L560,H560-L560,0)</f>
        <v>0</v>
      </c>
      <c r="O560" s="771"/>
      <c r="P560" s="111" t="s">
        <v>225</v>
      </c>
      <c r="R560" s="87"/>
      <c r="S560" s="87"/>
      <c r="T560" s="149"/>
      <c r="U560" s="87"/>
      <c r="V560" s="87"/>
      <c r="W560" s="87"/>
      <c r="X560" s="87"/>
      <c r="Y560" s="87"/>
      <c r="Z560" s="87"/>
      <c r="AA560" s="87"/>
      <c r="AB560" s="87"/>
      <c r="AC560" s="87"/>
      <c r="AD560" s="87"/>
      <c r="AE560" s="87"/>
      <c r="AF560" s="87"/>
    </row>
    <row r="561" spans="1:32" s="111" customFormat="1" ht="15.6" outlineLevel="1">
      <c r="A561" s="82"/>
      <c r="B561" s="84" t="str">
        <f t="shared" si="24"/>
        <v/>
      </c>
      <c r="C561" s="186"/>
      <c r="D561" s="184" t="s">
        <v>664</v>
      </c>
      <c r="E561" s="82"/>
      <c r="F561" s="82"/>
      <c r="G561" s="106"/>
      <c r="H561" s="106"/>
      <c r="I561" s="81"/>
      <c r="J561" s="82"/>
      <c r="K561" s="103"/>
      <c r="L561" s="104"/>
      <c r="M561" s="106"/>
      <c r="N561" s="104"/>
      <c r="O561" s="83"/>
      <c r="P561" s="111" t="s">
        <v>225</v>
      </c>
      <c r="R561" s="87"/>
      <c r="S561" s="87"/>
      <c r="T561" s="149"/>
      <c r="U561" s="87"/>
      <c r="V561" s="87"/>
      <c r="W561" s="87"/>
      <c r="X561" s="87"/>
      <c r="Y561" s="87"/>
      <c r="Z561" s="87"/>
      <c r="AA561" s="87"/>
      <c r="AB561" s="87"/>
      <c r="AC561" s="87"/>
      <c r="AD561" s="87"/>
      <c r="AE561" s="87"/>
      <c r="AF561" s="87"/>
    </row>
    <row r="562" spans="1:32" s="111" customFormat="1" ht="15.6" outlineLevel="1">
      <c r="A562" s="82"/>
      <c r="B562" s="84"/>
      <c r="C562" s="186"/>
      <c r="D562" s="184"/>
      <c r="E562" s="82"/>
      <c r="F562" s="82"/>
      <c r="G562" s="106"/>
      <c r="H562" s="106"/>
      <c r="I562" s="81"/>
      <c r="J562" s="82"/>
      <c r="K562" s="103"/>
      <c r="L562" s="104"/>
      <c r="M562" s="106"/>
      <c r="N562" s="104"/>
      <c r="O562" s="83"/>
      <c r="P562" s="111" t="s">
        <v>225</v>
      </c>
      <c r="R562" s="87"/>
      <c r="S562" s="87"/>
      <c r="T562" s="149"/>
      <c r="U562" s="87"/>
      <c r="V562" s="87"/>
      <c r="W562" s="87"/>
      <c r="X562" s="87"/>
      <c r="Y562" s="87"/>
      <c r="Z562" s="87"/>
      <c r="AA562" s="87"/>
      <c r="AB562" s="87"/>
      <c r="AC562" s="87"/>
      <c r="AD562" s="87"/>
      <c r="AE562" s="87"/>
      <c r="AF562" s="87"/>
    </row>
    <row r="563" spans="1:32" s="111" customFormat="1" ht="66.599999999999994" customHeight="1" outlineLevel="1">
      <c r="A563" s="102">
        <v>172</v>
      </c>
      <c r="B563" s="84">
        <f t="shared" si="24"/>
        <v>172</v>
      </c>
      <c r="C563" s="186" t="str">
        <f t="shared" si="25"/>
        <v>IVF172</v>
      </c>
      <c r="D563" s="80" t="s">
        <v>578</v>
      </c>
      <c r="E563" s="102">
        <v>40</v>
      </c>
      <c r="F563" s="101" t="s">
        <v>4</v>
      </c>
      <c r="G563" s="103">
        <v>660</v>
      </c>
      <c r="H563" s="104">
        <f>ROUND(E563*G563,0)</f>
        <v>26400</v>
      </c>
      <c r="I563" s="105">
        <v>19.239999999999998</v>
      </c>
      <c r="J563" s="102" t="str">
        <f>F563</f>
        <v>Sqm</v>
      </c>
      <c r="K563" s="104">
        <f>G563</f>
        <v>660</v>
      </c>
      <c r="L563" s="104">
        <f>ROUND(I563*K563,0)</f>
        <v>12698</v>
      </c>
      <c r="M563" s="106">
        <f>IF(L563&gt;H563,L563-H563,0)</f>
        <v>0</v>
      </c>
      <c r="N563" s="104">
        <f>IF(H563&gt;L563,H563-L563,0)</f>
        <v>13702</v>
      </c>
      <c r="O563" s="83" t="s">
        <v>599</v>
      </c>
      <c r="P563" s="111" t="s">
        <v>225</v>
      </c>
      <c r="R563" s="87"/>
      <c r="S563" s="87"/>
      <c r="T563" s="149"/>
      <c r="U563" s="87"/>
      <c r="V563" s="87"/>
      <c r="W563" s="87"/>
      <c r="X563" s="87"/>
      <c r="Y563" s="87"/>
      <c r="Z563" s="87"/>
      <c r="AA563" s="87"/>
      <c r="AB563" s="87"/>
      <c r="AC563" s="87"/>
      <c r="AD563" s="87"/>
      <c r="AE563" s="87"/>
      <c r="AF563" s="87"/>
    </row>
    <row r="564" spans="1:32" s="111" customFormat="1" ht="15.6" outlineLevel="1">
      <c r="A564" s="82"/>
      <c r="B564" s="84" t="str">
        <f t="shared" si="24"/>
        <v/>
      </c>
      <c r="C564" s="186"/>
      <c r="D564" s="184" t="s">
        <v>665</v>
      </c>
      <c r="E564" s="82"/>
      <c r="F564" s="82"/>
      <c r="G564" s="106"/>
      <c r="H564" s="106"/>
      <c r="I564" s="81"/>
      <c r="J564" s="82"/>
      <c r="K564" s="106"/>
      <c r="L564" s="106"/>
      <c r="M564" s="106"/>
      <c r="N564" s="106"/>
      <c r="O564" s="83"/>
      <c r="P564" s="111" t="s">
        <v>225</v>
      </c>
      <c r="R564" s="87"/>
      <c r="S564" s="87"/>
      <c r="T564" s="149"/>
      <c r="U564" s="87"/>
      <c r="V564" s="87"/>
      <c r="W564" s="87"/>
      <c r="X564" s="87"/>
      <c r="Y564" s="87"/>
      <c r="Z564" s="87"/>
      <c r="AA564" s="87"/>
      <c r="AB564" s="87"/>
      <c r="AC564" s="87"/>
      <c r="AD564" s="87"/>
      <c r="AE564" s="87"/>
      <c r="AF564" s="87"/>
    </row>
    <row r="565" spans="1:32" s="111" customFormat="1" ht="15.6" outlineLevel="1">
      <c r="A565" s="82"/>
      <c r="B565" s="84"/>
      <c r="C565" s="186"/>
      <c r="D565" s="184"/>
      <c r="E565" s="82"/>
      <c r="F565" s="82"/>
      <c r="G565" s="106"/>
      <c r="H565" s="106"/>
      <c r="I565" s="81"/>
      <c r="J565" s="82"/>
      <c r="K565" s="106"/>
      <c r="L565" s="106"/>
      <c r="M565" s="106"/>
      <c r="N565" s="106"/>
      <c r="O565" s="83"/>
      <c r="P565" s="111" t="s">
        <v>225</v>
      </c>
      <c r="R565" s="87"/>
      <c r="S565" s="87"/>
      <c r="T565" s="149"/>
      <c r="U565" s="87"/>
      <c r="V565" s="87"/>
      <c r="W565" s="87"/>
      <c r="X565" s="87"/>
      <c r="Y565" s="87"/>
      <c r="Z565" s="87"/>
      <c r="AA565" s="87"/>
      <c r="AB565" s="87"/>
      <c r="AC565" s="87"/>
      <c r="AD565" s="87"/>
      <c r="AE565" s="87"/>
      <c r="AF565" s="87"/>
    </row>
    <row r="566" spans="1:32" s="111" customFormat="1" ht="379.95" customHeight="1" outlineLevel="1">
      <c r="A566" s="102">
        <v>173</v>
      </c>
      <c r="B566" s="84">
        <f t="shared" si="24"/>
        <v>173</v>
      </c>
      <c r="C566" s="186" t="str">
        <f t="shared" si="25"/>
        <v>IVF173</v>
      </c>
      <c r="D566" s="80" t="s">
        <v>545</v>
      </c>
      <c r="E566" s="102">
        <v>1</v>
      </c>
      <c r="F566" s="101" t="s">
        <v>143</v>
      </c>
      <c r="G566" s="103">
        <v>325000</v>
      </c>
      <c r="H566" s="104">
        <f>ROUND(E566*G566,0)</f>
        <v>325000</v>
      </c>
      <c r="I566" s="105">
        <v>1</v>
      </c>
      <c r="J566" s="102" t="str">
        <f>F566</f>
        <v>Set</v>
      </c>
      <c r="K566" s="104">
        <f>G566</f>
        <v>325000</v>
      </c>
      <c r="L566" s="104">
        <f>ROUND(I566*K566,0)</f>
        <v>325000</v>
      </c>
      <c r="M566" s="106">
        <f>IF(L566&gt;H566,L566-H566,0)</f>
        <v>0</v>
      </c>
      <c r="N566" s="104">
        <f>IF(H566&gt;L566,H566-L566,0)</f>
        <v>0</v>
      </c>
      <c r="O566" s="83" t="s">
        <v>548</v>
      </c>
      <c r="P566" s="111" t="s">
        <v>225</v>
      </c>
      <c r="R566" s="87"/>
      <c r="S566" s="87"/>
      <c r="T566" s="149"/>
      <c r="U566" s="87"/>
      <c r="V566" s="87"/>
      <c r="W566" s="87"/>
      <c r="X566" s="87"/>
      <c r="Y566" s="87"/>
      <c r="Z566" s="87"/>
      <c r="AA566" s="87"/>
      <c r="AB566" s="87"/>
      <c r="AC566" s="87"/>
      <c r="AD566" s="87"/>
      <c r="AE566" s="87"/>
      <c r="AF566" s="87"/>
    </row>
    <row r="567" spans="1:32" s="111" customFormat="1" ht="15.6" outlineLevel="1">
      <c r="A567" s="82"/>
      <c r="B567" s="84" t="str">
        <f t="shared" si="24"/>
        <v/>
      </c>
      <c r="C567" s="186"/>
      <c r="D567" s="184" t="s">
        <v>644</v>
      </c>
      <c r="E567" s="82"/>
      <c r="F567" s="82"/>
      <c r="G567" s="106"/>
      <c r="H567" s="106"/>
      <c r="I567" s="81"/>
      <c r="J567" s="82"/>
      <c r="K567" s="106"/>
      <c r="L567" s="106"/>
      <c r="M567" s="106"/>
      <c r="N567" s="106"/>
      <c r="O567" s="83"/>
      <c r="P567" s="111" t="s">
        <v>225</v>
      </c>
      <c r="R567" s="87"/>
      <c r="S567" s="87"/>
      <c r="T567" s="149"/>
      <c r="U567" s="87"/>
      <c r="V567" s="87"/>
      <c r="W567" s="87"/>
      <c r="X567" s="87"/>
      <c r="Y567" s="87"/>
      <c r="Z567" s="87"/>
      <c r="AA567" s="87"/>
      <c r="AB567" s="87"/>
      <c r="AC567" s="87"/>
      <c r="AD567" s="87"/>
      <c r="AE567" s="87"/>
      <c r="AF567" s="87"/>
    </row>
    <row r="568" spans="1:32" s="111" customFormat="1" ht="15.6" outlineLevel="1">
      <c r="A568" s="82"/>
      <c r="B568" s="84"/>
      <c r="C568" s="186"/>
      <c r="D568" s="184"/>
      <c r="E568" s="82"/>
      <c r="F568" s="82"/>
      <c r="G568" s="106"/>
      <c r="H568" s="106"/>
      <c r="I568" s="81"/>
      <c r="J568" s="82"/>
      <c r="K568" s="106"/>
      <c r="L568" s="106"/>
      <c r="M568" s="106"/>
      <c r="N568" s="106"/>
      <c r="O568" s="83"/>
      <c r="P568" s="111" t="s">
        <v>225</v>
      </c>
      <c r="R568" s="87"/>
      <c r="S568" s="87"/>
      <c r="T568" s="149"/>
      <c r="U568" s="87"/>
      <c r="V568" s="87"/>
      <c r="W568" s="87"/>
      <c r="X568" s="87"/>
      <c r="Y568" s="87"/>
      <c r="Z568" s="87"/>
      <c r="AA568" s="87"/>
      <c r="AB568" s="87"/>
      <c r="AC568" s="87"/>
      <c r="AD568" s="87"/>
      <c r="AE568" s="87"/>
      <c r="AF568" s="87"/>
    </row>
    <row r="569" spans="1:32" s="111" customFormat="1" ht="172.2" customHeight="1" outlineLevel="1">
      <c r="A569" s="102">
        <v>174</v>
      </c>
      <c r="B569" s="84">
        <f t="shared" si="24"/>
        <v>174</v>
      </c>
      <c r="C569" s="186" t="str">
        <f t="shared" si="25"/>
        <v>IVF174</v>
      </c>
      <c r="D569" s="80" t="s">
        <v>144</v>
      </c>
      <c r="E569" s="102">
        <v>2</v>
      </c>
      <c r="F569" s="101" t="s">
        <v>7</v>
      </c>
      <c r="G569" s="103">
        <v>30700</v>
      </c>
      <c r="H569" s="104">
        <f>ROUND(E569*G569,0)</f>
        <v>61400</v>
      </c>
      <c r="I569" s="105">
        <v>1</v>
      </c>
      <c r="J569" s="102" t="str">
        <f>F569</f>
        <v>No</v>
      </c>
      <c r="K569" s="104">
        <f>G569</f>
        <v>30700</v>
      </c>
      <c r="L569" s="104">
        <f>ROUND(I569*K569,0)</f>
        <v>30700</v>
      </c>
      <c r="M569" s="106">
        <f>IF(L569&gt;H569,L569-H569,0)</f>
        <v>0</v>
      </c>
      <c r="N569" s="104">
        <f>IF(H569&gt;L569,H569-L569,0)</f>
        <v>30700</v>
      </c>
      <c r="O569" s="83" t="s">
        <v>599</v>
      </c>
      <c r="P569" s="111" t="s">
        <v>225</v>
      </c>
      <c r="R569" s="87"/>
      <c r="S569" s="87"/>
      <c r="T569" s="149"/>
      <c r="U569" s="87"/>
      <c r="V569" s="87"/>
      <c r="W569" s="87"/>
      <c r="X569" s="87"/>
      <c r="Y569" s="87"/>
      <c r="Z569" s="87"/>
      <c r="AA569" s="87"/>
      <c r="AB569" s="87"/>
      <c r="AC569" s="87"/>
      <c r="AD569" s="87"/>
      <c r="AE569" s="87"/>
      <c r="AF569" s="87"/>
    </row>
    <row r="570" spans="1:32" s="111" customFormat="1" ht="15" customHeight="1" outlineLevel="1">
      <c r="A570" s="102"/>
      <c r="B570" s="84"/>
      <c r="C570" s="186"/>
      <c r="D570" s="184" t="s">
        <v>644</v>
      </c>
      <c r="E570" s="102"/>
      <c r="F570" s="101"/>
      <c r="G570" s="103"/>
      <c r="H570" s="104"/>
      <c r="I570" s="105"/>
      <c r="J570" s="102"/>
      <c r="K570" s="104"/>
      <c r="L570" s="104"/>
      <c r="M570" s="106"/>
      <c r="N570" s="104"/>
      <c r="O570" s="83"/>
      <c r="P570" s="111" t="s">
        <v>225</v>
      </c>
      <c r="R570" s="87"/>
      <c r="S570" s="87"/>
      <c r="T570" s="149"/>
      <c r="U570" s="87"/>
      <c r="V570" s="87"/>
      <c r="W570" s="87"/>
      <c r="X570" s="87"/>
      <c r="Y570" s="87"/>
      <c r="Z570" s="87"/>
      <c r="AA570" s="87"/>
      <c r="AB570" s="87"/>
      <c r="AC570" s="87"/>
      <c r="AD570" s="87"/>
      <c r="AE570" s="87"/>
      <c r="AF570" s="87"/>
    </row>
    <row r="571" spans="1:32" s="111" customFormat="1" ht="12" customHeight="1" outlineLevel="1">
      <c r="A571" s="82"/>
      <c r="B571" s="84" t="str">
        <f t="shared" si="24"/>
        <v/>
      </c>
      <c r="C571" s="186"/>
      <c r="D571" s="80"/>
      <c r="E571" s="82"/>
      <c r="F571" s="82"/>
      <c r="G571" s="106"/>
      <c r="H571" s="106"/>
      <c r="I571" s="81"/>
      <c r="J571" s="82"/>
      <c r="K571" s="106"/>
      <c r="L571" s="106"/>
      <c r="M571" s="106"/>
      <c r="N571" s="106"/>
      <c r="O571" s="83"/>
      <c r="P571" s="111" t="s">
        <v>225</v>
      </c>
      <c r="R571" s="87"/>
      <c r="S571" s="87"/>
      <c r="T571" s="149"/>
      <c r="U571" s="87"/>
      <c r="V571" s="87"/>
      <c r="W571" s="87"/>
      <c r="X571" s="87"/>
      <c r="Y571" s="87"/>
      <c r="Z571" s="87"/>
      <c r="AA571" s="87"/>
      <c r="AB571" s="87"/>
      <c r="AC571" s="87"/>
      <c r="AD571" s="87"/>
      <c r="AE571" s="87"/>
      <c r="AF571" s="87"/>
    </row>
    <row r="572" spans="1:32" s="111" customFormat="1" ht="163.95" customHeight="1" outlineLevel="1">
      <c r="A572" s="102">
        <v>175</v>
      </c>
      <c r="B572" s="84">
        <f t="shared" si="24"/>
        <v>175</v>
      </c>
      <c r="C572" s="186" t="str">
        <f t="shared" si="25"/>
        <v>IVF175</v>
      </c>
      <c r="D572" s="80" t="s">
        <v>145</v>
      </c>
      <c r="E572" s="102">
        <v>4</v>
      </c>
      <c r="F572" s="101" t="s">
        <v>7</v>
      </c>
      <c r="G572" s="103">
        <v>30700</v>
      </c>
      <c r="H572" s="104">
        <f>ROUND(E572*G572,0)</f>
        <v>122800</v>
      </c>
      <c r="I572" s="105">
        <v>4</v>
      </c>
      <c r="J572" s="102" t="str">
        <f>F572</f>
        <v>No</v>
      </c>
      <c r="K572" s="104">
        <f>G572</f>
        <v>30700</v>
      </c>
      <c r="L572" s="104">
        <f>ROUND(I572*K572,0)</f>
        <v>122800</v>
      </c>
      <c r="M572" s="106">
        <f>IF(L572&gt;H572,L572-H572,0)</f>
        <v>0</v>
      </c>
      <c r="N572" s="104">
        <f>IF(H572&gt;L572,H572-L572,0)</f>
        <v>0</v>
      </c>
      <c r="O572" s="83" t="s">
        <v>548</v>
      </c>
      <c r="P572" s="111" t="s">
        <v>225</v>
      </c>
      <c r="R572" s="87"/>
      <c r="S572" s="87"/>
      <c r="T572" s="149"/>
      <c r="U572" s="87"/>
      <c r="V572" s="87"/>
      <c r="W572" s="87"/>
      <c r="X572" s="87"/>
      <c r="Y572" s="87"/>
      <c r="Z572" s="87"/>
      <c r="AA572" s="87"/>
      <c r="AB572" s="87"/>
      <c r="AC572" s="87"/>
      <c r="AD572" s="87"/>
      <c r="AE572" s="87"/>
      <c r="AF572" s="87"/>
    </row>
    <row r="573" spans="1:32" s="111" customFormat="1" ht="18" customHeight="1" outlineLevel="1">
      <c r="A573" s="102"/>
      <c r="B573" s="84"/>
      <c r="C573" s="186"/>
      <c r="D573" s="184" t="s">
        <v>645</v>
      </c>
      <c r="E573" s="102"/>
      <c r="F573" s="101"/>
      <c r="G573" s="103"/>
      <c r="H573" s="104"/>
      <c r="I573" s="105"/>
      <c r="J573" s="102"/>
      <c r="K573" s="104"/>
      <c r="L573" s="104"/>
      <c r="M573" s="106"/>
      <c r="N573" s="104"/>
      <c r="O573" s="83"/>
      <c r="P573" s="111" t="s">
        <v>225</v>
      </c>
      <c r="R573" s="87"/>
      <c r="S573" s="87"/>
      <c r="T573" s="149"/>
      <c r="U573" s="87"/>
      <c r="V573" s="87"/>
      <c r="W573" s="87"/>
      <c r="X573" s="87"/>
      <c r="Y573" s="87"/>
      <c r="Z573" s="87"/>
      <c r="AA573" s="87"/>
      <c r="AB573" s="87"/>
      <c r="AC573" s="87"/>
      <c r="AD573" s="87"/>
      <c r="AE573" s="87"/>
      <c r="AF573" s="87"/>
    </row>
    <row r="574" spans="1:32" s="111" customFormat="1" ht="12" customHeight="1" outlineLevel="1">
      <c r="A574" s="82"/>
      <c r="B574" s="84" t="str">
        <f t="shared" si="24"/>
        <v/>
      </c>
      <c r="C574" s="186"/>
      <c r="D574" s="80"/>
      <c r="E574" s="82"/>
      <c r="F574" s="82"/>
      <c r="G574" s="106"/>
      <c r="H574" s="106"/>
      <c r="I574" s="81"/>
      <c r="J574" s="82"/>
      <c r="K574" s="106"/>
      <c r="L574" s="106"/>
      <c r="M574" s="106"/>
      <c r="N574" s="106"/>
      <c r="O574" s="83"/>
      <c r="P574" s="111" t="s">
        <v>225</v>
      </c>
      <c r="R574" s="87"/>
      <c r="S574" s="87"/>
      <c r="T574" s="149"/>
      <c r="U574" s="87"/>
      <c r="V574" s="87"/>
      <c r="W574" s="87"/>
      <c r="X574" s="87"/>
      <c r="Y574" s="87"/>
      <c r="Z574" s="87"/>
      <c r="AA574" s="87"/>
      <c r="AB574" s="87"/>
      <c r="AC574" s="87"/>
      <c r="AD574" s="87"/>
      <c r="AE574" s="87"/>
      <c r="AF574" s="87"/>
    </row>
    <row r="575" spans="1:32" s="111" customFormat="1" ht="162.6" customHeight="1" outlineLevel="1">
      <c r="A575" s="102">
        <v>176</v>
      </c>
      <c r="B575" s="84">
        <f t="shared" si="24"/>
        <v>176</v>
      </c>
      <c r="C575" s="186" t="str">
        <f t="shared" si="25"/>
        <v>IVF176</v>
      </c>
      <c r="D575" s="80" t="s">
        <v>579</v>
      </c>
      <c r="E575" s="102">
        <v>4</v>
      </c>
      <c r="F575" s="101" t="s">
        <v>7</v>
      </c>
      <c r="G575" s="103">
        <v>35000</v>
      </c>
      <c r="H575" s="104">
        <f>ROUND(E575*G575,0)</f>
        <v>140000</v>
      </c>
      <c r="I575" s="105">
        <v>4</v>
      </c>
      <c r="J575" s="102" t="str">
        <f>F575</f>
        <v>No</v>
      </c>
      <c r="K575" s="104">
        <f>G575</f>
        <v>35000</v>
      </c>
      <c r="L575" s="104">
        <f>ROUND(I575*K575,0)</f>
        <v>140000</v>
      </c>
      <c r="M575" s="106">
        <f>IF(L575&gt;H575,L575-H575,0)</f>
        <v>0</v>
      </c>
      <c r="N575" s="104">
        <f>IF(H575&gt;L575,H575-L575,0)</f>
        <v>0</v>
      </c>
      <c r="O575" s="770" t="s">
        <v>714</v>
      </c>
      <c r="P575" s="111" t="s">
        <v>225</v>
      </c>
      <c r="R575" s="87"/>
      <c r="S575" s="87"/>
      <c r="T575" s="149"/>
      <c r="U575" s="87"/>
      <c r="V575" s="87"/>
      <c r="W575" s="87"/>
      <c r="X575" s="87"/>
      <c r="Y575" s="87"/>
      <c r="Z575" s="87"/>
      <c r="AA575" s="87"/>
      <c r="AB575" s="87"/>
      <c r="AC575" s="87"/>
      <c r="AD575" s="87"/>
      <c r="AE575" s="87"/>
      <c r="AF575" s="87"/>
    </row>
    <row r="576" spans="1:32" s="111" customFormat="1" ht="15.6" outlineLevel="1">
      <c r="A576" s="82"/>
      <c r="B576" s="84" t="str">
        <f t="shared" si="24"/>
        <v/>
      </c>
      <c r="C576" s="186"/>
      <c r="D576" s="110" t="s">
        <v>184</v>
      </c>
      <c r="E576" s="82"/>
      <c r="F576" s="82"/>
      <c r="G576" s="106"/>
      <c r="H576" s="106"/>
      <c r="I576" s="81">
        <v>1</v>
      </c>
      <c r="J576" s="82" t="s">
        <v>7</v>
      </c>
      <c r="K576" s="103">
        <v>35000</v>
      </c>
      <c r="L576" s="104">
        <f>ROUND(I576*K576,0)</f>
        <v>35000</v>
      </c>
      <c r="M576" s="106">
        <f>IF(L576&gt;H576,L576-H576,0)</f>
        <v>35000</v>
      </c>
      <c r="N576" s="104">
        <f>IF(H576&gt;L576,H576-L576,0)</f>
        <v>0</v>
      </c>
      <c r="O576" s="771"/>
      <c r="P576" s="111" t="s">
        <v>225</v>
      </c>
      <c r="R576" s="87"/>
      <c r="S576" s="87"/>
      <c r="T576" s="149"/>
      <c r="U576" s="87"/>
      <c r="V576" s="87"/>
      <c r="W576" s="87"/>
      <c r="X576" s="87"/>
      <c r="Y576" s="87"/>
      <c r="Z576" s="87"/>
      <c r="AA576" s="87"/>
      <c r="AB576" s="87"/>
      <c r="AC576" s="87"/>
      <c r="AD576" s="87"/>
      <c r="AE576" s="87"/>
      <c r="AF576" s="87"/>
    </row>
    <row r="577" spans="1:32" s="111" customFormat="1" ht="15.6" outlineLevel="1">
      <c r="A577" s="82"/>
      <c r="B577" s="84"/>
      <c r="C577" s="186"/>
      <c r="D577" s="184" t="s">
        <v>645</v>
      </c>
      <c r="E577" s="82"/>
      <c r="F577" s="82"/>
      <c r="G577" s="106"/>
      <c r="H577" s="106"/>
      <c r="I577" s="81"/>
      <c r="J577" s="82"/>
      <c r="K577" s="103"/>
      <c r="L577" s="104"/>
      <c r="M577" s="106"/>
      <c r="N577" s="104"/>
      <c r="O577" s="258"/>
      <c r="P577" s="111" t="s">
        <v>225</v>
      </c>
      <c r="R577" s="87"/>
      <c r="S577" s="87"/>
      <c r="T577" s="149"/>
      <c r="U577" s="87"/>
      <c r="V577" s="87"/>
      <c r="W577" s="87"/>
      <c r="X577" s="87"/>
      <c r="Y577" s="87"/>
      <c r="Z577" s="87"/>
      <c r="AA577" s="87"/>
      <c r="AB577" s="87"/>
      <c r="AC577" s="87"/>
      <c r="AD577" s="87"/>
      <c r="AE577" s="87"/>
      <c r="AF577" s="87"/>
    </row>
    <row r="578" spans="1:32" s="111" customFormat="1" ht="10.95" customHeight="1" outlineLevel="1">
      <c r="A578" s="82"/>
      <c r="B578" s="84" t="str">
        <f t="shared" si="24"/>
        <v/>
      </c>
      <c r="C578" s="186"/>
      <c r="D578" s="110"/>
      <c r="E578" s="82"/>
      <c r="F578" s="82"/>
      <c r="G578" s="106"/>
      <c r="H578" s="106"/>
      <c r="I578" s="81"/>
      <c r="J578" s="82"/>
      <c r="K578" s="103"/>
      <c r="L578" s="104"/>
      <c r="M578" s="106"/>
      <c r="N578" s="104"/>
      <c r="O578" s="83"/>
      <c r="P578" s="111" t="s">
        <v>225</v>
      </c>
      <c r="R578" s="87"/>
      <c r="S578" s="87"/>
      <c r="T578" s="149"/>
      <c r="U578" s="87"/>
      <c r="V578" s="87"/>
      <c r="W578" s="87"/>
      <c r="X578" s="87"/>
      <c r="Y578" s="87"/>
      <c r="Z578" s="87"/>
      <c r="AA578" s="87"/>
      <c r="AB578" s="87"/>
      <c r="AC578" s="87"/>
      <c r="AD578" s="87"/>
      <c r="AE578" s="87"/>
      <c r="AF578" s="87"/>
    </row>
    <row r="579" spans="1:32" s="111" customFormat="1" ht="168" customHeight="1" outlineLevel="1">
      <c r="A579" s="102">
        <v>177</v>
      </c>
      <c r="B579" s="84">
        <f t="shared" si="24"/>
        <v>177</v>
      </c>
      <c r="C579" s="186" t="str">
        <f t="shared" si="25"/>
        <v>IVF177</v>
      </c>
      <c r="D579" s="80" t="s">
        <v>580</v>
      </c>
      <c r="E579" s="102">
        <v>1</v>
      </c>
      <c r="F579" s="101" t="s">
        <v>7</v>
      </c>
      <c r="G579" s="103">
        <v>50000</v>
      </c>
      <c r="H579" s="104">
        <f>ROUND(E579*G579,0)</f>
        <v>50000</v>
      </c>
      <c r="I579" s="105">
        <v>1</v>
      </c>
      <c r="J579" s="102" t="str">
        <f>F579</f>
        <v>No</v>
      </c>
      <c r="K579" s="104">
        <f>G579</f>
        <v>50000</v>
      </c>
      <c r="L579" s="104">
        <f>ROUND(I579*K579,0)</f>
        <v>50000</v>
      </c>
      <c r="M579" s="106">
        <f>IF(L579&gt;H579,L579-H579,0)</f>
        <v>0</v>
      </c>
      <c r="N579" s="104">
        <f>IF(H579&gt;L579,H579-L579,0)</f>
        <v>0</v>
      </c>
      <c r="O579" s="83" t="s">
        <v>599</v>
      </c>
      <c r="P579" s="111" t="s">
        <v>225</v>
      </c>
      <c r="R579" s="87"/>
      <c r="S579" s="87"/>
      <c r="T579" s="149"/>
      <c r="U579" s="87"/>
      <c r="V579" s="87"/>
      <c r="W579" s="87"/>
      <c r="X579" s="87"/>
      <c r="Y579" s="87"/>
      <c r="Z579" s="87"/>
      <c r="AA579" s="87"/>
      <c r="AB579" s="87"/>
      <c r="AC579" s="87"/>
      <c r="AD579" s="87"/>
      <c r="AE579" s="87"/>
      <c r="AF579" s="87"/>
    </row>
    <row r="580" spans="1:32" s="111" customFormat="1" ht="15.6" outlineLevel="1">
      <c r="A580" s="102"/>
      <c r="B580" s="84"/>
      <c r="C580" s="186"/>
      <c r="D580" s="184" t="s">
        <v>645</v>
      </c>
      <c r="E580" s="102"/>
      <c r="F580" s="101"/>
      <c r="G580" s="103"/>
      <c r="H580" s="104"/>
      <c r="I580" s="105"/>
      <c r="J580" s="102"/>
      <c r="K580" s="104"/>
      <c r="L580" s="104"/>
      <c r="M580" s="106"/>
      <c r="N580" s="104"/>
      <c r="O580" s="83"/>
      <c r="P580" s="111" t="s">
        <v>225</v>
      </c>
      <c r="R580" s="87"/>
      <c r="S580" s="87"/>
      <c r="T580" s="149"/>
      <c r="U580" s="87"/>
      <c r="V580" s="87"/>
      <c r="W580" s="87"/>
      <c r="X580" s="87"/>
      <c r="Y580" s="87"/>
      <c r="Z580" s="87"/>
      <c r="AA580" s="87"/>
      <c r="AB580" s="87"/>
      <c r="AC580" s="87"/>
      <c r="AD580" s="87"/>
      <c r="AE580" s="87"/>
      <c r="AF580" s="87"/>
    </row>
    <row r="581" spans="1:32" s="111" customFormat="1" outlineLevel="1">
      <c r="A581" s="82"/>
      <c r="B581" s="84" t="str">
        <f t="shared" si="24"/>
        <v/>
      </c>
      <c r="C581" s="186"/>
      <c r="D581" s="80"/>
      <c r="E581" s="82"/>
      <c r="F581" s="82"/>
      <c r="G581" s="106"/>
      <c r="H581" s="106"/>
      <c r="I581" s="81"/>
      <c r="J581" s="82"/>
      <c r="K581" s="106"/>
      <c r="L581" s="106"/>
      <c r="M581" s="106"/>
      <c r="N581" s="106"/>
      <c r="O581" s="83"/>
      <c r="P581" s="111" t="s">
        <v>225</v>
      </c>
      <c r="R581" s="87"/>
      <c r="S581" s="87"/>
      <c r="T581" s="149"/>
      <c r="U581" s="87"/>
      <c r="V581" s="87"/>
      <c r="W581" s="87"/>
      <c r="X581" s="87"/>
      <c r="Y581" s="87"/>
      <c r="Z581" s="87"/>
      <c r="AA581" s="87"/>
      <c r="AB581" s="87"/>
      <c r="AC581" s="87"/>
      <c r="AD581" s="87"/>
      <c r="AE581" s="87"/>
      <c r="AF581" s="87"/>
    </row>
    <row r="582" spans="1:32" s="111" customFormat="1" ht="281.39999999999998" customHeight="1" outlineLevel="1">
      <c r="A582" s="102">
        <v>178</v>
      </c>
      <c r="B582" s="84">
        <f t="shared" si="24"/>
        <v>178</v>
      </c>
      <c r="C582" s="186" t="str">
        <f t="shared" si="25"/>
        <v>IVF178</v>
      </c>
      <c r="D582" s="80" t="s">
        <v>146</v>
      </c>
      <c r="E582" s="102">
        <v>1</v>
      </c>
      <c r="F582" s="101" t="s">
        <v>55</v>
      </c>
      <c r="G582" s="103">
        <v>400000</v>
      </c>
      <c r="H582" s="104">
        <f>ROUND(E582*G582,0)</f>
        <v>400000</v>
      </c>
      <c r="I582" s="105">
        <v>1</v>
      </c>
      <c r="J582" s="102" t="str">
        <f>F582</f>
        <v>Lot</v>
      </c>
      <c r="K582" s="104">
        <f>G582</f>
        <v>400000</v>
      </c>
      <c r="L582" s="104">
        <f>ROUND(I582*K582,0)</f>
        <v>400000</v>
      </c>
      <c r="M582" s="106">
        <f>IF(L582&gt;H582,L582-H582,0)</f>
        <v>0</v>
      </c>
      <c r="N582" s="104">
        <f>IF(H582&gt;L582,H582-L582,0)</f>
        <v>0</v>
      </c>
      <c r="O582" s="83" t="s">
        <v>599</v>
      </c>
      <c r="P582" s="111" t="s">
        <v>225</v>
      </c>
      <c r="R582" s="87"/>
      <c r="S582" s="87"/>
      <c r="T582" s="149"/>
      <c r="U582" s="87"/>
      <c r="V582" s="87"/>
      <c r="W582" s="87"/>
      <c r="X582" s="87"/>
      <c r="Y582" s="87"/>
      <c r="Z582" s="87"/>
      <c r="AA582" s="87"/>
      <c r="AB582" s="87"/>
      <c r="AC582" s="87"/>
      <c r="AD582" s="87"/>
      <c r="AE582" s="87"/>
      <c r="AF582" s="87"/>
    </row>
    <row r="583" spans="1:32" s="111" customFormat="1" ht="15.6" outlineLevel="1">
      <c r="A583" s="102"/>
      <c r="B583" s="84"/>
      <c r="C583" s="186"/>
      <c r="D583" s="184" t="s">
        <v>650</v>
      </c>
      <c r="E583" s="102"/>
      <c r="F583" s="101"/>
      <c r="G583" s="103"/>
      <c r="H583" s="104"/>
      <c r="I583" s="105"/>
      <c r="J583" s="102"/>
      <c r="K583" s="104"/>
      <c r="L583" s="104"/>
      <c r="M583" s="106"/>
      <c r="N583" s="104"/>
      <c r="O583" s="83"/>
      <c r="P583" s="111" t="s">
        <v>225</v>
      </c>
      <c r="R583" s="87"/>
      <c r="S583" s="87"/>
      <c r="T583" s="149"/>
      <c r="U583" s="87"/>
      <c r="V583" s="87"/>
      <c r="W583" s="87"/>
      <c r="X583" s="87"/>
      <c r="Y583" s="87"/>
      <c r="Z583" s="87"/>
      <c r="AA583" s="87"/>
      <c r="AB583" s="87"/>
      <c r="AC583" s="87"/>
      <c r="AD583" s="87"/>
      <c r="AE583" s="87"/>
      <c r="AF583" s="87"/>
    </row>
    <row r="584" spans="1:32" s="184" customFormat="1" ht="15.6" outlineLevel="1">
      <c r="P584" s="111" t="s">
        <v>225</v>
      </c>
    </row>
    <row r="585" spans="1:32" s="111" customFormat="1" ht="72.599999999999994" customHeight="1" outlineLevel="1">
      <c r="A585" s="102">
        <v>179</v>
      </c>
      <c r="B585" s="84">
        <f t="shared" si="24"/>
        <v>179</v>
      </c>
      <c r="C585" s="186" t="str">
        <f t="shared" si="25"/>
        <v>IVF179</v>
      </c>
      <c r="D585" s="80" t="s">
        <v>147</v>
      </c>
      <c r="E585" s="102">
        <v>10</v>
      </c>
      <c r="F585" s="101" t="s">
        <v>143</v>
      </c>
      <c r="G585" s="103">
        <v>6191</v>
      </c>
      <c r="H585" s="104">
        <f>ROUND(E585*G585,0)</f>
        <v>61910</v>
      </c>
      <c r="I585" s="105">
        <v>10</v>
      </c>
      <c r="J585" s="102" t="str">
        <f>F585</f>
        <v>Set</v>
      </c>
      <c r="K585" s="104">
        <f>G585</f>
        <v>6191</v>
      </c>
      <c r="L585" s="104">
        <f t="shared" ref="L585:L593" si="26">ROUND(I585*K585,0)</f>
        <v>61910</v>
      </c>
      <c r="M585" s="106">
        <f t="shared" ref="M585:M593" si="27">IF(L585&gt;H585,L585-H585,0)</f>
        <v>0</v>
      </c>
      <c r="N585" s="104">
        <f t="shared" ref="N585:N593" si="28">IF(H585&gt;L585,H585-L585,0)</f>
        <v>0</v>
      </c>
      <c r="O585" s="770" t="s">
        <v>715</v>
      </c>
      <c r="P585" s="111" t="s">
        <v>225</v>
      </c>
      <c r="R585" s="87"/>
      <c r="S585" s="87"/>
      <c r="T585" s="149"/>
      <c r="U585" s="87"/>
      <c r="V585" s="87"/>
      <c r="W585" s="87"/>
      <c r="X585" s="87"/>
      <c r="Y585" s="87"/>
      <c r="Z585" s="87"/>
      <c r="AA585" s="87"/>
      <c r="AB585" s="87"/>
      <c r="AC585" s="87"/>
      <c r="AD585" s="87"/>
      <c r="AE585" s="87"/>
      <c r="AF585" s="87"/>
    </row>
    <row r="586" spans="1:32" s="111" customFormat="1" ht="15.6" outlineLevel="1">
      <c r="A586" s="82"/>
      <c r="B586" s="84" t="str">
        <f t="shared" si="24"/>
        <v/>
      </c>
      <c r="C586" s="186"/>
      <c r="D586" s="110" t="s">
        <v>184</v>
      </c>
      <c r="E586" s="82"/>
      <c r="F586" s="82"/>
      <c r="G586" s="106"/>
      <c r="H586" s="106"/>
      <c r="I586" s="81">
        <v>1</v>
      </c>
      <c r="J586" s="82" t="s">
        <v>143</v>
      </c>
      <c r="K586" s="103">
        <v>6191</v>
      </c>
      <c r="L586" s="104">
        <f t="shared" si="26"/>
        <v>6191</v>
      </c>
      <c r="M586" s="106">
        <f t="shared" si="27"/>
        <v>6191</v>
      </c>
      <c r="N586" s="104">
        <f t="shared" si="28"/>
        <v>0</v>
      </c>
      <c r="O586" s="771"/>
      <c r="P586" s="111" t="s">
        <v>225</v>
      </c>
      <c r="R586" s="87"/>
      <c r="S586" s="87"/>
      <c r="T586" s="149"/>
      <c r="U586" s="87"/>
      <c r="V586" s="87"/>
      <c r="W586" s="87"/>
      <c r="X586" s="87"/>
      <c r="Y586" s="87"/>
      <c r="Z586" s="87"/>
      <c r="AA586" s="87"/>
      <c r="AB586" s="87"/>
      <c r="AC586" s="87"/>
      <c r="AD586" s="87"/>
      <c r="AE586" s="87"/>
      <c r="AF586" s="87"/>
    </row>
    <row r="587" spans="1:32" s="111" customFormat="1" ht="15.6" outlineLevel="1">
      <c r="A587" s="82"/>
      <c r="B587" s="84"/>
      <c r="C587" s="186"/>
      <c r="D587" s="184" t="s">
        <v>650</v>
      </c>
      <c r="E587" s="82"/>
      <c r="F587" s="82"/>
      <c r="G587" s="106"/>
      <c r="H587" s="106"/>
      <c r="I587" s="81"/>
      <c r="J587" s="82"/>
      <c r="K587" s="103"/>
      <c r="L587" s="104"/>
      <c r="M587" s="106"/>
      <c r="N587" s="104"/>
      <c r="O587" s="258"/>
      <c r="P587" s="111" t="s">
        <v>225</v>
      </c>
      <c r="R587" s="87"/>
      <c r="S587" s="87"/>
      <c r="T587" s="149"/>
      <c r="U587" s="87"/>
      <c r="V587" s="87"/>
      <c r="W587" s="87"/>
      <c r="X587" s="87"/>
      <c r="Y587" s="87"/>
      <c r="Z587" s="87"/>
      <c r="AA587" s="87"/>
      <c r="AB587" s="87"/>
      <c r="AC587" s="87"/>
      <c r="AD587" s="87"/>
      <c r="AE587" s="87"/>
      <c r="AF587" s="87"/>
    </row>
    <row r="588" spans="1:32" s="111" customFormat="1" ht="15.6" outlineLevel="1">
      <c r="A588" s="82"/>
      <c r="B588" s="84" t="str">
        <f t="shared" si="24"/>
        <v/>
      </c>
      <c r="C588" s="186"/>
      <c r="D588" s="110"/>
      <c r="E588" s="82"/>
      <c r="F588" s="82"/>
      <c r="G588" s="106"/>
      <c r="H588" s="106"/>
      <c r="I588" s="81"/>
      <c r="J588" s="82"/>
      <c r="K588" s="103"/>
      <c r="L588" s="104"/>
      <c r="M588" s="106"/>
      <c r="N588" s="104"/>
      <c r="O588" s="83"/>
      <c r="P588" s="111" t="s">
        <v>225</v>
      </c>
      <c r="R588" s="87"/>
      <c r="S588" s="87"/>
      <c r="T588" s="149"/>
      <c r="U588" s="87"/>
      <c r="V588" s="87"/>
      <c r="W588" s="87"/>
      <c r="X588" s="87"/>
      <c r="Y588" s="87"/>
      <c r="Z588" s="87"/>
      <c r="AA588" s="87"/>
      <c r="AB588" s="87"/>
      <c r="AC588" s="87"/>
      <c r="AD588" s="87"/>
      <c r="AE588" s="87"/>
      <c r="AF588" s="87"/>
    </row>
    <row r="589" spans="1:32" s="111" customFormat="1" ht="67.95" customHeight="1" outlineLevel="1">
      <c r="A589" s="102">
        <v>180</v>
      </c>
      <c r="B589" s="84">
        <f t="shared" si="24"/>
        <v>180</v>
      </c>
      <c r="C589" s="186" t="str">
        <f t="shared" si="25"/>
        <v>IVF180</v>
      </c>
      <c r="D589" s="80" t="s">
        <v>148</v>
      </c>
      <c r="E589" s="102">
        <v>150</v>
      </c>
      <c r="F589" s="101" t="s">
        <v>3</v>
      </c>
      <c r="G589" s="103">
        <v>320</v>
      </c>
      <c r="H589" s="104">
        <f>ROUND(E589*G589,0)</f>
        <v>48000</v>
      </c>
      <c r="I589" s="105">
        <v>150</v>
      </c>
      <c r="J589" s="102" t="str">
        <f>F589</f>
        <v>Rmt</v>
      </c>
      <c r="K589" s="104">
        <f>G589</f>
        <v>320</v>
      </c>
      <c r="L589" s="104">
        <f t="shared" si="26"/>
        <v>48000</v>
      </c>
      <c r="M589" s="106">
        <f t="shared" si="27"/>
        <v>0</v>
      </c>
      <c r="N589" s="104">
        <f t="shared" si="28"/>
        <v>0</v>
      </c>
      <c r="O589" s="770" t="s">
        <v>715</v>
      </c>
      <c r="P589" s="111" t="s">
        <v>225</v>
      </c>
      <c r="R589" s="87"/>
      <c r="S589" s="87"/>
      <c r="T589" s="149"/>
      <c r="U589" s="87"/>
      <c r="V589" s="87"/>
      <c r="W589" s="87"/>
      <c r="X589" s="87"/>
      <c r="Y589" s="87"/>
      <c r="Z589" s="87"/>
      <c r="AA589" s="87"/>
      <c r="AB589" s="87"/>
      <c r="AC589" s="87"/>
      <c r="AD589" s="87"/>
      <c r="AE589" s="87"/>
      <c r="AF589" s="87"/>
    </row>
    <row r="590" spans="1:32" s="111" customFormat="1" ht="15.6" outlineLevel="1">
      <c r="A590" s="82"/>
      <c r="B590" s="84" t="str">
        <f t="shared" si="24"/>
        <v/>
      </c>
      <c r="C590" s="186"/>
      <c r="D590" s="110" t="s">
        <v>184</v>
      </c>
      <c r="E590" s="82"/>
      <c r="F590" s="82"/>
      <c r="G590" s="106"/>
      <c r="H590" s="106"/>
      <c r="I590" s="81">
        <v>15</v>
      </c>
      <c r="J590" s="82" t="s">
        <v>3</v>
      </c>
      <c r="K590" s="103">
        <v>320</v>
      </c>
      <c r="L590" s="104">
        <f t="shared" si="26"/>
        <v>4800</v>
      </c>
      <c r="M590" s="106">
        <f t="shared" si="27"/>
        <v>4800</v>
      </c>
      <c r="N590" s="104">
        <f t="shared" si="28"/>
        <v>0</v>
      </c>
      <c r="O590" s="771"/>
      <c r="P590" s="111" t="s">
        <v>225</v>
      </c>
      <c r="R590" s="87"/>
      <c r="S590" s="87"/>
      <c r="T590" s="149"/>
      <c r="U590" s="87"/>
      <c r="V590" s="87"/>
      <c r="W590" s="87"/>
      <c r="X590" s="87"/>
      <c r="Y590" s="87"/>
      <c r="Z590" s="87"/>
      <c r="AA590" s="87"/>
      <c r="AB590" s="87"/>
      <c r="AC590" s="87"/>
      <c r="AD590" s="87"/>
      <c r="AE590" s="87"/>
      <c r="AF590" s="87"/>
    </row>
    <row r="591" spans="1:32" s="111" customFormat="1" ht="15.6" outlineLevel="1">
      <c r="A591" s="82"/>
      <c r="B591" s="84" t="str">
        <f t="shared" si="24"/>
        <v/>
      </c>
      <c r="C591" s="186"/>
      <c r="D591" s="110"/>
      <c r="E591" s="82"/>
      <c r="F591" s="82"/>
      <c r="G591" s="106"/>
      <c r="H591" s="106"/>
      <c r="I591" s="81"/>
      <c r="J591" s="82"/>
      <c r="K591" s="103"/>
      <c r="L591" s="104"/>
      <c r="M591" s="106"/>
      <c r="N591" s="104"/>
      <c r="O591" s="83"/>
      <c r="P591" s="111" t="s">
        <v>225</v>
      </c>
      <c r="R591" s="87"/>
      <c r="S591" s="87"/>
      <c r="T591" s="149"/>
      <c r="U591" s="87"/>
      <c r="V591" s="87"/>
      <c r="W591" s="87"/>
      <c r="X591" s="87"/>
      <c r="Y591" s="87"/>
      <c r="Z591" s="87"/>
      <c r="AA591" s="87"/>
      <c r="AB591" s="87"/>
      <c r="AC591" s="87"/>
      <c r="AD591" s="87"/>
      <c r="AE591" s="87"/>
      <c r="AF591" s="87"/>
    </row>
    <row r="592" spans="1:32" s="111" customFormat="1" ht="64.95" customHeight="1" outlineLevel="1">
      <c r="A592" s="102">
        <v>181</v>
      </c>
      <c r="B592" s="84">
        <f t="shared" si="24"/>
        <v>181</v>
      </c>
      <c r="C592" s="186" t="str">
        <f t="shared" si="25"/>
        <v>IVF181</v>
      </c>
      <c r="D592" s="80" t="s">
        <v>149</v>
      </c>
      <c r="E592" s="102">
        <v>100</v>
      </c>
      <c r="F592" s="101" t="s">
        <v>3</v>
      </c>
      <c r="G592" s="103">
        <v>255</v>
      </c>
      <c r="H592" s="104">
        <f>ROUND(E592*G592,0)</f>
        <v>25500</v>
      </c>
      <c r="I592" s="105">
        <v>100</v>
      </c>
      <c r="J592" s="102" t="str">
        <f>F592</f>
        <v>Rmt</v>
      </c>
      <c r="K592" s="104">
        <f>G592</f>
        <v>255</v>
      </c>
      <c r="L592" s="104">
        <f t="shared" si="26"/>
        <v>25500</v>
      </c>
      <c r="M592" s="106">
        <f t="shared" si="27"/>
        <v>0</v>
      </c>
      <c r="N592" s="104">
        <f t="shared" si="28"/>
        <v>0</v>
      </c>
      <c r="O592" s="770" t="s">
        <v>862</v>
      </c>
      <c r="P592" s="111" t="s">
        <v>225</v>
      </c>
      <c r="R592" s="87"/>
      <c r="S592" s="87"/>
      <c r="T592" s="149"/>
      <c r="U592" s="87"/>
      <c r="V592" s="87"/>
      <c r="W592" s="87"/>
      <c r="X592" s="87"/>
      <c r="Y592" s="87"/>
      <c r="Z592" s="87"/>
      <c r="AA592" s="87"/>
      <c r="AB592" s="87"/>
      <c r="AC592" s="87"/>
      <c r="AD592" s="87"/>
      <c r="AE592" s="87"/>
      <c r="AF592" s="87"/>
    </row>
    <row r="593" spans="1:32" s="111" customFormat="1" ht="15.6" outlineLevel="1">
      <c r="A593" s="82"/>
      <c r="B593" s="84" t="str">
        <f t="shared" si="24"/>
        <v/>
      </c>
      <c r="C593" s="186"/>
      <c r="D593" s="110" t="s">
        <v>184</v>
      </c>
      <c r="E593" s="82"/>
      <c r="F593" s="82"/>
      <c r="G593" s="106"/>
      <c r="H593" s="106"/>
      <c r="I593" s="81">
        <v>20</v>
      </c>
      <c r="J593" s="82" t="s">
        <v>3</v>
      </c>
      <c r="K593" s="103">
        <v>255</v>
      </c>
      <c r="L593" s="104">
        <f t="shared" si="26"/>
        <v>5100</v>
      </c>
      <c r="M593" s="106">
        <f t="shared" si="27"/>
        <v>5100</v>
      </c>
      <c r="N593" s="104">
        <f t="shared" si="28"/>
        <v>0</v>
      </c>
      <c r="O593" s="771"/>
      <c r="P593" s="111" t="s">
        <v>225</v>
      </c>
      <c r="R593" s="87"/>
      <c r="S593" s="87"/>
      <c r="T593" s="149"/>
      <c r="U593" s="87"/>
      <c r="V593" s="87"/>
      <c r="W593" s="87"/>
      <c r="X593" s="87"/>
      <c r="Y593" s="87"/>
      <c r="Z593" s="87"/>
      <c r="AA593" s="87"/>
      <c r="AB593" s="87"/>
      <c r="AC593" s="87"/>
      <c r="AD593" s="87"/>
      <c r="AE593" s="87"/>
      <c r="AF593" s="87"/>
    </row>
    <row r="594" spans="1:32" s="111" customFormat="1" ht="15.6">
      <c r="A594" s="82"/>
      <c r="B594" s="84" t="str">
        <f t="shared" si="24"/>
        <v/>
      </c>
      <c r="C594" s="186"/>
      <c r="D594" s="80"/>
      <c r="E594" s="82"/>
      <c r="F594" s="82"/>
      <c r="G594" s="106"/>
      <c r="H594" s="106"/>
      <c r="I594" s="81"/>
      <c r="J594" s="82"/>
      <c r="K594" s="146" t="s">
        <v>214</v>
      </c>
      <c r="L594" s="147">
        <f>SUM(L492:L593)</f>
        <v>3839121</v>
      </c>
      <c r="M594" s="147">
        <f>SUM(M492:M593)</f>
        <v>355055</v>
      </c>
      <c r="N594" s="147">
        <f>SUM(N492:N593)</f>
        <v>395819</v>
      </c>
      <c r="O594" s="83"/>
      <c r="R594" s="87"/>
      <c r="S594" s="87"/>
      <c r="T594" s="149"/>
      <c r="U594" s="87"/>
      <c r="V594" s="87"/>
      <c r="W594" s="87"/>
      <c r="X594" s="87"/>
      <c r="Y594" s="87"/>
      <c r="Z594" s="87"/>
      <c r="AA594" s="87"/>
      <c r="AB594" s="87"/>
      <c r="AC594" s="87"/>
      <c r="AD594" s="87"/>
      <c r="AE594" s="87"/>
      <c r="AF594" s="87"/>
    </row>
    <row r="595" spans="1:32" ht="15.6">
      <c r="A595" s="283"/>
      <c r="B595" s="280"/>
      <c r="C595" s="281"/>
      <c r="D595" s="282"/>
      <c r="E595" s="283"/>
      <c r="F595" s="283"/>
      <c r="G595" s="284"/>
      <c r="H595" s="284"/>
      <c r="I595" s="285"/>
      <c r="J595" s="283"/>
      <c r="K595" s="286"/>
      <c r="L595" s="287"/>
      <c r="M595" s="287"/>
      <c r="N595" s="287"/>
      <c r="O595" s="295"/>
      <c r="P595" s="89"/>
      <c r="Q595" s="84"/>
      <c r="R595" s="85"/>
      <c r="S595" s="85"/>
      <c r="T595" s="85"/>
      <c r="U595" s="112"/>
      <c r="V595" s="108"/>
      <c r="W595" s="109"/>
      <c r="X595" s="85"/>
      <c r="Y595" s="85"/>
      <c r="Z595" s="85"/>
      <c r="AA595" s="85"/>
      <c r="AB595" s="85"/>
      <c r="AC595" s="85"/>
      <c r="AD595" s="85"/>
    </row>
    <row r="596" spans="1:32" ht="15.6">
      <c r="A596" s="289"/>
      <c r="B596" s="111"/>
      <c r="C596" s="200"/>
      <c r="E596" s="289"/>
      <c r="F596" s="289"/>
      <c r="G596" s="301"/>
      <c r="H596" s="301"/>
      <c r="I596" s="290"/>
      <c r="J596" s="289"/>
      <c r="K596" s="291"/>
      <c r="L596" s="292"/>
      <c r="M596" s="292"/>
      <c r="N596" s="292"/>
      <c r="P596" s="89"/>
      <c r="Q596" s="84"/>
      <c r="R596" s="85"/>
      <c r="S596" s="85"/>
      <c r="T596" s="85"/>
      <c r="U596" s="112"/>
      <c r="V596" s="108"/>
      <c r="W596" s="109"/>
      <c r="X596" s="85"/>
      <c r="Y596" s="85"/>
      <c r="Z596" s="85"/>
      <c r="AA596" s="85"/>
      <c r="AB596" s="85"/>
      <c r="AC596" s="85"/>
      <c r="AD596" s="85"/>
    </row>
    <row r="597" spans="1:32" ht="15.6">
      <c r="A597" s="289"/>
      <c r="B597" s="111"/>
      <c r="C597" s="200"/>
      <c r="E597" s="289"/>
      <c r="F597" s="289"/>
      <c r="G597" s="301"/>
      <c r="H597" s="301"/>
      <c r="I597" s="290"/>
      <c r="J597" s="289"/>
      <c r="K597" s="291"/>
      <c r="L597" s="292"/>
      <c r="M597" s="292"/>
      <c r="N597" s="292"/>
      <c r="P597" s="89"/>
      <c r="Q597" s="84"/>
      <c r="R597" s="85"/>
      <c r="S597" s="85"/>
      <c r="T597" s="85"/>
      <c r="U597" s="112"/>
      <c r="V597" s="108"/>
      <c r="W597" s="109"/>
      <c r="X597" s="85"/>
      <c r="Y597" s="85"/>
      <c r="Z597" s="85"/>
      <c r="AA597" s="85"/>
      <c r="AB597" s="85"/>
      <c r="AC597" s="85"/>
      <c r="AD597" s="85"/>
    </row>
    <row r="598" spans="1:32" ht="15.6">
      <c r="A598" s="288" t="s">
        <v>731</v>
      </c>
      <c r="B598" s="111"/>
      <c r="D598" s="87"/>
      <c r="E598" s="294" t="s">
        <v>730</v>
      </c>
      <c r="F598" s="289"/>
      <c r="H598" s="288" t="s">
        <v>728</v>
      </c>
      <c r="I598" s="290"/>
      <c r="J598" s="289"/>
      <c r="K598" s="291"/>
      <c r="L598" s="87"/>
      <c r="M598" s="292"/>
      <c r="N598" s="293" t="s">
        <v>729</v>
      </c>
      <c r="P598" s="89"/>
      <c r="Q598" s="84"/>
      <c r="R598" s="85"/>
      <c r="S598" s="85"/>
      <c r="T598" s="85"/>
      <c r="U598" s="112"/>
      <c r="V598" s="108"/>
      <c r="W598" s="109"/>
      <c r="X598" s="85"/>
      <c r="Y598" s="85"/>
      <c r="Z598" s="85"/>
      <c r="AA598" s="85"/>
      <c r="AB598" s="85"/>
      <c r="AC598" s="85"/>
      <c r="AD598" s="85"/>
    </row>
    <row r="599" spans="1:32" ht="15.6">
      <c r="A599" s="288" t="s">
        <v>732</v>
      </c>
      <c r="B599" s="111"/>
      <c r="D599" s="87"/>
      <c r="E599" s="294" t="s">
        <v>720</v>
      </c>
      <c r="F599" s="289"/>
      <c r="H599" s="288" t="s">
        <v>721</v>
      </c>
      <c r="I599" s="290"/>
      <c r="J599" s="289"/>
      <c r="K599" s="291"/>
      <c r="L599" s="87"/>
      <c r="M599" s="292"/>
      <c r="N599" s="293" t="s">
        <v>722</v>
      </c>
      <c r="P599" s="89"/>
      <c r="Q599" s="84"/>
      <c r="R599" s="85"/>
      <c r="S599" s="85"/>
      <c r="T599" s="85"/>
      <c r="U599" s="112"/>
      <c r="V599" s="108"/>
      <c r="W599" s="109"/>
      <c r="X599" s="85"/>
      <c r="Y599" s="85"/>
      <c r="Z599" s="85"/>
      <c r="AA599" s="85"/>
      <c r="AB599" s="85"/>
      <c r="AC599" s="85"/>
      <c r="AD599" s="85"/>
    </row>
    <row r="600" spans="1:32" s="111" customFormat="1" ht="15.6">
      <c r="A600" s="289"/>
      <c r="C600" s="200"/>
      <c r="D600" s="198"/>
      <c r="E600" s="289"/>
      <c r="F600" s="289"/>
      <c r="G600" s="301"/>
      <c r="H600" s="301"/>
      <c r="I600" s="290"/>
      <c r="J600" s="289"/>
      <c r="K600" s="316"/>
      <c r="L600" s="317"/>
      <c r="M600" s="317"/>
      <c r="N600" s="317"/>
      <c r="O600" s="203"/>
      <c r="R600" s="87"/>
      <c r="S600" s="87"/>
      <c r="T600" s="149"/>
      <c r="U600" s="87"/>
      <c r="V600" s="87"/>
      <c r="W600" s="87"/>
      <c r="X600" s="87"/>
      <c r="Y600" s="87"/>
      <c r="Z600" s="87"/>
      <c r="AA600" s="87"/>
      <c r="AB600" s="87"/>
      <c r="AC600" s="87"/>
      <c r="AD600" s="87"/>
      <c r="AE600" s="87"/>
      <c r="AF600" s="87"/>
    </row>
    <row r="601" spans="1:32" s="111" customFormat="1" ht="17.399999999999999">
      <c r="A601" s="302"/>
      <c r="B601" s="303" t="str">
        <f t="shared" si="24"/>
        <v/>
      </c>
      <c r="C601" s="304"/>
      <c r="D601" s="312" t="s">
        <v>212</v>
      </c>
      <c r="E601" s="302"/>
      <c r="F601" s="306"/>
      <c r="G601" s="313"/>
      <c r="H601" s="308"/>
      <c r="I601" s="309"/>
      <c r="J601" s="302"/>
      <c r="K601" s="310"/>
      <c r="L601" s="310"/>
      <c r="M601" s="311"/>
      <c r="N601" s="310"/>
      <c r="O601" s="258"/>
      <c r="R601" s="87"/>
      <c r="S601" s="87"/>
      <c r="T601" s="149"/>
      <c r="U601" s="87"/>
      <c r="V601" s="87"/>
      <c r="W601" s="87"/>
      <c r="X601" s="87"/>
      <c r="Y601" s="87"/>
      <c r="Z601" s="87"/>
      <c r="AA601" s="87"/>
      <c r="AB601" s="87"/>
      <c r="AC601" s="87"/>
      <c r="AD601" s="87"/>
      <c r="AE601" s="87"/>
      <c r="AF601" s="87"/>
    </row>
    <row r="602" spans="1:32" s="111" customFormat="1" ht="45" outlineLevel="1">
      <c r="A602" s="102">
        <v>182</v>
      </c>
      <c r="B602" s="84">
        <f t="shared" ref="B602:B670" si="29">IF(ISBLANK(A602),"",A602)</f>
        <v>182</v>
      </c>
      <c r="C602" s="186" t="str">
        <f t="shared" ref="C602:C659" si="30">IF(ISBLANK(B602), "", IF(B602&lt;10, "IVF00" &amp; B602, IF(AND(B602&gt;=10, B602&lt;=99), "IVF0" &amp; B602, IF(B602&gt;99, "IVF" &amp; B602))))</f>
        <v>IVF182</v>
      </c>
      <c r="D602" s="80" t="s">
        <v>150</v>
      </c>
      <c r="E602" s="102">
        <v>1</v>
      </c>
      <c r="F602" s="101" t="s">
        <v>143</v>
      </c>
      <c r="G602" s="103">
        <v>20750</v>
      </c>
      <c r="H602" s="104">
        <f>ROUND(E602*G602,0)</f>
        <v>20750</v>
      </c>
      <c r="I602" s="105">
        <f>E602</f>
        <v>1</v>
      </c>
      <c r="J602" s="102" t="str">
        <f>F602</f>
        <v>Set</v>
      </c>
      <c r="K602" s="104">
        <f>G602</f>
        <v>20750</v>
      </c>
      <c r="L602" s="104">
        <f>ROUND(I602*K602,0)</f>
        <v>20750</v>
      </c>
      <c r="M602" s="106">
        <f>IF(L602&gt;H602,L602-H602,0)</f>
        <v>0</v>
      </c>
      <c r="N602" s="104">
        <f>IF(H602&gt;L602,H602-L602,0)</f>
        <v>0</v>
      </c>
      <c r="O602" s="83" t="s">
        <v>548</v>
      </c>
      <c r="P602" s="111" t="s">
        <v>226</v>
      </c>
      <c r="R602" s="87"/>
      <c r="S602" s="87"/>
      <c r="T602" s="149"/>
      <c r="U602" s="87"/>
      <c r="V602" s="87"/>
      <c r="W602" s="87"/>
      <c r="X602" s="87"/>
      <c r="Y602" s="87"/>
      <c r="Z602" s="87"/>
      <c r="AA602" s="87"/>
      <c r="AB602" s="87"/>
      <c r="AC602" s="87"/>
      <c r="AD602" s="87"/>
      <c r="AE602" s="87"/>
      <c r="AF602" s="87"/>
    </row>
    <row r="603" spans="1:32" s="111" customFormat="1" ht="15.6" outlineLevel="1">
      <c r="A603" s="82"/>
      <c r="B603" s="84" t="str">
        <f t="shared" si="29"/>
        <v/>
      </c>
      <c r="C603" s="186"/>
      <c r="D603" s="184" t="s">
        <v>675</v>
      </c>
      <c r="E603" s="82"/>
      <c r="F603" s="82"/>
      <c r="G603" s="106"/>
      <c r="H603" s="106"/>
      <c r="I603" s="81"/>
      <c r="J603" s="82"/>
      <c r="K603" s="106"/>
      <c r="L603" s="106"/>
      <c r="M603" s="106"/>
      <c r="N603" s="106"/>
      <c r="O603" s="83"/>
      <c r="P603" s="111" t="s">
        <v>226</v>
      </c>
      <c r="R603" s="87"/>
      <c r="S603" s="87"/>
      <c r="T603" s="149"/>
      <c r="U603" s="87"/>
      <c r="V603" s="87"/>
      <c r="W603" s="87"/>
      <c r="X603" s="87"/>
      <c r="Y603" s="87"/>
      <c r="Z603" s="87"/>
      <c r="AA603" s="87"/>
      <c r="AB603" s="87"/>
      <c r="AC603" s="87"/>
      <c r="AD603" s="87"/>
      <c r="AE603" s="87"/>
      <c r="AF603" s="87"/>
    </row>
    <row r="604" spans="1:32" s="111" customFormat="1" ht="15.6" outlineLevel="1">
      <c r="A604" s="82"/>
      <c r="B604" s="84"/>
      <c r="C604" s="186"/>
      <c r="D604" s="184"/>
      <c r="E604" s="82"/>
      <c r="F604" s="82"/>
      <c r="G604" s="106"/>
      <c r="H604" s="106"/>
      <c r="I604" s="81"/>
      <c r="J604" s="82"/>
      <c r="K604" s="106"/>
      <c r="L604" s="106"/>
      <c r="M604" s="106"/>
      <c r="N604" s="106"/>
      <c r="O604" s="83"/>
      <c r="P604" s="111" t="s">
        <v>226</v>
      </c>
      <c r="R604" s="87"/>
      <c r="S604" s="87"/>
      <c r="T604" s="149"/>
      <c r="U604" s="87"/>
      <c r="V604" s="87"/>
      <c r="W604" s="87"/>
      <c r="X604" s="87"/>
      <c r="Y604" s="87"/>
      <c r="Z604" s="87"/>
      <c r="AA604" s="87"/>
      <c r="AB604" s="87"/>
      <c r="AC604" s="87"/>
      <c r="AD604" s="87"/>
      <c r="AE604" s="87"/>
      <c r="AF604" s="87"/>
    </row>
    <row r="605" spans="1:32" s="111" customFormat="1" ht="59.4" customHeight="1" outlineLevel="1">
      <c r="A605" s="102">
        <v>183</v>
      </c>
      <c r="B605" s="84">
        <f t="shared" si="29"/>
        <v>183</v>
      </c>
      <c r="C605" s="186" t="str">
        <f t="shared" si="30"/>
        <v>IVF183</v>
      </c>
      <c r="D605" s="80" t="s">
        <v>151</v>
      </c>
      <c r="E605" s="102">
        <v>4</v>
      </c>
      <c r="F605" s="101" t="s">
        <v>152</v>
      </c>
      <c r="G605" s="103">
        <v>2506</v>
      </c>
      <c r="H605" s="104">
        <f>ROUND(E605*G605,0)</f>
        <v>10024</v>
      </c>
      <c r="I605" s="105">
        <v>4</v>
      </c>
      <c r="J605" s="102" t="str">
        <f>F605</f>
        <v>each</v>
      </c>
      <c r="K605" s="104">
        <f>G605</f>
        <v>2506</v>
      </c>
      <c r="L605" s="104">
        <f>ROUND(I605*K605,0)</f>
        <v>10024</v>
      </c>
      <c r="M605" s="106">
        <f>IF(L605&gt;H605,L605-H605,0)</f>
        <v>0</v>
      </c>
      <c r="N605" s="104">
        <f>IF(H605&gt;L605,H605-L605,0)</f>
        <v>0</v>
      </c>
      <c r="O605" s="770" t="s">
        <v>863</v>
      </c>
      <c r="P605" s="111" t="s">
        <v>226</v>
      </c>
      <c r="R605" s="87"/>
      <c r="S605" s="87"/>
      <c r="T605" s="149"/>
      <c r="U605" s="87"/>
      <c r="V605" s="87"/>
      <c r="W605" s="87"/>
      <c r="X605" s="87"/>
      <c r="Y605" s="87"/>
      <c r="Z605" s="87"/>
      <c r="AA605" s="87"/>
      <c r="AB605" s="87"/>
      <c r="AC605" s="87"/>
      <c r="AD605" s="87"/>
      <c r="AE605" s="87"/>
      <c r="AF605" s="87"/>
    </row>
    <row r="606" spans="1:32" s="111" customFormat="1" ht="22.95" customHeight="1" outlineLevel="1">
      <c r="A606" s="82"/>
      <c r="B606" s="84" t="str">
        <f t="shared" si="29"/>
        <v/>
      </c>
      <c r="C606" s="186"/>
      <c r="D606" s="110" t="s">
        <v>184</v>
      </c>
      <c r="E606" s="82"/>
      <c r="F606" s="82"/>
      <c r="G606" s="106"/>
      <c r="H606" s="106"/>
      <c r="I606" s="81">
        <v>2</v>
      </c>
      <c r="J606" s="102" t="s">
        <v>152</v>
      </c>
      <c r="K606" s="104">
        <f>G605</f>
        <v>2506</v>
      </c>
      <c r="L606" s="104">
        <f>I606*K606</f>
        <v>5012</v>
      </c>
      <c r="M606" s="106">
        <f>IF(L606&gt;H606,L606-H606,0)</f>
        <v>5012</v>
      </c>
      <c r="N606" s="104">
        <f>IF(H606&gt;L606,H606-L606,0)</f>
        <v>0</v>
      </c>
      <c r="O606" s="771"/>
      <c r="P606" s="111" t="s">
        <v>226</v>
      </c>
      <c r="R606" s="87"/>
      <c r="S606" s="87"/>
      <c r="T606" s="149"/>
      <c r="U606" s="87"/>
      <c r="V606" s="87"/>
      <c r="W606" s="87"/>
      <c r="X606" s="87"/>
      <c r="Y606" s="87"/>
      <c r="Z606" s="87"/>
      <c r="AA606" s="87"/>
      <c r="AB606" s="87"/>
      <c r="AC606" s="87"/>
      <c r="AD606" s="87"/>
      <c r="AE606" s="87"/>
      <c r="AF606" s="87"/>
    </row>
    <row r="607" spans="1:32" s="111" customFormat="1" ht="15.6" outlineLevel="1">
      <c r="A607" s="82"/>
      <c r="B607" s="84" t="str">
        <f t="shared" si="29"/>
        <v/>
      </c>
      <c r="C607" s="186"/>
      <c r="D607" s="184" t="s">
        <v>675</v>
      </c>
      <c r="E607" s="82"/>
      <c r="F607" s="82"/>
      <c r="G607" s="106"/>
      <c r="H607" s="106"/>
      <c r="I607" s="81"/>
      <c r="J607" s="102"/>
      <c r="K607" s="104"/>
      <c r="L607" s="104"/>
      <c r="M607" s="106"/>
      <c r="N607" s="104"/>
      <c r="O607" s="83"/>
      <c r="P607" s="111" t="s">
        <v>226</v>
      </c>
      <c r="R607" s="87"/>
      <c r="S607" s="87"/>
      <c r="T607" s="149"/>
      <c r="U607" s="87"/>
      <c r="V607" s="87"/>
      <c r="W607" s="87"/>
      <c r="X607" s="87"/>
      <c r="Y607" s="87"/>
      <c r="Z607" s="87"/>
      <c r="AA607" s="87"/>
      <c r="AB607" s="87"/>
      <c r="AC607" s="87"/>
      <c r="AD607" s="87"/>
      <c r="AE607" s="87"/>
      <c r="AF607" s="87"/>
    </row>
    <row r="608" spans="1:32" s="111" customFormat="1" ht="15.6" outlineLevel="1">
      <c r="A608" s="82"/>
      <c r="B608" s="84"/>
      <c r="C608" s="186"/>
      <c r="D608" s="184"/>
      <c r="E608" s="82"/>
      <c r="F608" s="82"/>
      <c r="G608" s="106"/>
      <c r="H608" s="106"/>
      <c r="I608" s="81"/>
      <c r="J608" s="102"/>
      <c r="K608" s="104"/>
      <c r="L608" s="104"/>
      <c r="M608" s="106"/>
      <c r="N608" s="104"/>
      <c r="O608" s="83"/>
      <c r="P608" s="111" t="s">
        <v>226</v>
      </c>
      <c r="R608" s="87"/>
      <c r="S608" s="87"/>
      <c r="T608" s="149"/>
      <c r="U608" s="87"/>
      <c r="V608" s="87"/>
      <c r="W608" s="87"/>
      <c r="X608" s="87"/>
      <c r="Y608" s="87"/>
      <c r="Z608" s="87"/>
      <c r="AA608" s="87"/>
      <c r="AB608" s="87"/>
      <c r="AC608" s="87"/>
      <c r="AD608" s="87"/>
      <c r="AE608" s="87"/>
      <c r="AF608" s="87"/>
    </row>
    <row r="609" spans="1:32" s="111" customFormat="1" ht="53.7" customHeight="1" outlineLevel="1">
      <c r="A609" s="102">
        <v>184</v>
      </c>
      <c r="B609" s="84">
        <f t="shared" si="29"/>
        <v>184</v>
      </c>
      <c r="C609" s="186" t="str">
        <f t="shared" si="30"/>
        <v>IVF184</v>
      </c>
      <c r="D609" s="80" t="s">
        <v>745</v>
      </c>
      <c r="E609" s="102">
        <v>4</v>
      </c>
      <c r="F609" s="101" t="s">
        <v>152</v>
      </c>
      <c r="G609" s="103">
        <v>1805</v>
      </c>
      <c r="H609" s="104">
        <f>ROUND(E609*G609,0)</f>
        <v>7220</v>
      </c>
      <c r="I609" s="105">
        <f>E609</f>
        <v>4</v>
      </c>
      <c r="J609" s="102" t="str">
        <f>F609</f>
        <v>each</v>
      </c>
      <c r="K609" s="104">
        <f>G609</f>
        <v>1805</v>
      </c>
      <c r="L609" s="104">
        <f>ROUND(I609*K609,0)</f>
        <v>7220</v>
      </c>
      <c r="M609" s="106">
        <f>IF(L609&gt;H609,L609-H609,0)</f>
        <v>0</v>
      </c>
      <c r="N609" s="104">
        <f>IF(H609&gt;L609,H609-L609,0)</f>
        <v>0</v>
      </c>
      <c r="O609" s="770" t="s">
        <v>863</v>
      </c>
      <c r="P609" s="111" t="s">
        <v>226</v>
      </c>
      <c r="R609" s="87"/>
      <c r="S609" s="87"/>
      <c r="T609" s="149"/>
      <c r="U609" s="87"/>
      <c r="V609" s="87"/>
      <c r="W609" s="87"/>
      <c r="X609" s="87"/>
      <c r="Y609" s="87"/>
      <c r="Z609" s="87"/>
      <c r="AA609" s="87"/>
      <c r="AB609" s="87"/>
      <c r="AC609" s="87"/>
      <c r="AD609" s="87"/>
      <c r="AE609" s="87"/>
      <c r="AF609" s="87"/>
    </row>
    <row r="610" spans="1:32" s="111" customFormat="1" ht="25.95" customHeight="1" outlineLevel="1">
      <c r="A610" s="82"/>
      <c r="B610" s="84" t="str">
        <f t="shared" si="29"/>
        <v/>
      </c>
      <c r="C610" s="186"/>
      <c r="D610" s="110" t="s">
        <v>184</v>
      </c>
      <c r="E610" s="82"/>
      <c r="F610" s="82"/>
      <c r="G610" s="106"/>
      <c r="H610" s="106"/>
      <c r="I610" s="81">
        <v>2</v>
      </c>
      <c r="J610" s="82" t="s">
        <v>152</v>
      </c>
      <c r="K610" s="106">
        <f>G609</f>
        <v>1805</v>
      </c>
      <c r="L610" s="106">
        <f>I610*K610</f>
        <v>3610</v>
      </c>
      <c r="M610" s="106">
        <f>IF(L610&gt;H610,L610-H610,0)</f>
        <v>3610</v>
      </c>
      <c r="N610" s="104">
        <f>IF(H610&gt;L610,H610-L610,0)</f>
        <v>0</v>
      </c>
      <c r="O610" s="771"/>
      <c r="P610" s="111" t="s">
        <v>226</v>
      </c>
      <c r="R610" s="87"/>
      <c r="S610" s="87"/>
      <c r="T610" s="149"/>
      <c r="U610" s="87"/>
      <c r="V610" s="87"/>
      <c r="W610" s="87"/>
      <c r="X610" s="87"/>
      <c r="Y610" s="87"/>
      <c r="Z610" s="87"/>
      <c r="AA610" s="87"/>
      <c r="AB610" s="87"/>
      <c r="AC610" s="87"/>
      <c r="AD610" s="87"/>
      <c r="AE610" s="87"/>
      <c r="AF610" s="87"/>
    </row>
    <row r="611" spans="1:32" s="111" customFormat="1" ht="15.6" outlineLevel="1">
      <c r="A611" s="82"/>
      <c r="B611" s="84" t="str">
        <f t="shared" si="29"/>
        <v/>
      </c>
      <c r="C611" s="186"/>
      <c r="D611" s="184" t="s">
        <v>675</v>
      </c>
      <c r="E611" s="82"/>
      <c r="F611" s="82"/>
      <c r="G611" s="106"/>
      <c r="H611" s="106"/>
      <c r="I611" s="81"/>
      <c r="J611" s="82"/>
      <c r="K611" s="106"/>
      <c r="L611" s="106"/>
      <c r="M611" s="106"/>
      <c r="N611" s="104"/>
      <c r="O611" s="83"/>
      <c r="P611" s="111" t="s">
        <v>226</v>
      </c>
      <c r="R611" s="87"/>
      <c r="S611" s="87"/>
      <c r="T611" s="149"/>
      <c r="U611" s="87"/>
      <c r="V611" s="87"/>
      <c r="W611" s="87"/>
      <c r="X611" s="87"/>
      <c r="Y611" s="87"/>
      <c r="Z611" s="87"/>
      <c r="AA611" s="87"/>
      <c r="AB611" s="87"/>
      <c r="AC611" s="87"/>
      <c r="AD611" s="87"/>
      <c r="AE611" s="87"/>
      <c r="AF611" s="87"/>
    </row>
    <row r="612" spans="1:32" s="111" customFormat="1" ht="15.6" outlineLevel="1">
      <c r="A612" s="82"/>
      <c r="B612" s="84"/>
      <c r="C612" s="186"/>
      <c r="D612" s="184"/>
      <c r="E612" s="82"/>
      <c r="F612" s="82"/>
      <c r="G612" s="106"/>
      <c r="H612" s="106"/>
      <c r="I612" s="81"/>
      <c r="J612" s="82"/>
      <c r="K612" s="106"/>
      <c r="L612" s="106"/>
      <c r="M612" s="106"/>
      <c r="N612" s="104"/>
      <c r="O612" s="83"/>
      <c r="P612" s="111" t="s">
        <v>226</v>
      </c>
      <c r="R612" s="87"/>
      <c r="S612" s="87"/>
      <c r="T612" s="149"/>
      <c r="U612" s="87"/>
      <c r="V612" s="87"/>
      <c r="W612" s="87"/>
      <c r="X612" s="87"/>
      <c r="Y612" s="87"/>
      <c r="Z612" s="87"/>
      <c r="AA612" s="87"/>
      <c r="AB612" s="87"/>
      <c r="AC612" s="87"/>
      <c r="AD612" s="87"/>
      <c r="AE612" s="87"/>
      <c r="AF612" s="87"/>
    </row>
    <row r="613" spans="1:32" s="111" customFormat="1" ht="45" outlineLevel="1">
      <c r="A613" s="102">
        <v>185</v>
      </c>
      <c r="B613" s="84">
        <f t="shared" si="29"/>
        <v>185</v>
      </c>
      <c r="C613" s="186" t="str">
        <f t="shared" si="30"/>
        <v>IVF185</v>
      </c>
      <c r="D613" s="80" t="s">
        <v>746</v>
      </c>
      <c r="E613" s="102">
        <v>1</v>
      </c>
      <c r="F613" s="101" t="s">
        <v>143</v>
      </c>
      <c r="G613" s="103">
        <v>13250</v>
      </c>
      <c r="H613" s="104">
        <f>ROUND(E613*G613,0)</f>
        <v>13250</v>
      </c>
      <c r="I613" s="105">
        <f>E613</f>
        <v>1</v>
      </c>
      <c r="J613" s="102" t="str">
        <f>F613</f>
        <v>Set</v>
      </c>
      <c r="K613" s="104">
        <f>G613</f>
        <v>13250</v>
      </c>
      <c r="L613" s="104">
        <f>ROUND(I613*K613,0)</f>
        <v>13250</v>
      </c>
      <c r="M613" s="106">
        <f>IF(L613&gt;H613,L613-H613,0)</f>
        <v>0</v>
      </c>
      <c r="N613" s="104">
        <f>IF(H613&gt;L613,H613-L613,0)</f>
        <v>0</v>
      </c>
      <c r="O613" s="83" t="s">
        <v>548</v>
      </c>
      <c r="P613" s="111" t="s">
        <v>226</v>
      </c>
      <c r="R613" s="87"/>
      <c r="S613" s="87"/>
      <c r="T613" s="149"/>
      <c r="U613" s="87"/>
      <c r="V613" s="87"/>
      <c r="W613" s="87"/>
      <c r="X613" s="87"/>
      <c r="Y613" s="87"/>
      <c r="Z613" s="87"/>
      <c r="AA613" s="87"/>
      <c r="AB613" s="87"/>
      <c r="AC613" s="87"/>
      <c r="AD613" s="87"/>
      <c r="AE613" s="87"/>
      <c r="AF613" s="87"/>
    </row>
    <row r="614" spans="1:32" s="111" customFormat="1" ht="15.6" outlineLevel="1">
      <c r="A614" s="82"/>
      <c r="B614" s="84" t="str">
        <f t="shared" si="29"/>
        <v/>
      </c>
      <c r="C614" s="186"/>
      <c r="D614" s="184" t="s">
        <v>675</v>
      </c>
      <c r="E614" s="82"/>
      <c r="F614" s="82"/>
      <c r="G614" s="106"/>
      <c r="H614" s="106"/>
      <c r="I614" s="81"/>
      <c r="J614" s="82"/>
      <c r="K614" s="106"/>
      <c r="L614" s="106"/>
      <c r="M614" s="106"/>
      <c r="N614" s="106"/>
      <c r="O614" s="83"/>
      <c r="P614" s="111" t="s">
        <v>226</v>
      </c>
      <c r="R614" s="87"/>
      <c r="S614" s="87"/>
      <c r="T614" s="149"/>
      <c r="U614" s="87"/>
      <c r="V614" s="87"/>
      <c r="W614" s="87"/>
      <c r="X614" s="87"/>
      <c r="Y614" s="87"/>
      <c r="Z614" s="87"/>
      <c r="AA614" s="87"/>
      <c r="AB614" s="87"/>
      <c r="AC614" s="87"/>
      <c r="AD614" s="87"/>
      <c r="AE614" s="87"/>
      <c r="AF614" s="87"/>
    </row>
    <row r="615" spans="1:32" s="111" customFormat="1" ht="15.6" outlineLevel="1">
      <c r="A615" s="82"/>
      <c r="B615" s="84"/>
      <c r="C615" s="186"/>
      <c r="D615" s="184"/>
      <c r="E615" s="82"/>
      <c r="F615" s="82"/>
      <c r="G615" s="106"/>
      <c r="H615" s="106"/>
      <c r="I615" s="81"/>
      <c r="J615" s="82"/>
      <c r="K615" s="106"/>
      <c r="L615" s="106"/>
      <c r="M615" s="106"/>
      <c r="N615" s="106"/>
      <c r="O615" s="83"/>
      <c r="P615" s="111" t="s">
        <v>226</v>
      </c>
      <c r="R615" s="87"/>
      <c r="S615" s="87"/>
      <c r="T615" s="149"/>
      <c r="U615" s="87"/>
      <c r="V615" s="87"/>
      <c r="W615" s="87"/>
      <c r="X615" s="87"/>
      <c r="Y615" s="87"/>
      <c r="Z615" s="87"/>
      <c r="AA615" s="87"/>
      <c r="AB615" s="87"/>
      <c r="AC615" s="87"/>
      <c r="AD615" s="87"/>
      <c r="AE615" s="87"/>
      <c r="AF615" s="87"/>
    </row>
    <row r="616" spans="1:32" s="111" customFormat="1" ht="58.5" customHeight="1" outlineLevel="1">
      <c r="A616" s="102">
        <v>186</v>
      </c>
      <c r="B616" s="84">
        <f t="shared" si="29"/>
        <v>186</v>
      </c>
      <c r="C616" s="186" t="str">
        <f t="shared" si="30"/>
        <v>IVF186</v>
      </c>
      <c r="D616" s="80" t="s">
        <v>153</v>
      </c>
      <c r="E616" s="102">
        <v>4</v>
      </c>
      <c r="F616" s="101" t="s">
        <v>152</v>
      </c>
      <c r="G616" s="103">
        <v>2506</v>
      </c>
      <c r="H616" s="104">
        <f>ROUND(E616*G616,0)</f>
        <v>10024</v>
      </c>
      <c r="I616" s="105">
        <f>E616</f>
        <v>4</v>
      </c>
      <c r="J616" s="102" t="str">
        <f>F616</f>
        <v>each</v>
      </c>
      <c r="K616" s="104">
        <f>G616</f>
        <v>2506</v>
      </c>
      <c r="L616" s="104">
        <f>ROUND(I616*K616,0)</f>
        <v>10024</v>
      </c>
      <c r="M616" s="106">
        <f>IF(L616&gt;H616,L616-H616,0)</f>
        <v>0</v>
      </c>
      <c r="N616" s="104">
        <f>IF(H616&gt;L616,H616-L616,0)</f>
        <v>0</v>
      </c>
      <c r="O616" s="83" t="s">
        <v>548</v>
      </c>
      <c r="P616" s="111" t="s">
        <v>226</v>
      </c>
      <c r="R616" s="87"/>
      <c r="S616" s="87"/>
      <c r="T616" s="149"/>
      <c r="U616" s="87"/>
      <c r="V616" s="87"/>
      <c r="W616" s="87"/>
      <c r="X616" s="87"/>
      <c r="Y616" s="87"/>
      <c r="Z616" s="87"/>
      <c r="AA616" s="87"/>
      <c r="AB616" s="87"/>
      <c r="AC616" s="87"/>
      <c r="AD616" s="87"/>
      <c r="AE616" s="87"/>
      <c r="AF616" s="87"/>
    </row>
    <row r="617" spans="1:32" s="111" customFormat="1" ht="15.6" outlineLevel="1">
      <c r="A617" s="82"/>
      <c r="B617" s="84" t="str">
        <f t="shared" si="29"/>
        <v/>
      </c>
      <c r="C617" s="186"/>
      <c r="D617" s="184" t="s">
        <v>675</v>
      </c>
      <c r="E617" s="82"/>
      <c r="F617" s="82"/>
      <c r="G617" s="106"/>
      <c r="H617" s="106"/>
      <c r="I617" s="81"/>
      <c r="J617" s="82"/>
      <c r="K617" s="106"/>
      <c r="L617" s="106"/>
      <c r="M617" s="106"/>
      <c r="N617" s="106"/>
      <c r="O617" s="83"/>
      <c r="P617" s="111" t="s">
        <v>226</v>
      </c>
      <c r="R617" s="87"/>
      <c r="S617" s="87"/>
      <c r="T617" s="149"/>
      <c r="U617" s="87"/>
      <c r="V617" s="87"/>
      <c r="W617" s="87"/>
      <c r="X617" s="87"/>
      <c r="Y617" s="87"/>
      <c r="Z617" s="87"/>
      <c r="AA617" s="87"/>
      <c r="AB617" s="87"/>
      <c r="AC617" s="87"/>
      <c r="AD617" s="87"/>
      <c r="AE617" s="87"/>
      <c r="AF617" s="87"/>
    </row>
    <row r="618" spans="1:32" s="111" customFormat="1" ht="15.6" outlineLevel="1">
      <c r="A618" s="82"/>
      <c r="B618" s="84"/>
      <c r="C618" s="186"/>
      <c r="D618" s="184"/>
      <c r="E618" s="82"/>
      <c r="F618" s="82"/>
      <c r="G618" s="106"/>
      <c r="H618" s="106"/>
      <c r="I618" s="81"/>
      <c r="J618" s="82"/>
      <c r="K618" s="106"/>
      <c r="L618" s="106"/>
      <c r="M618" s="106"/>
      <c r="N618" s="106"/>
      <c r="O618" s="83"/>
      <c r="P618" s="111" t="s">
        <v>226</v>
      </c>
      <c r="R618" s="87"/>
      <c r="S618" s="87"/>
      <c r="T618" s="149"/>
      <c r="U618" s="87"/>
      <c r="V618" s="87"/>
      <c r="W618" s="87"/>
      <c r="X618" s="87"/>
      <c r="Y618" s="87"/>
      <c r="Z618" s="87"/>
      <c r="AA618" s="87"/>
      <c r="AB618" s="87"/>
      <c r="AC618" s="87"/>
      <c r="AD618" s="87"/>
      <c r="AE618" s="87"/>
      <c r="AF618" s="87"/>
    </row>
    <row r="619" spans="1:32" s="111" customFormat="1" ht="45" outlineLevel="1">
      <c r="A619" s="102">
        <v>187</v>
      </c>
      <c r="B619" s="84">
        <f t="shared" si="29"/>
        <v>187</v>
      </c>
      <c r="C619" s="186" t="str">
        <f t="shared" si="30"/>
        <v>IVF187</v>
      </c>
      <c r="D619" s="80" t="s">
        <v>554</v>
      </c>
      <c r="E619" s="102">
        <v>1</v>
      </c>
      <c r="F619" s="101" t="s">
        <v>143</v>
      </c>
      <c r="G619" s="103">
        <v>20750</v>
      </c>
      <c r="H619" s="104">
        <f>ROUND(E619*G619,0)</f>
        <v>20750</v>
      </c>
      <c r="I619" s="105">
        <f>E619</f>
        <v>1</v>
      </c>
      <c r="J619" s="102" t="str">
        <f>F619</f>
        <v>Set</v>
      </c>
      <c r="K619" s="104">
        <f>G619</f>
        <v>20750</v>
      </c>
      <c r="L619" s="104">
        <f>ROUND(I619*K619,0)</f>
        <v>20750</v>
      </c>
      <c r="M619" s="106">
        <f>IF(L619&gt;H619,L619-H619,0)</f>
        <v>0</v>
      </c>
      <c r="N619" s="104">
        <f>IF(H619&gt;L619,H619-L619,0)</f>
        <v>0</v>
      </c>
      <c r="O619" s="768" t="s">
        <v>881</v>
      </c>
      <c r="P619" s="111" t="s">
        <v>226</v>
      </c>
      <c r="R619" s="87"/>
      <c r="S619" s="87"/>
      <c r="T619" s="149"/>
      <c r="U619" s="87"/>
      <c r="V619" s="87"/>
      <c r="W619" s="87"/>
      <c r="X619" s="87"/>
      <c r="Y619" s="87"/>
      <c r="Z619" s="87"/>
      <c r="AA619" s="87"/>
      <c r="AB619" s="87"/>
      <c r="AC619" s="87"/>
      <c r="AD619" s="87"/>
      <c r="AE619" s="87"/>
      <c r="AF619" s="87"/>
    </row>
    <row r="620" spans="1:32" s="111" customFormat="1" ht="15.6" outlineLevel="1">
      <c r="A620" s="102"/>
      <c r="B620" s="84"/>
      <c r="C620" s="186"/>
      <c r="D620" s="110" t="s">
        <v>184</v>
      </c>
      <c r="E620" s="102"/>
      <c r="F620" s="101"/>
      <c r="G620" s="103"/>
      <c r="H620" s="104"/>
      <c r="I620" s="105">
        <v>1</v>
      </c>
      <c r="J620" s="102" t="str">
        <f>J619</f>
        <v>Set</v>
      </c>
      <c r="K620" s="104">
        <f>G619</f>
        <v>20750</v>
      </c>
      <c r="L620" s="104">
        <f>ROUND(I620*K620,0)</f>
        <v>20750</v>
      </c>
      <c r="M620" s="106">
        <f>IF(L620&gt;H620,L620-H620,0)</f>
        <v>20750</v>
      </c>
      <c r="N620" s="104">
        <f>IF(H620&gt;L620,H620-L620,0)</f>
        <v>0</v>
      </c>
      <c r="O620" s="769"/>
      <c r="P620" s="111" t="s">
        <v>226</v>
      </c>
      <c r="R620" s="87"/>
      <c r="S620" s="87"/>
      <c r="T620" s="149"/>
      <c r="U620" s="87"/>
      <c r="V620" s="87"/>
      <c r="W620" s="87"/>
      <c r="X620" s="87"/>
      <c r="Y620" s="87"/>
      <c r="Z620" s="87"/>
      <c r="AA620" s="87"/>
      <c r="AB620" s="87"/>
      <c r="AC620" s="87"/>
      <c r="AD620" s="87"/>
      <c r="AE620" s="87"/>
      <c r="AF620" s="87"/>
    </row>
    <row r="621" spans="1:32" s="111" customFormat="1" ht="15.6" outlineLevel="1">
      <c r="A621" s="82"/>
      <c r="B621" s="84" t="str">
        <f t="shared" si="29"/>
        <v/>
      </c>
      <c r="C621" s="186"/>
      <c r="D621" s="184" t="s">
        <v>676</v>
      </c>
      <c r="E621" s="82"/>
      <c r="F621" s="82"/>
      <c r="G621" s="106"/>
      <c r="H621" s="106"/>
      <c r="I621" s="81"/>
      <c r="J621" s="82"/>
      <c r="K621" s="106"/>
      <c r="L621" s="106"/>
      <c r="M621" s="106"/>
      <c r="N621" s="106"/>
      <c r="O621" s="83"/>
      <c r="P621" s="111" t="s">
        <v>226</v>
      </c>
      <c r="R621" s="87"/>
      <c r="S621" s="87"/>
      <c r="T621" s="149"/>
      <c r="U621" s="87"/>
      <c r="V621" s="87"/>
      <c r="W621" s="87"/>
      <c r="X621" s="87"/>
      <c r="Y621" s="87"/>
      <c r="Z621" s="87"/>
      <c r="AA621" s="87"/>
      <c r="AB621" s="87"/>
      <c r="AC621" s="87"/>
      <c r="AD621" s="87"/>
      <c r="AE621" s="87"/>
      <c r="AF621" s="87"/>
    </row>
    <row r="622" spans="1:32" s="111" customFormat="1" ht="15.6" outlineLevel="1">
      <c r="A622" s="82"/>
      <c r="B622" s="84"/>
      <c r="C622" s="186"/>
      <c r="D622" s="184"/>
      <c r="E622" s="82"/>
      <c r="F622" s="82"/>
      <c r="G622" s="106"/>
      <c r="H622" s="106"/>
      <c r="I622" s="81"/>
      <c r="J622" s="82"/>
      <c r="K622" s="106"/>
      <c r="L622" s="106"/>
      <c r="M622" s="106"/>
      <c r="N622" s="106"/>
      <c r="O622" s="257"/>
      <c r="P622" s="111" t="s">
        <v>226</v>
      </c>
      <c r="R622" s="87"/>
      <c r="S622" s="87"/>
      <c r="T622" s="149"/>
      <c r="U622" s="87"/>
      <c r="V622" s="87"/>
      <c r="W622" s="87"/>
      <c r="X622" s="87"/>
      <c r="Y622" s="87"/>
      <c r="Z622" s="87"/>
      <c r="AA622" s="87"/>
      <c r="AB622" s="87"/>
      <c r="AC622" s="87"/>
      <c r="AD622" s="87"/>
      <c r="AE622" s="87"/>
      <c r="AF622" s="87"/>
    </row>
    <row r="623" spans="1:32" s="111" customFormat="1" ht="52.5" customHeight="1" outlineLevel="1">
      <c r="A623" s="102">
        <v>188</v>
      </c>
      <c r="B623" s="84">
        <f t="shared" si="29"/>
        <v>188</v>
      </c>
      <c r="C623" s="186" t="str">
        <f t="shared" si="30"/>
        <v>IVF188</v>
      </c>
      <c r="D623" s="80" t="s">
        <v>743</v>
      </c>
      <c r="E623" s="102">
        <v>4</v>
      </c>
      <c r="F623" s="101" t="s">
        <v>152</v>
      </c>
      <c r="G623" s="103">
        <v>2506</v>
      </c>
      <c r="H623" s="104">
        <f>ROUND(E623*G623,0)</f>
        <v>10024</v>
      </c>
      <c r="I623" s="105">
        <f>E623</f>
        <v>4</v>
      </c>
      <c r="J623" s="102" t="str">
        <f>F623</f>
        <v>each</v>
      </c>
      <c r="K623" s="104">
        <f>G623</f>
        <v>2506</v>
      </c>
      <c r="L623" s="104">
        <f>ROUND(I623*K623,0)</f>
        <v>10024</v>
      </c>
      <c r="M623" s="106">
        <f t="shared" ref="M623:M643" si="31">IF(L623&gt;H623,L623-H623,0)</f>
        <v>0</v>
      </c>
      <c r="N623" s="104">
        <f t="shared" ref="N623:N643" si="32">IF(H623&gt;L623,H623-L623,0)</f>
        <v>0</v>
      </c>
      <c r="O623" s="770" t="s">
        <v>863</v>
      </c>
      <c r="P623" s="111" t="s">
        <v>226</v>
      </c>
      <c r="R623" s="87" t="s">
        <v>743</v>
      </c>
      <c r="S623" s="87"/>
      <c r="T623" s="149"/>
      <c r="U623" s="87"/>
      <c r="V623" s="87"/>
      <c r="W623" s="87"/>
      <c r="X623" s="87"/>
      <c r="Y623" s="87"/>
      <c r="Z623" s="87"/>
      <c r="AA623" s="87"/>
      <c r="AB623" s="87"/>
      <c r="AC623" s="87"/>
      <c r="AD623" s="87"/>
      <c r="AE623" s="87"/>
      <c r="AF623" s="87"/>
    </row>
    <row r="624" spans="1:32" s="111" customFormat="1" ht="25.5" customHeight="1" outlineLevel="1">
      <c r="A624" s="82"/>
      <c r="B624" s="84"/>
      <c r="C624" s="186" t="str">
        <f t="shared" si="30"/>
        <v/>
      </c>
      <c r="D624" s="110" t="s">
        <v>184</v>
      </c>
      <c r="E624" s="82"/>
      <c r="F624" s="82"/>
      <c r="G624" s="106"/>
      <c r="H624" s="106"/>
      <c r="I624" s="81">
        <v>2</v>
      </c>
      <c r="J624" s="82" t="s">
        <v>152</v>
      </c>
      <c r="K624" s="106">
        <f>K623</f>
        <v>2506</v>
      </c>
      <c r="L624" s="106">
        <f>I624*K624</f>
        <v>5012</v>
      </c>
      <c r="M624" s="106">
        <f t="shared" si="31"/>
        <v>5012</v>
      </c>
      <c r="N624" s="104">
        <f t="shared" si="32"/>
        <v>0</v>
      </c>
      <c r="O624" s="771"/>
      <c r="P624" s="111" t="s">
        <v>226</v>
      </c>
      <c r="R624" s="87"/>
      <c r="S624" s="87"/>
      <c r="T624" s="149"/>
      <c r="U624" s="87"/>
      <c r="V624" s="87"/>
      <c r="W624" s="87"/>
      <c r="X624" s="87"/>
      <c r="Y624" s="87"/>
      <c r="Z624" s="87"/>
      <c r="AA624" s="87"/>
      <c r="AB624" s="87"/>
      <c r="AC624" s="87"/>
      <c r="AD624" s="87"/>
      <c r="AE624" s="87"/>
      <c r="AF624" s="87"/>
    </row>
    <row r="625" spans="1:32" s="111" customFormat="1" ht="15" customHeight="1" outlineLevel="1">
      <c r="A625" s="82"/>
      <c r="B625" s="84" t="str">
        <f t="shared" si="29"/>
        <v/>
      </c>
      <c r="C625" s="186"/>
      <c r="D625" s="184" t="s">
        <v>676</v>
      </c>
      <c r="E625" s="82"/>
      <c r="F625" s="82"/>
      <c r="G625" s="106"/>
      <c r="H625" s="106"/>
      <c r="I625" s="81"/>
      <c r="J625" s="82"/>
      <c r="K625" s="106"/>
      <c r="L625" s="106"/>
      <c r="M625" s="106"/>
      <c r="N625" s="104"/>
      <c r="O625" s="83"/>
      <c r="P625" s="111" t="s">
        <v>226</v>
      </c>
      <c r="R625" s="87"/>
      <c r="S625" s="87"/>
      <c r="T625" s="149"/>
      <c r="U625" s="87"/>
      <c r="V625" s="87"/>
      <c r="W625" s="87"/>
      <c r="X625" s="87"/>
      <c r="Y625" s="87"/>
      <c r="Z625" s="87"/>
      <c r="AA625" s="87"/>
      <c r="AB625" s="87"/>
      <c r="AC625" s="87"/>
      <c r="AD625" s="87"/>
      <c r="AE625" s="87"/>
      <c r="AF625" s="87"/>
    </row>
    <row r="626" spans="1:32" s="111" customFormat="1" ht="15.6" outlineLevel="1">
      <c r="A626" s="82"/>
      <c r="B626" s="84"/>
      <c r="C626" s="186"/>
      <c r="D626" s="184"/>
      <c r="E626" s="82"/>
      <c r="F626" s="82"/>
      <c r="G626" s="106"/>
      <c r="H626" s="106"/>
      <c r="I626" s="81"/>
      <c r="J626" s="82"/>
      <c r="K626" s="106"/>
      <c r="L626" s="106"/>
      <c r="M626" s="106"/>
      <c r="N626" s="104"/>
      <c r="O626" s="257"/>
      <c r="P626" s="111" t="s">
        <v>226</v>
      </c>
      <c r="R626" s="87"/>
      <c r="S626" s="87"/>
      <c r="T626" s="149"/>
      <c r="U626" s="87"/>
      <c r="V626" s="87"/>
      <c r="W626" s="87"/>
      <c r="X626" s="87"/>
      <c r="Y626" s="87"/>
      <c r="Z626" s="87"/>
      <c r="AA626" s="87"/>
      <c r="AB626" s="87"/>
      <c r="AC626" s="87"/>
      <c r="AD626" s="87"/>
      <c r="AE626" s="87"/>
      <c r="AF626" s="87"/>
    </row>
    <row r="627" spans="1:32" s="111" customFormat="1" ht="56.7" customHeight="1" outlineLevel="1">
      <c r="A627" s="102">
        <v>189</v>
      </c>
      <c r="B627" s="84">
        <f t="shared" si="29"/>
        <v>189</v>
      </c>
      <c r="C627" s="186" t="str">
        <f t="shared" si="30"/>
        <v>IVF189</v>
      </c>
      <c r="D627" s="80" t="s">
        <v>154</v>
      </c>
      <c r="E627" s="102">
        <v>24</v>
      </c>
      <c r="F627" s="101" t="s">
        <v>3</v>
      </c>
      <c r="G627" s="103">
        <v>642</v>
      </c>
      <c r="H627" s="104">
        <f>ROUND(E627*G627,0)</f>
        <v>15408</v>
      </c>
      <c r="I627" s="105">
        <f>E627</f>
        <v>24</v>
      </c>
      <c r="J627" s="102" t="str">
        <f>F627</f>
        <v>Rmt</v>
      </c>
      <c r="K627" s="104">
        <f>G627</f>
        <v>642</v>
      </c>
      <c r="L627" s="104">
        <f>ROUND(I627*K627,0)</f>
        <v>15408</v>
      </c>
      <c r="M627" s="106">
        <f t="shared" si="31"/>
        <v>0</v>
      </c>
      <c r="N627" s="104">
        <f t="shared" si="32"/>
        <v>0</v>
      </c>
      <c r="O627" s="770" t="s">
        <v>863</v>
      </c>
      <c r="P627" s="111" t="s">
        <v>226</v>
      </c>
      <c r="R627" s="87"/>
      <c r="S627" s="87"/>
      <c r="T627" s="149"/>
      <c r="U627" s="87"/>
      <c r="V627" s="87"/>
      <c r="W627" s="87"/>
      <c r="X627" s="87"/>
      <c r="Y627" s="87"/>
      <c r="Z627" s="87"/>
      <c r="AA627" s="87"/>
      <c r="AB627" s="87"/>
      <c r="AC627" s="87"/>
      <c r="AD627" s="87"/>
      <c r="AE627" s="87"/>
      <c r="AF627" s="87"/>
    </row>
    <row r="628" spans="1:32" s="111" customFormat="1" ht="19.5" customHeight="1" outlineLevel="1">
      <c r="A628" s="82"/>
      <c r="B628" s="84" t="str">
        <f t="shared" si="29"/>
        <v/>
      </c>
      <c r="C628" s="186"/>
      <c r="D628" s="110" t="s">
        <v>184</v>
      </c>
      <c r="E628" s="82"/>
      <c r="F628" s="82"/>
      <c r="G628" s="106"/>
      <c r="H628" s="106"/>
      <c r="I628" s="81">
        <v>14.3</v>
      </c>
      <c r="J628" s="82" t="s">
        <v>3</v>
      </c>
      <c r="K628" s="106">
        <f>K627</f>
        <v>642</v>
      </c>
      <c r="L628" s="106">
        <f>I628*K628</f>
        <v>9180.6</v>
      </c>
      <c r="M628" s="106">
        <f t="shared" si="31"/>
        <v>9180.6</v>
      </c>
      <c r="N628" s="104">
        <f t="shared" si="32"/>
        <v>0</v>
      </c>
      <c r="O628" s="771"/>
      <c r="P628" s="111" t="s">
        <v>226</v>
      </c>
      <c r="R628" s="87"/>
      <c r="S628" s="87"/>
      <c r="T628" s="149"/>
      <c r="U628" s="87"/>
      <c r="V628" s="87"/>
      <c r="W628" s="87"/>
      <c r="X628" s="87"/>
      <c r="Y628" s="87"/>
      <c r="Z628" s="87"/>
      <c r="AA628" s="87"/>
      <c r="AB628" s="87"/>
      <c r="AC628" s="87"/>
      <c r="AD628" s="87"/>
      <c r="AE628" s="87"/>
      <c r="AF628" s="87"/>
    </row>
    <row r="629" spans="1:32" s="111" customFormat="1" ht="15.6" outlineLevel="1">
      <c r="A629" s="82"/>
      <c r="B629" s="84" t="str">
        <f t="shared" si="29"/>
        <v/>
      </c>
      <c r="C629" s="186"/>
      <c r="D629" s="184" t="s">
        <v>676</v>
      </c>
      <c r="E629" s="82"/>
      <c r="F629" s="82"/>
      <c r="G629" s="106"/>
      <c r="H629" s="106"/>
      <c r="I629" s="81"/>
      <c r="J629" s="82"/>
      <c r="K629" s="106"/>
      <c r="L629" s="106"/>
      <c r="M629" s="106"/>
      <c r="N629" s="104"/>
      <c r="O629" s="83"/>
      <c r="P629" s="111" t="s">
        <v>226</v>
      </c>
      <c r="R629" s="87"/>
      <c r="S629" s="87"/>
      <c r="T629" s="149"/>
      <c r="U629" s="87"/>
      <c r="V629" s="87"/>
      <c r="W629" s="87"/>
      <c r="X629" s="87"/>
      <c r="Y629" s="87"/>
      <c r="Z629" s="87"/>
      <c r="AA629" s="87"/>
      <c r="AB629" s="87"/>
      <c r="AC629" s="87"/>
      <c r="AD629" s="87"/>
      <c r="AE629" s="87"/>
      <c r="AF629" s="87"/>
    </row>
    <row r="630" spans="1:32" s="111" customFormat="1" ht="15.6" outlineLevel="1">
      <c r="A630" s="82"/>
      <c r="B630" s="84"/>
      <c r="C630" s="186"/>
      <c r="D630" s="184"/>
      <c r="E630" s="82"/>
      <c r="F630" s="82"/>
      <c r="G630" s="106"/>
      <c r="H630" s="106"/>
      <c r="I630" s="81"/>
      <c r="J630" s="82"/>
      <c r="K630" s="106"/>
      <c r="L630" s="106"/>
      <c r="M630" s="106"/>
      <c r="N630" s="104"/>
      <c r="O630" s="257"/>
      <c r="P630" s="111" t="s">
        <v>226</v>
      </c>
      <c r="R630" s="87"/>
      <c r="S630" s="87"/>
      <c r="T630" s="149"/>
      <c r="U630" s="87"/>
      <c r="V630" s="87"/>
      <c r="W630" s="87"/>
      <c r="X630" s="87"/>
      <c r="Y630" s="87"/>
      <c r="Z630" s="87"/>
      <c r="AA630" s="87"/>
      <c r="AB630" s="87"/>
      <c r="AC630" s="87"/>
      <c r="AD630" s="87"/>
      <c r="AE630" s="87"/>
      <c r="AF630" s="87"/>
    </row>
    <row r="631" spans="1:32" s="111" customFormat="1" ht="49.2" customHeight="1" outlineLevel="1">
      <c r="A631" s="102">
        <v>190</v>
      </c>
      <c r="B631" s="84">
        <f t="shared" si="29"/>
        <v>190</v>
      </c>
      <c r="C631" s="186" t="str">
        <f t="shared" si="30"/>
        <v>IVF190</v>
      </c>
      <c r="D631" s="80" t="s">
        <v>155</v>
      </c>
      <c r="E631" s="102">
        <v>114</v>
      </c>
      <c r="F631" s="101" t="s">
        <v>3</v>
      </c>
      <c r="G631" s="103">
        <v>824</v>
      </c>
      <c r="H631" s="104">
        <f>ROUND(E631*G631,0)</f>
        <v>93936</v>
      </c>
      <c r="I631" s="105">
        <f>E631</f>
        <v>114</v>
      </c>
      <c r="J631" s="102" t="str">
        <f>F631</f>
        <v>Rmt</v>
      </c>
      <c r="K631" s="104">
        <f>G631</f>
        <v>824</v>
      </c>
      <c r="L631" s="104">
        <f t="shared" ref="L631:L643" si="33">ROUND(I631*K631,0)</f>
        <v>93936</v>
      </c>
      <c r="M631" s="106">
        <f t="shared" si="31"/>
        <v>0</v>
      </c>
      <c r="N631" s="104">
        <f t="shared" si="32"/>
        <v>0</v>
      </c>
      <c r="O631" s="770" t="s">
        <v>863</v>
      </c>
      <c r="P631" s="111" t="s">
        <v>226</v>
      </c>
      <c r="R631" s="87"/>
      <c r="S631" s="87"/>
      <c r="T631" s="149"/>
      <c r="U631" s="87"/>
      <c r="V631" s="87"/>
      <c r="W631" s="87"/>
      <c r="X631" s="87"/>
      <c r="Y631" s="87"/>
      <c r="Z631" s="87"/>
      <c r="AA631" s="87"/>
      <c r="AB631" s="87"/>
      <c r="AC631" s="87"/>
      <c r="AD631" s="87"/>
      <c r="AE631" s="87"/>
      <c r="AF631" s="87"/>
    </row>
    <row r="632" spans="1:32" s="111" customFormat="1" ht="33" customHeight="1" outlineLevel="1">
      <c r="A632" s="82"/>
      <c r="B632" s="84" t="str">
        <f t="shared" si="29"/>
        <v/>
      </c>
      <c r="C632" s="186"/>
      <c r="D632" s="110" t="s">
        <v>184</v>
      </c>
      <c r="E632" s="82"/>
      <c r="F632" s="82"/>
      <c r="G632" s="106"/>
      <c r="H632" s="106"/>
      <c r="I632" s="81">
        <v>43.7</v>
      </c>
      <c r="J632" s="82" t="s">
        <v>3</v>
      </c>
      <c r="K632" s="104">
        <f>K631</f>
        <v>824</v>
      </c>
      <c r="L632" s="104">
        <f t="shared" si="33"/>
        <v>36009</v>
      </c>
      <c r="M632" s="106">
        <f t="shared" si="31"/>
        <v>36009</v>
      </c>
      <c r="N632" s="104">
        <f t="shared" si="32"/>
        <v>0</v>
      </c>
      <c r="O632" s="771"/>
      <c r="P632" s="111" t="s">
        <v>226</v>
      </c>
      <c r="R632" s="87"/>
      <c r="S632" s="87"/>
      <c r="T632" s="149"/>
      <c r="U632" s="87"/>
      <c r="V632" s="87"/>
      <c r="W632" s="87"/>
      <c r="X632" s="87"/>
      <c r="Y632" s="87"/>
      <c r="Z632" s="87"/>
      <c r="AA632" s="87"/>
      <c r="AB632" s="87"/>
      <c r="AC632" s="87"/>
      <c r="AD632" s="87"/>
      <c r="AE632" s="87"/>
      <c r="AF632" s="87"/>
    </row>
    <row r="633" spans="1:32" s="111" customFormat="1" ht="15.6" outlineLevel="1">
      <c r="A633" s="82"/>
      <c r="B633" s="84" t="str">
        <f t="shared" si="29"/>
        <v/>
      </c>
      <c r="C633" s="186"/>
      <c r="D633" s="184" t="s">
        <v>676</v>
      </c>
      <c r="E633" s="82"/>
      <c r="F633" s="82"/>
      <c r="G633" s="106"/>
      <c r="H633" s="106"/>
      <c r="I633" s="81"/>
      <c r="J633" s="82"/>
      <c r="K633" s="104"/>
      <c r="L633" s="104"/>
      <c r="M633" s="106"/>
      <c r="N633" s="104"/>
      <c r="O633" s="83"/>
      <c r="P633" s="111" t="s">
        <v>226</v>
      </c>
      <c r="R633" s="87"/>
      <c r="S633" s="87"/>
      <c r="T633" s="149"/>
      <c r="U633" s="87"/>
      <c r="V633" s="87"/>
      <c r="W633" s="87"/>
      <c r="X633" s="87"/>
      <c r="Y633" s="87"/>
      <c r="Z633" s="87"/>
      <c r="AA633" s="87"/>
      <c r="AB633" s="87"/>
      <c r="AC633" s="87"/>
      <c r="AD633" s="87"/>
      <c r="AE633" s="87"/>
      <c r="AF633" s="87"/>
    </row>
    <row r="634" spans="1:32" s="111" customFormat="1" ht="15.6" outlineLevel="1">
      <c r="A634" s="82"/>
      <c r="B634" s="84"/>
      <c r="C634" s="186"/>
      <c r="D634" s="184"/>
      <c r="E634" s="82"/>
      <c r="F634" s="82"/>
      <c r="G634" s="106"/>
      <c r="H634" s="106"/>
      <c r="I634" s="81"/>
      <c r="J634" s="82"/>
      <c r="K634" s="104"/>
      <c r="L634" s="104"/>
      <c r="M634" s="106"/>
      <c r="N634" s="104"/>
      <c r="O634" s="257"/>
      <c r="P634" s="111" t="s">
        <v>226</v>
      </c>
      <c r="R634" s="87"/>
      <c r="S634" s="87"/>
      <c r="T634" s="149"/>
      <c r="U634" s="87"/>
      <c r="V634" s="87"/>
      <c r="W634" s="87"/>
      <c r="X634" s="87"/>
      <c r="Y634" s="87"/>
      <c r="Z634" s="87"/>
      <c r="AA634" s="87"/>
      <c r="AB634" s="87"/>
      <c r="AC634" s="87"/>
      <c r="AD634" s="87"/>
      <c r="AE634" s="87"/>
      <c r="AF634" s="87"/>
    </row>
    <row r="635" spans="1:32" s="111" customFormat="1" ht="31.2" customHeight="1" outlineLevel="1">
      <c r="A635" s="102">
        <v>191</v>
      </c>
      <c r="B635" s="84">
        <f t="shared" si="29"/>
        <v>191</v>
      </c>
      <c r="C635" s="186" t="str">
        <f t="shared" si="30"/>
        <v>IVF191</v>
      </c>
      <c r="D635" s="80" t="s">
        <v>156</v>
      </c>
      <c r="E635" s="102">
        <v>36</v>
      </c>
      <c r="F635" s="101" t="s">
        <v>3</v>
      </c>
      <c r="G635" s="103">
        <v>1191</v>
      </c>
      <c r="H635" s="104">
        <f>ROUND(E635*G635,0)</f>
        <v>42876</v>
      </c>
      <c r="I635" s="105">
        <f>E635</f>
        <v>36</v>
      </c>
      <c r="J635" s="102" t="str">
        <f>F635</f>
        <v>Rmt</v>
      </c>
      <c r="K635" s="104">
        <f>G635</f>
        <v>1191</v>
      </c>
      <c r="L635" s="104">
        <f t="shared" si="33"/>
        <v>42876</v>
      </c>
      <c r="M635" s="106">
        <f t="shared" si="31"/>
        <v>0</v>
      </c>
      <c r="N635" s="104">
        <f t="shared" si="32"/>
        <v>0</v>
      </c>
      <c r="O635" s="770" t="s">
        <v>863</v>
      </c>
      <c r="P635" s="111" t="s">
        <v>226</v>
      </c>
      <c r="R635" s="87"/>
      <c r="S635" s="87"/>
      <c r="T635" s="149"/>
      <c r="U635" s="87"/>
      <c r="V635" s="87"/>
      <c r="W635" s="87"/>
      <c r="X635" s="87"/>
      <c r="Y635" s="87"/>
      <c r="Z635" s="87"/>
      <c r="AA635" s="87"/>
      <c r="AB635" s="87"/>
      <c r="AC635" s="87"/>
      <c r="AD635" s="87"/>
      <c r="AE635" s="87"/>
      <c r="AF635" s="87"/>
    </row>
    <row r="636" spans="1:32" s="111" customFormat="1" ht="48.75" customHeight="1" outlineLevel="1">
      <c r="A636" s="82"/>
      <c r="B636" s="84" t="str">
        <f t="shared" si="29"/>
        <v/>
      </c>
      <c r="C636" s="186"/>
      <c r="D636" s="110" t="s">
        <v>184</v>
      </c>
      <c r="E636" s="82"/>
      <c r="F636" s="82"/>
      <c r="G636" s="106"/>
      <c r="H636" s="106"/>
      <c r="I636" s="81">
        <v>43.5</v>
      </c>
      <c r="J636" s="82" t="s">
        <v>3</v>
      </c>
      <c r="K636" s="106">
        <f>K635</f>
        <v>1191</v>
      </c>
      <c r="L636" s="104">
        <f t="shared" si="33"/>
        <v>51809</v>
      </c>
      <c r="M636" s="106">
        <f t="shared" si="31"/>
        <v>51809</v>
      </c>
      <c r="N636" s="104">
        <f t="shared" si="32"/>
        <v>0</v>
      </c>
      <c r="O636" s="771"/>
      <c r="P636" s="111" t="s">
        <v>226</v>
      </c>
      <c r="R636" s="87"/>
      <c r="S636" s="87"/>
      <c r="T636" s="149"/>
      <c r="U636" s="87"/>
      <c r="V636" s="87"/>
      <c r="W636" s="87"/>
      <c r="X636" s="87"/>
      <c r="Y636" s="87"/>
      <c r="Z636" s="87"/>
      <c r="AA636" s="87"/>
      <c r="AB636" s="87"/>
      <c r="AC636" s="87"/>
      <c r="AD636" s="87"/>
      <c r="AE636" s="87"/>
      <c r="AF636" s="87"/>
    </row>
    <row r="637" spans="1:32" s="111" customFormat="1" ht="15.6" outlineLevel="1">
      <c r="A637" s="82"/>
      <c r="B637" s="84" t="str">
        <f t="shared" si="29"/>
        <v/>
      </c>
      <c r="C637" s="186"/>
      <c r="D637" s="184" t="s">
        <v>676</v>
      </c>
      <c r="E637" s="82"/>
      <c r="F637" s="82"/>
      <c r="G637" s="106"/>
      <c r="H637" s="106"/>
      <c r="I637" s="81"/>
      <c r="J637" s="82"/>
      <c r="K637" s="106"/>
      <c r="L637" s="104"/>
      <c r="M637" s="106"/>
      <c r="N637" s="104"/>
      <c r="O637" s="83"/>
      <c r="P637" s="111" t="s">
        <v>226</v>
      </c>
      <c r="R637" s="87"/>
      <c r="S637" s="87"/>
      <c r="T637" s="149"/>
      <c r="U637" s="87"/>
      <c r="V637" s="87"/>
      <c r="W637" s="87"/>
      <c r="X637" s="87"/>
      <c r="Y637" s="87"/>
      <c r="Z637" s="87"/>
      <c r="AA637" s="87"/>
      <c r="AB637" s="87"/>
      <c r="AC637" s="87"/>
      <c r="AD637" s="87"/>
      <c r="AE637" s="87"/>
      <c r="AF637" s="87"/>
    </row>
    <row r="638" spans="1:32" s="111" customFormat="1" ht="15.6" outlineLevel="1">
      <c r="A638" s="82"/>
      <c r="B638" s="84"/>
      <c r="C638" s="186"/>
      <c r="D638" s="184"/>
      <c r="E638" s="82"/>
      <c r="F638" s="82"/>
      <c r="G638" s="106"/>
      <c r="H638" s="106"/>
      <c r="I638" s="81"/>
      <c r="J638" s="82"/>
      <c r="K638" s="106"/>
      <c r="L638" s="104"/>
      <c r="M638" s="106"/>
      <c r="N638" s="104"/>
      <c r="O638" s="257"/>
      <c r="P638" s="111" t="s">
        <v>226</v>
      </c>
      <c r="R638" s="87"/>
      <c r="S638" s="87"/>
      <c r="T638" s="149"/>
      <c r="U638" s="87"/>
      <c r="V638" s="87"/>
      <c r="W638" s="87"/>
      <c r="X638" s="87"/>
      <c r="Y638" s="87"/>
      <c r="Z638" s="87"/>
      <c r="AA638" s="87"/>
      <c r="AB638" s="87"/>
      <c r="AC638" s="87"/>
      <c r="AD638" s="87"/>
      <c r="AE638" s="87"/>
      <c r="AF638" s="87"/>
    </row>
    <row r="639" spans="1:32" s="111" customFormat="1" ht="50.7" customHeight="1" outlineLevel="1">
      <c r="A639" s="102">
        <v>192</v>
      </c>
      <c r="B639" s="84">
        <f t="shared" si="29"/>
        <v>192</v>
      </c>
      <c r="C639" s="186" t="str">
        <f t="shared" si="30"/>
        <v>IVF192</v>
      </c>
      <c r="D639" s="80" t="s">
        <v>157</v>
      </c>
      <c r="E639" s="102">
        <v>18</v>
      </c>
      <c r="F639" s="101" t="s">
        <v>3</v>
      </c>
      <c r="G639" s="103">
        <v>1473</v>
      </c>
      <c r="H639" s="104">
        <f>ROUND(E639*G639,0)</f>
        <v>26514</v>
      </c>
      <c r="I639" s="105">
        <f>E639</f>
        <v>18</v>
      </c>
      <c r="J639" s="102" t="str">
        <f>F639</f>
        <v>Rmt</v>
      </c>
      <c r="K639" s="104">
        <f>G639</f>
        <v>1473</v>
      </c>
      <c r="L639" s="104">
        <f t="shared" si="33"/>
        <v>26514</v>
      </c>
      <c r="M639" s="106">
        <f t="shared" si="31"/>
        <v>0</v>
      </c>
      <c r="N639" s="104">
        <f t="shared" si="32"/>
        <v>0</v>
      </c>
      <c r="O639" s="770" t="s">
        <v>863</v>
      </c>
      <c r="P639" s="111" t="s">
        <v>226</v>
      </c>
      <c r="R639" s="87"/>
      <c r="S639" s="87"/>
      <c r="T639" s="149"/>
      <c r="U639" s="87"/>
      <c r="V639" s="87"/>
      <c r="W639" s="87"/>
      <c r="X639" s="87"/>
      <c r="Y639" s="87"/>
      <c r="Z639" s="87"/>
      <c r="AA639" s="87"/>
      <c r="AB639" s="87"/>
      <c r="AC639" s="87"/>
      <c r="AD639" s="87"/>
      <c r="AE639" s="87"/>
      <c r="AF639" s="87"/>
    </row>
    <row r="640" spans="1:32" s="111" customFormat="1" ht="24.75" customHeight="1" outlineLevel="1">
      <c r="A640" s="82"/>
      <c r="B640" s="84" t="str">
        <f t="shared" si="29"/>
        <v/>
      </c>
      <c r="C640" s="186"/>
      <c r="D640" s="110" t="s">
        <v>184</v>
      </c>
      <c r="E640" s="82"/>
      <c r="F640" s="82"/>
      <c r="G640" s="106"/>
      <c r="H640" s="106"/>
      <c r="I640" s="81">
        <v>9</v>
      </c>
      <c r="J640" s="82" t="s">
        <v>3</v>
      </c>
      <c r="K640" s="106">
        <f>K639</f>
        <v>1473</v>
      </c>
      <c r="L640" s="104">
        <f t="shared" si="33"/>
        <v>13257</v>
      </c>
      <c r="M640" s="106">
        <f t="shared" si="31"/>
        <v>13257</v>
      </c>
      <c r="N640" s="104">
        <f t="shared" si="32"/>
        <v>0</v>
      </c>
      <c r="O640" s="771"/>
      <c r="P640" s="111" t="s">
        <v>226</v>
      </c>
      <c r="R640" s="87"/>
      <c r="S640" s="87"/>
      <c r="T640" s="149"/>
      <c r="U640" s="87"/>
      <c r="V640" s="87"/>
      <c r="W640" s="87"/>
      <c r="X640" s="87"/>
      <c r="Y640" s="87"/>
      <c r="Z640" s="87"/>
      <c r="AA640" s="87"/>
      <c r="AB640" s="87"/>
      <c r="AC640" s="87"/>
      <c r="AD640" s="87"/>
      <c r="AE640" s="87"/>
      <c r="AF640" s="87"/>
    </row>
    <row r="641" spans="1:32" s="111" customFormat="1" ht="15.6" outlineLevel="1">
      <c r="A641" s="82"/>
      <c r="B641" s="84" t="str">
        <f t="shared" si="29"/>
        <v/>
      </c>
      <c r="C641" s="186"/>
      <c r="D641" s="184" t="s">
        <v>676</v>
      </c>
      <c r="E641" s="82"/>
      <c r="F641" s="82"/>
      <c r="G641" s="106"/>
      <c r="H641" s="106"/>
      <c r="I641" s="81"/>
      <c r="J641" s="82"/>
      <c r="K641" s="106"/>
      <c r="L641" s="104"/>
      <c r="M641" s="106"/>
      <c r="N641" s="104"/>
      <c r="O641" s="83"/>
      <c r="P641" s="111" t="s">
        <v>226</v>
      </c>
      <c r="R641" s="87"/>
      <c r="S641" s="87"/>
      <c r="T641" s="149"/>
      <c r="U641" s="87"/>
      <c r="V641" s="87"/>
      <c r="W641" s="87"/>
      <c r="X641" s="87"/>
      <c r="Y641" s="87"/>
      <c r="Z641" s="87"/>
      <c r="AA641" s="87"/>
      <c r="AB641" s="87"/>
      <c r="AC641" s="87"/>
      <c r="AD641" s="87"/>
      <c r="AE641" s="87"/>
      <c r="AF641" s="87"/>
    </row>
    <row r="642" spans="1:32" s="111" customFormat="1" ht="15.6" outlineLevel="1">
      <c r="A642" s="82"/>
      <c r="B642" s="84"/>
      <c r="C642" s="186"/>
      <c r="D642" s="184"/>
      <c r="E642" s="82"/>
      <c r="F642" s="82"/>
      <c r="G642" s="106"/>
      <c r="H642" s="106"/>
      <c r="I642" s="81"/>
      <c r="J642" s="82"/>
      <c r="K642" s="106"/>
      <c r="L642" s="104"/>
      <c r="M642" s="106"/>
      <c r="N642" s="104"/>
      <c r="O642" s="83"/>
      <c r="P642" s="111" t="s">
        <v>226</v>
      </c>
      <c r="R642" s="87"/>
      <c r="S642" s="87"/>
      <c r="T642" s="149"/>
      <c r="U642" s="87"/>
      <c r="V642" s="87"/>
      <c r="W642" s="87"/>
      <c r="X642" s="87"/>
      <c r="Y642" s="87"/>
      <c r="Z642" s="87"/>
      <c r="AA642" s="87"/>
      <c r="AB642" s="87"/>
      <c r="AC642" s="87"/>
      <c r="AD642" s="87"/>
      <c r="AE642" s="87"/>
      <c r="AF642" s="87"/>
    </row>
    <row r="643" spans="1:32" s="111" customFormat="1" ht="45" outlineLevel="1">
      <c r="A643" s="102">
        <v>193</v>
      </c>
      <c r="B643" s="84">
        <f t="shared" si="29"/>
        <v>193</v>
      </c>
      <c r="C643" s="186" t="str">
        <f t="shared" si="30"/>
        <v>IVF193</v>
      </c>
      <c r="D643" s="80" t="s">
        <v>158</v>
      </c>
      <c r="E643" s="102">
        <v>1</v>
      </c>
      <c r="F643" s="101" t="s">
        <v>152</v>
      </c>
      <c r="G643" s="103">
        <v>275000</v>
      </c>
      <c r="H643" s="104">
        <f>ROUND(E643*G643,0)</f>
        <v>275000</v>
      </c>
      <c r="I643" s="105">
        <f>E643</f>
        <v>1</v>
      </c>
      <c r="J643" s="102" t="str">
        <f>F643</f>
        <v>each</v>
      </c>
      <c r="K643" s="104">
        <f>G643</f>
        <v>275000</v>
      </c>
      <c r="L643" s="104">
        <f t="shared" si="33"/>
        <v>275000</v>
      </c>
      <c r="M643" s="106">
        <f t="shared" si="31"/>
        <v>0</v>
      </c>
      <c r="N643" s="104">
        <f t="shared" si="32"/>
        <v>0</v>
      </c>
      <c r="O643" s="83" t="s">
        <v>548</v>
      </c>
      <c r="P643" s="111" t="s">
        <v>226</v>
      </c>
      <c r="R643" s="87"/>
      <c r="S643" s="87"/>
      <c r="T643" s="149"/>
      <c r="U643" s="87"/>
      <c r="V643" s="87"/>
      <c r="W643" s="87"/>
      <c r="X643" s="87"/>
      <c r="Y643" s="87"/>
      <c r="Z643" s="87"/>
      <c r="AA643" s="87"/>
      <c r="AB643" s="87"/>
      <c r="AC643" s="87"/>
      <c r="AD643" s="87"/>
      <c r="AE643" s="87"/>
      <c r="AF643" s="87"/>
    </row>
    <row r="644" spans="1:32" s="111" customFormat="1" ht="15.6" outlineLevel="1">
      <c r="A644" s="82"/>
      <c r="B644" s="84" t="str">
        <f t="shared" si="29"/>
        <v/>
      </c>
      <c r="C644" s="186"/>
      <c r="D644" s="184" t="s">
        <v>676</v>
      </c>
      <c r="E644" s="82"/>
      <c r="F644" s="82"/>
      <c r="G644" s="106"/>
      <c r="H644" s="106"/>
      <c r="I644" s="81"/>
      <c r="J644" s="82"/>
      <c r="K644" s="106"/>
      <c r="L644" s="106"/>
      <c r="M644" s="106"/>
      <c r="N644" s="106"/>
      <c r="O644" s="83"/>
      <c r="P644" s="111" t="s">
        <v>226</v>
      </c>
      <c r="R644" s="87"/>
      <c r="S644" s="87"/>
      <c r="T644" s="149"/>
      <c r="U644" s="87"/>
      <c r="V644" s="87"/>
      <c r="W644" s="87"/>
      <c r="X644" s="87"/>
      <c r="Y644" s="87"/>
      <c r="Z644" s="87"/>
      <c r="AA644" s="87"/>
      <c r="AB644" s="87"/>
      <c r="AC644" s="87"/>
      <c r="AD644" s="87"/>
      <c r="AE644" s="87"/>
      <c r="AF644" s="87"/>
    </row>
    <row r="645" spans="1:32" s="111" customFormat="1" ht="15.6" outlineLevel="1">
      <c r="A645" s="82"/>
      <c r="B645" s="84"/>
      <c r="C645" s="186"/>
      <c r="D645" s="184"/>
      <c r="E645" s="82"/>
      <c r="F645" s="82"/>
      <c r="G645" s="106"/>
      <c r="H645" s="106"/>
      <c r="I645" s="81"/>
      <c r="J645" s="82"/>
      <c r="K645" s="106"/>
      <c r="L645" s="106"/>
      <c r="M645" s="106"/>
      <c r="N645" s="106"/>
      <c r="O645" s="83"/>
      <c r="P645" s="111" t="s">
        <v>226</v>
      </c>
      <c r="R645" s="87"/>
      <c r="S645" s="87"/>
      <c r="T645" s="149"/>
      <c r="U645" s="87"/>
      <c r="V645" s="87"/>
      <c r="W645" s="87"/>
      <c r="X645" s="87"/>
      <c r="Y645" s="87"/>
      <c r="Z645" s="87"/>
      <c r="AA645" s="87"/>
      <c r="AB645" s="87"/>
      <c r="AC645" s="87"/>
      <c r="AD645" s="87"/>
      <c r="AE645" s="87"/>
      <c r="AF645" s="87"/>
    </row>
    <row r="646" spans="1:32" s="111" customFormat="1" ht="60" outlineLevel="1">
      <c r="A646" s="102">
        <v>194</v>
      </c>
      <c r="B646" s="84">
        <f t="shared" si="29"/>
        <v>194</v>
      </c>
      <c r="C646" s="186" t="str">
        <f t="shared" si="30"/>
        <v>IVF194</v>
      </c>
      <c r="D646" s="80" t="s">
        <v>159</v>
      </c>
      <c r="E646" s="102">
        <v>1</v>
      </c>
      <c r="F646" s="101" t="s">
        <v>152</v>
      </c>
      <c r="G646" s="103">
        <v>375000</v>
      </c>
      <c r="H646" s="104">
        <f>ROUND(E646*G646,0)</f>
        <v>375000</v>
      </c>
      <c r="I646" s="105">
        <f>E646</f>
        <v>1</v>
      </c>
      <c r="J646" s="102" t="str">
        <f>F646</f>
        <v>each</v>
      </c>
      <c r="K646" s="104">
        <f>G646</f>
        <v>375000</v>
      </c>
      <c r="L646" s="104">
        <f>ROUND(I646*K646,0)</f>
        <v>375000</v>
      </c>
      <c r="M646" s="106">
        <f>IF(L646&gt;H646,L646-H646,0)</f>
        <v>0</v>
      </c>
      <c r="N646" s="104">
        <f>IF(H646&gt;L646,H646-L646,0)</f>
        <v>0</v>
      </c>
      <c r="O646" s="83" t="s">
        <v>548</v>
      </c>
      <c r="P646" s="111" t="s">
        <v>226</v>
      </c>
      <c r="R646" s="87"/>
      <c r="S646" s="87"/>
      <c r="T646" s="149"/>
      <c r="U646" s="87"/>
      <c r="V646" s="87"/>
      <c r="W646" s="87"/>
      <c r="X646" s="87"/>
      <c r="Y646" s="87"/>
      <c r="Z646" s="87"/>
      <c r="AA646" s="87"/>
      <c r="AB646" s="87"/>
      <c r="AC646" s="87"/>
      <c r="AD646" s="87"/>
      <c r="AE646" s="87"/>
      <c r="AF646" s="87"/>
    </row>
    <row r="647" spans="1:32" s="111" customFormat="1" ht="15.6" outlineLevel="1">
      <c r="A647" s="82"/>
      <c r="B647" s="84" t="str">
        <f t="shared" si="29"/>
        <v/>
      </c>
      <c r="C647" s="186"/>
      <c r="D647" s="184" t="s">
        <v>676</v>
      </c>
      <c r="E647" s="82"/>
      <c r="F647" s="82"/>
      <c r="G647" s="106"/>
      <c r="H647" s="106"/>
      <c r="I647" s="81"/>
      <c r="J647" s="82"/>
      <c r="K647" s="106"/>
      <c r="L647" s="106"/>
      <c r="M647" s="106"/>
      <c r="N647" s="106"/>
      <c r="O647" s="83"/>
      <c r="P647" s="111" t="s">
        <v>226</v>
      </c>
      <c r="R647" s="87"/>
      <c r="S647" s="87"/>
      <c r="T647" s="149"/>
      <c r="U647" s="87"/>
      <c r="V647" s="87"/>
      <c r="W647" s="87"/>
      <c r="X647" s="87"/>
      <c r="Y647" s="87"/>
      <c r="Z647" s="87"/>
      <c r="AA647" s="87"/>
      <c r="AB647" s="87"/>
      <c r="AC647" s="87"/>
      <c r="AD647" s="87"/>
      <c r="AE647" s="87"/>
      <c r="AF647" s="87"/>
    </row>
    <row r="648" spans="1:32" s="111" customFormat="1" ht="15.6" outlineLevel="1">
      <c r="A648" s="82"/>
      <c r="B648" s="84"/>
      <c r="C648" s="186"/>
      <c r="D648" s="184"/>
      <c r="E648" s="82"/>
      <c r="F648" s="82"/>
      <c r="G648" s="106"/>
      <c r="H648" s="106"/>
      <c r="I648" s="81"/>
      <c r="J648" s="82"/>
      <c r="K648" s="106"/>
      <c r="L648" s="106"/>
      <c r="M648" s="106"/>
      <c r="N648" s="106"/>
      <c r="O648" s="257"/>
      <c r="P648" s="111" t="s">
        <v>226</v>
      </c>
      <c r="R648" s="87"/>
      <c r="S648" s="87"/>
      <c r="T648" s="149"/>
      <c r="U648" s="87"/>
      <c r="V648" s="87"/>
      <c r="W648" s="87"/>
      <c r="X648" s="87"/>
      <c r="Y648" s="87"/>
      <c r="Z648" s="87"/>
      <c r="AA648" s="87"/>
      <c r="AB648" s="87"/>
      <c r="AC648" s="87"/>
      <c r="AD648" s="87"/>
      <c r="AE648" s="87"/>
      <c r="AF648" s="87"/>
    </row>
    <row r="649" spans="1:32" s="111" customFormat="1" ht="46.5" customHeight="1" outlineLevel="1">
      <c r="A649" s="102">
        <v>195</v>
      </c>
      <c r="B649" s="84">
        <f t="shared" si="29"/>
        <v>195</v>
      </c>
      <c r="C649" s="186" t="str">
        <f t="shared" si="30"/>
        <v>IVF195</v>
      </c>
      <c r="D649" s="80" t="s">
        <v>160</v>
      </c>
      <c r="E649" s="102">
        <v>3</v>
      </c>
      <c r="F649" s="101" t="s">
        <v>152</v>
      </c>
      <c r="G649" s="103">
        <v>1938</v>
      </c>
      <c r="H649" s="104">
        <f>ROUND(E649*G649,0)</f>
        <v>5814</v>
      </c>
      <c r="I649" s="105">
        <f>E649</f>
        <v>3</v>
      </c>
      <c r="J649" s="102" t="str">
        <f>F649</f>
        <v>each</v>
      </c>
      <c r="K649" s="104">
        <f>G649</f>
        <v>1938</v>
      </c>
      <c r="L649" s="104">
        <f>ROUND(I649*K649,0)</f>
        <v>5814</v>
      </c>
      <c r="M649" s="106">
        <f>IF(L649&gt;H649,L649-H649,0)</f>
        <v>0</v>
      </c>
      <c r="N649" s="104">
        <f>IF(H649&gt;L649,H649-L649,0)</f>
        <v>0</v>
      </c>
      <c r="O649" s="770" t="s">
        <v>863</v>
      </c>
      <c r="P649" s="111" t="s">
        <v>226</v>
      </c>
      <c r="R649" s="87"/>
      <c r="S649" s="87"/>
      <c r="T649" s="149"/>
      <c r="U649" s="87"/>
      <c r="V649" s="87"/>
      <c r="W649" s="87"/>
      <c r="X649" s="87"/>
      <c r="Y649" s="87"/>
      <c r="Z649" s="87"/>
      <c r="AA649" s="87"/>
      <c r="AB649" s="87"/>
      <c r="AC649" s="87"/>
      <c r="AD649" s="87"/>
      <c r="AE649" s="87"/>
      <c r="AF649" s="87"/>
    </row>
    <row r="650" spans="1:32" s="111" customFormat="1" ht="15.6" outlineLevel="1">
      <c r="A650" s="82"/>
      <c r="B650" s="84" t="str">
        <f t="shared" si="29"/>
        <v/>
      </c>
      <c r="C650" s="186"/>
      <c r="D650" s="110" t="s">
        <v>184</v>
      </c>
      <c r="E650" s="82"/>
      <c r="F650" s="82"/>
      <c r="G650" s="106"/>
      <c r="H650" s="106"/>
      <c r="I650" s="81">
        <v>5</v>
      </c>
      <c r="J650" s="102" t="str">
        <f>J649</f>
        <v>each</v>
      </c>
      <c r="K650" s="106">
        <f>K649</f>
        <v>1938</v>
      </c>
      <c r="L650" s="104">
        <f>ROUND(I650*K650,0)</f>
        <v>9690</v>
      </c>
      <c r="M650" s="106">
        <f>IF(L650&gt;H650,L650-H650,0)</f>
        <v>9690</v>
      </c>
      <c r="N650" s="104">
        <f>IF(H650&gt;L650,H650-L650,0)</f>
        <v>0</v>
      </c>
      <c r="O650" s="771"/>
      <c r="P650" s="111" t="s">
        <v>226</v>
      </c>
      <c r="R650" s="87"/>
      <c r="S650" s="87"/>
      <c r="T650" s="149"/>
      <c r="U650" s="87"/>
      <c r="V650" s="87"/>
      <c r="W650" s="87"/>
      <c r="X650" s="87"/>
      <c r="Y650" s="87"/>
      <c r="Z650" s="87"/>
      <c r="AA650" s="87"/>
      <c r="AB650" s="87"/>
      <c r="AC650" s="87"/>
      <c r="AD650" s="87"/>
      <c r="AE650" s="87"/>
      <c r="AF650" s="87"/>
    </row>
    <row r="651" spans="1:32" s="111" customFormat="1" ht="15.6" outlineLevel="1">
      <c r="A651" s="82"/>
      <c r="B651" s="84" t="str">
        <f t="shared" si="29"/>
        <v/>
      </c>
      <c r="C651" s="186"/>
      <c r="D651" s="184" t="s">
        <v>677</v>
      </c>
      <c r="E651" s="82"/>
      <c r="F651" s="82"/>
      <c r="G651" s="106"/>
      <c r="H651" s="106"/>
      <c r="I651" s="81"/>
      <c r="J651" s="102"/>
      <c r="K651" s="106"/>
      <c r="L651" s="104"/>
      <c r="M651" s="106"/>
      <c r="N651" s="104"/>
      <c r="O651" s="83"/>
      <c r="P651" s="111" t="s">
        <v>226</v>
      </c>
      <c r="R651" s="87"/>
      <c r="S651" s="87"/>
      <c r="T651" s="149"/>
      <c r="U651" s="87"/>
      <c r="V651" s="87"/>
      <c r="W651" s="87"/>
      <c r="X651" s="87"/>
      <c r="Y651" s="87"/>
      <c r="Z651" s="87"/>
      <c r="AA651" s="87"/>
      <c r="AB651" s="87"/>
      <c r="AC651" s="87"/>
      <c r="AD651" s="87"/>
      <c r="AE651" s="87"/>
      <c r="AF651" s="87"/>
    </row>
    <row r="652" spans="1:32" s="111" customFormat="1" ht="15.6" outlineLevel="1">
      <c r="A652" s="82"/>
      <c r="B652" s="84"/>
      <c r="C652" s="186"/>
      <c r="D652" s="184"/>
      <c r="E652" s="82"/>
      <c r="F652" s="82"/>
      <c r="G652" s="106"/>
      <c r="H652" s="106"/>
      <c r="I652" s="81"/>
      <c r="J652" s="102"/>
      <c r="K652" s="106"/>
      <c r="L652" s="104"/>
      <c r="M652" s="106"/>
      <c r="N652" s="104"/>
      <c r="O652" s="83"/>
      <c r="P652" s="111" t="s">
        <v>226</v>
      </c>
      <c r="R652" s="87"/>
      <c r="S652" s="87"/>
      <c r="T652" s="149"/>
      <c r="U652" s="87"/>
      <c r="V652" s="87"/>
      <c r="W652" s="87"/>
      <c r="X652" s="87"/>
      <c r="Y652" s="87"/>
      <c r="Z652" s="87"/>
      <c r="AA652" s="87"/>
      <c r="AB652" s="87"/>
      <c r="AC652" s="87"/>
      <c r="AD652" s="87"/>
      <c r="AE652" s="87"/>
      <c r="AF652" s="87"/>
    </row>
    <row r="653" spans="1:32" s="111" customFormat="1" ht="45" outlineLevel="1">
      <c r="A653" s="102">
        <v>196</v>
      </c>
      <c r="B653" s="84">
        <f t="shared" si="29"/>
        <v>196</v>
      </c>
      <c r="C653" s="186" t="str">
        <f t="shared" si="30"/>
        <v>IVF196</v>
      </c>
      <c r="D653" s="80" t="s">
        <v>161</v>
      </c>
      <c r="E653" s="102">
        <v>3</v>
      </c>
      <c r="F653" s="101" t="s">
        <v>152</v>
      </c>
      <c r="G653" s="103">
        <v>2740</v>
      </c>
      <c r="H653" s="104">
        <f>ROUND(E653*G653,0)</f>
        <v>8220</v>
      </c>
      <c r="I653" s="105">
        <f>E653</f>
        <v>3</v>
      </c>
      <c r="J653" s="102" t="str">
        <f>F653</f>
        <v>each</v>
      </c>
      <c r="K653" s="104">
        <f>G653</f>
        <v>2740</v>
      </c>
      <c r="L653" s="104">
        <f>ROUND(I653*K653,0)</f>
        <v>8220</v>
      </c>
      <c r="M653" s="106">
        <f>IF(L653&gt;H653,L653-H653,0)</f>
        <v>0</v>
      </c>
      <c r="N653" s="104">
        <f>IF(H653&gt;L653,H653-L653,0)</f>
        <v>0</v>
      </c>
      <c r="O653" s="83" t="s">
        <v>548</v>
      </c>
      <c r="P653" s="111" t="s">
        <v>226</v>
      </c>
      <c r="R653" s="87"/>
      <c r="S653" s="87"/>
      <c r="T653" s="149"/>
      <c r="U653" s="87"/>
      <c r="V653" s="87"/>
      <c r="W653" s="87"/>
      <c r="X653" s="87"/>
      <c r="Y653" s="87"/>
      <c r="Z653" s="87"/>
      <c r="AA653" s="87"/>
      <c r="AB653" s="87"/>
      <c r="AC653" s="87"/>
      <c r="AD653" s="87"/>
      <c r="AE653" s="87"/>
      <c r="AF653" s="87"/>
    </row>
    <row r="654" spans="1:32" s="111" customFormat="1" ht="15.6" outlineLevel="1">
      <c r="A654" s="82"/>
      <c r="B654" s="84" t="str">
        <f t="shared" si="29"/>
        <v/>
      </c>
      <c r="C654" s="186"/>
      <c r="D654" s="184" t="s">
        <v>677</v>
      </c>
      <c r="E654" s="82"/>
      <c r="F654" s="82"/>
      <c r="G654" s="106"/>
      <c r="H654" s="106"/>
      <c r="I654" s="81"/>
      <c r="J654" s="82"/>
      <c r="K654" s="106"/>
      <c r="L654" s="106"/>
      <c r="M654" s="106"/>
      <c r="N654" s="106"/>
      <c r="O654" s="83"/>
      <c r="P654" s="111" t="s">
        <v>226</v>
      </c>
      <c r="R654" s="87"/>
      <c r="S654" s="87"/>
      <c r="T654" s="149"/>
      <c r="U654" s="87"/>
      <c r="V654" s="87"/>
      <c r="W654" s="87"/>
      <c r="X654" s="87"/>
      <c r="Y654" s="87"/>
      <c r="Z654" s="87"/>
      <c r="AA654" s="87"/>
      <c r="AB654" s="87"/>
      <c r="AC654" s="87"/>
      <c r="AD654" s="87"/>
      <c r="AE654" s="87"/>
      <c r="AF654" s="87"/>
    </row>
    <row r="655" spans="1:32" s="111" customFormat="1" ht="15.6" outlineLevel="1">
      <c r="A655" s="82"/>
      <c r="B655" s="84"/>
      <c r="C655" s="186"/>
      <c r="D655" s="184"/>
      <c r="E655" s="82"/>
      <c r="F655" s="82"/>
      <c r="G655" s="106"/>
      <c r="H655" s="106"/>
      <c r="I655" s="81"/>
      <c r="J655" s="82"/>
      <c r="K655" s="106"/>
      <c r="L655" s="106"/>
      <c r="M655" s="106"/>
      <c r="N655" s="106"/>
      <c r="O655" s="83"/>
      <c r="P655" s="111" t="s">
        <v>226</v>
      </c>
      <c r="R655" s="87"/>
      <c r="S655" s="87"/>
      <c r="T655" s="149"/>
      <c r="U655" s="87"/>
      <c r="V655" s="87"/>
      <c r="W655" s="87"/>
      <c r="X655" s="87"/>
      <c r="Y655" s="87"/>
      <c r="Z655" s="87"/>
      <c r="AA655" s="87"/>
      <c r="AB655" s="87"/>
      <c r="AC655" s="87"/>
      <c r="AD655" s="87"/>
      <c r="AE655" s="87"/>
      <c r="AF655" s="87"/>
    </row>
    <row r="656" spans="1:32" s="111" customFormat="1" ht="45" outlineLevel="1">
      <c r="A656" s="102">
        <v>197</v>
      </c>
      <c r="B656" s="84">
        <f t="shared" si="29"/>
        <v>197</v>
      </c>
      <c r="C656" s="186" t="str">
        <f t="shared" si="30"/>
        <v>IVF197</v>
      </c>
      <c r="D656" s="80" t="s">
        <v>162</v>
      </c>
      <c r="E656" s="102">
        <v>4</v>
      </c>
      <c r="F656" s="101" t="s">
        <v>152</v>
      </c>
      <c r="G656" s="103">
        <v>4378</v>
      </c>
      <c r="H656" s="104">
        <f>ROUND(E656*G656,0)</f>
        <v>17512</v>
      </c>
      <c r="I656" s="105">
        <f>E656</f>
        <v>4</v>
      </c>
      <c r="J656" s="102" t="str">
        <f>F656</f>
        <v>each</v>
      </c>
      <c r="K656" s="104">
        <f>G656</f>
        <v>4378</v>
      </c>
      <c r="L656" s="104">
        <f>ROUND(I656*K656,0)</f>
        <v>17512</v>
      </c>
      <c r="M656" s="106">
        <f>IF(L656&gt;H656,L656-H656,0)</f>
        <v>0</v>
      </c>
      <c r="N656" s="104">
        <f>IF(H656&gt;L656,H656-L656,0)</f>
        <v>0</v>
      </c>
      <c r="O656" s="83" t="s">
        <v>548</v>
      </c>
      <c r="P656" s="111" t="s">
        <v>226</v>
      </c>
      <c r="R656" s="87"/>
      <c r="S656" s="87"/>
      <c r="T656" s="149"/>
      <c r="U656" s="87"/>
      <c r="V656" s="87"/>
      <c r="W656" s="87"/>
      <c r="X656" s="87"/>
      <c r="Y656" s="87"/>
      <c r="Z656" s="87"/>
      <c r="AA656" s="87"/>
      <c r="AB656" s="87"/>
      <c r="AC656" s="87"/>
      <c r="AD656" s="87"/>
      <c r="AE656" s="87"/>
      <c r="AF656" s="87"/>
    </row>
    <row r="657" spans="1:32" s="111" customFormat="1" ht="15.6" outlineLevel="1">
      <c r="A657" s="82"/>
      <c r="B657" s="84" t="str">
        <f t="shared" si="29"/>
        <v/>
      </c>
      <c r="C657" s="186"/>
      <c r="D657" s="184" t="s">
        <v>677</v>
      </c>
      <c r="E657" s="82"/>
      <c r="F657" s="82"/>
      <c r="G657" s="106"/>
      <c r="H657" s="106"/>
      <c r="I657" s="81"/>
      <c r="J657" s="82"/>
      <c r="K657" s="106"/>
      <c r="L657" s="106"/>
      <c r="M657" s="106"/>
      <c r="N657" s="106"/>
      <c r="O657" s="83"/>
      <c r="P657" s="111" t="s">
        <v>226</v>
      </c>
      <c r="R657" s="87"/>
      <c r="S657" s="87"/>
      <c r="T657" s="149"/>
      <c r="U657" s="87"/>
      <c r="V657" s="87"/>
      <c r="W657" s="87"/>
      <c r="X657" s="87"/>
      <c r="Y657" s="87"/>
      <c r="Z657" s="87"/>
      <c r="AA657" s="87"/>
      <c r="AB657" s="87"/>
      <c r="AC657" s="87"/>
      <c r="AD657" s="87"/>
      <c r="AE657" s="87"/>
      <c r="AF657" s="87"/>
    </row>
    <row r="658" spans="1:32" s="111" customFormat="1" ht="15.6" outlineLevel="1">
      <c r="A658" s="82"/>
      <c r="B658" s="84"/>
      <c r="C658" s="186"/>
      <c r="D658" s="184"/>
      <c r="E658" s="82"/>
      <c r="F658" s="82"/>
      <c r="G658" s="106"/>
      <c r="H658" s="106"/>
      <c r="I658" s="81"/>
      <c r="J658" s="82"/>
      <c r="K658" s="106"/>
      <c r="L658" s="106"/>
      <c r="M658" s="106"/>
      <c r="N658" s="106"/>
      <c r="O658" s="83"/>
      <c r="P658" s="111" t="s">
        <v>226</v>
      </c>
      <c r="R658" s="87"/>
      <c r="S658" s="87"/>
      <c r="T658" s="149"/>
      <c r="U658" s="87"/>
      <c r="V658" s="87"/>
      <c r="W658" s="87"/>
      <c r="X658" s="87"/>
      <c r="Y658" s="87"/>
      <c r="Z658" s="87"/>
      <c r="AA658" s="87"/>
      <c r="AB658" s="87"/>
      <c r="AC658" s="87"/>
      <c r="AD658" s="87"/>
      <c r="AE658" s="87"/>
      <c r="AF658" s="87"/>
    </row>
    <row r="659" spans="1:32" s="111" customFormat="1" ht="45" outlineLevel="1">
      <c r="A659" s="102">
        <v>198</v>
      </c>
      <c r="B659" s="84">
        <f t="shared" si="29"/>
        <v>198</v>
      </c>
      <c r="C659" s="186" t="str">
        <f t="shared" si="30"/>
        <v>IVF198</v>
      </c>
      <c r="D659" s="80" t="s">
        <v>163</v>
      </c>
      <c r="E659" s="102">
        <v>2</v>
      </c>
      <c r="F659" s="101" t="s">
        <v>152</v>
      </c>
      <c r="G659" s="103">
        <v>36750</v>
      </c>
      <c r="H659" s="104">
        <f>ROUND(E659*G659,0)</f>
        <v>73500</v>
      </c>
      <c r="I659" s="105">
        <f>E659</f>
        <v>2</v>
      </c>
      <c r="J659" s="102" t="str">
        <f>F659</f>
        <v>each</v>
      </c>
      <c r="K659" s="104">
        <f>G659</f>
        <v>36750</v>
      </c>
      <c r="L659" s="104">
        <f>ROUND(I659*K659,0)</f>
        <v>73500</v>
      </c>
      <c r="M659" s="106">
        <f>IF(L659&gt;H659,L659-H659,0)</f>
        <v>0</v>
      </c>
      <c r="N659" s="104">
        <f>IF(H659&gt;L659,H659-L659,0)</f>
        <v>0</v>
      </c>
      <c r="O659" s="83" t="s">
        <v>548</v>
      </c>
      <c r="P659" s="111" t="s">
        <v>226</v>
      </c>
      <c r="R659" s="87"/>
      <c r="S659" s="87"/>
      <c r="T659" s="149"/>
      <c r="U659" s="87"/>
      <c r="V659" s="87"/>
      <c r="W659" s="87"/>
      <c r="X659" s="87"/>
      <c r="Y659" s="87"/>
      <c r="Z659" s="87"/>
      <c r="AA659" s="87"/>
      <c r="AB659" s="87"/>
      <c r="AC659" s="87"/>
      <c r="AD659" s="87"/>
      <c r="AE659" s="87"/>
      <c r="AF659" s="87"/>
    </row>
    <row r="660" spans="1:32" s="111" customFormat="1" ht="15.6" outlineLevel="1">
      <c r="A660" s="84"/>
      <c r="B660" s="84" t="str">
        <f t="shared" si="29"/>
        <v/>
      </c>
      <c r="C660" s="85"/>
      <c r="D660" s="184" t="s">
        <v>677</v>
      </c>
      <c r="E660" s="84"/>
      <c r="F660" s="84"/>
      <c r="G660" s="156"/>
      <c r="H660" s="157"/>
      <c r="I660" s="158"/>
      <c r="J660" s="84"/>
      <c r="K660" s="157"/>
      <c r="L660" s="157"/>
      <c r="M660" s="156"/>
      <c r="N660" s="156"/>
      <c r="O660" s="83"/>
      <c r="P660" s="111" t="s">
        <v>226</v>
      </c>
      <c r="R660" s="87"/>
      <c r="S660" s="87"/>
      <c r="T660" s="149"/>
      <c r="U660" s="87"/>
      <c r="V660" s="87"/>
      <c r="W660" s="87"/>
      <c r="X660" s="87"/>
      <c r="Y660" s="87"/>
      <c r="Z660" s="87"/>
      <c r="AA660" s="87"/>
      <c r="AB660" s="87"/>
      <c r="AC660" s="87"/>
      <c r="AD660" s="87"/>
      <c r="AE660" s="87"/>
      <c r="AF660" s="87"/>
    </row>
    <row r="661" spans="1:32" s="111" customFormat="1" ht="15.6" outlineLevel="1">
      <c r="A661" s="84"/>
      <c r="B661" s="84"/>
      <c r="C661" s="85"/>
      <c r="D661" s="184"/>
      <c r="E661" s="84"/>
      <c r="F661" s="84"/>
      <c r="G661" s="156"/>
      <c r="H661" s="157"/>
      <c r="I661" s="158"/>
      <c r="J661" s="84"/>
      <c r="K661" s="157"/>
      <c r="L661" s="157"/>
      <c r="M661" s="156"/>
      <c r="N661" s="156"/>
      <c r="O661" s="83"/>
      <c r="P661" s="111" t="s">
        <v>226</v>
      </c>
      <c r="R661" s="87"/>
      <c r="S661" s="87"/>
      <c r="T661" s="149"/>
      <c r="U661" s="87"/>
      <c r="V661" s="87"/>
      <c r="W661" s="87"/>
      <c r="X661" s="87"/>
      <c r="Y661" s="87"/>
      <c r="Z661" s="87"/>
      <c r="AA661" s="87"/>
      <c r="AB661" s="87"/>
      <c r="AC661" s="87"/>
      <c r="AD661" s="87"/>
      <c r="AE661" s="87"/>
      <c r="AF661" s="87"/>
    </row>
    <row r="662" spans="1:32" s="111" customFormat="1" ht="15.6">
      <c r="A662" s="84"/>
      <c r="B662" s="84" t="str">
        <f t="shared" si="29"/>
        <v/>
      </c>
      <c r="C662" s="85"/>
      <c r="D662" s="80"/>
      <c r="E662" s="84"/>
      <c r="F662" s="84"/>
      <c r="G662" s="156"/>
      <c r="H662" s="157"/>
      <c r="I662" s="158"/>
      <c r="J662" s="84"/>
      <c r="K662" s="159" t="s">
        <v>214</v>
      </c>
      <c r="L662" s="160">
        <f>ROUND(SUM(L602:L660),0)</f>
        <v>1180152</v>
      </c>
      <c r="M662" s="160">
        <f t="shared" ref="M662:N662" si="34">SUM(M602:M660)</f>
        <v>154329.60000000001</v>
      </c>
      <c r="N662" s="160">
        <f t="shared" si="34"/>
        <v>0</v>
      </c>
      <c r="O662" s="83"/>
      <c r="R662" s="87"/>
      <c r="S662" s="87"/>
      <c r="T662" s="149"/>
      <c r="U662" s="87"/>
      <c r="V662" s="87"/>
      <c r="W662" s="87"/>
      <c r="X662" s="87"/>
      <c r="Y662" s="87"/>
      <c r="Z662" s="87"/>
      <c r="AA662" s="87"/>
      <c r="AB662" s="87"/>
      <c r="AC662" s="87"/>
      <c r="AD662" s="87"/>
      <c r="AE662" s="87"/>
      <c r="AF662" s="87"/>
    </row>
    <row r="663" spans="1:32" s="111" customFormat="1" ht="15.6">
      <c r="A663" s="84"/>
      <c r="B663" s="84" t="str">
        <f t="shared" si="29"/>
        <v/>
      </c>
      <c r="C663" s="85"/>
      <c r="D663" s="80"/>
      <c r="E663" s="84"/>
      <c r="F663" s="161"/>
      <c r="G663" s="162" t="s">
        <v>217</v>
      </c>
      <c r="H663" s="163">
        <f>SUM(H7:H662)</f>
        <v>43854853</v>
      </c>
      <c r="I663" s="164"/>
      <c r="J663" s="165"/>
      <c r="K663" s="166"/>
      <c r="L663" s="163">
        <f>ROUND((L662+L594+L484+L461+L441+L293+L245+L144),0)</f>
        <v>42257606</v>
      </c>
      <c r="M663" s="163">
        <f>M662+M594+M484+M461+M441+M293+M245+M144</f>
        <v>1854469.6</v>
      </c>
      <c r="N663" s="163">
        <f>N662+N594+N484+N461+N441+N293+N245+N144</f>
        <v>3451717</v>
      </c>
      <c r="O663" s="167"/>
      <c r="R663" s="87"/>
      <c r="S663" s="87"/>
      <c r="T663" s="149"/>
      <c r="U663" s="87"/>
      <c r="V663" s="87"/>
      <c r="W663" s="87"/>
      <c r="X663" s="87"/>
      <c r="Y663" s="87"/>
      <c r="Z663" s="87"/>
      <c r="AA663" s="87"/>
      <c r="AB663" s="87"/>
      <c r="AC663" s="87"/>
      <c r="AD663" s="87"/>
      <c r="AE663" s="87"/>
      <c r="AF663" s="87"/>
    </row>
    <row r="664" spans="1:32" ht="15.6">
      <c r="A664" s="283"/>
      <c r="B664" s="280"/>
      <c r="C664" s="281"/>
      <c r="D664" s="282"/>
      <c r="E664" s="283"/>
      <c r="F664" s="283"/>
      <c r="G664" s="284"/>
      <c r="H664" s="284"/>
      <c r="I664" s="285"/>
      <c r="J664" s="283"/>
      <c r="K664" s="286"/>
      <c r="L664" s="287"/>
      <c r="M664" s="287"/>
      <c r="N664" s="287"/>
      <c r="O664" s="295"/>
      <c r="P664" s="89"/>
      <c r="Q664" s="84"/>
      <c r="R664" s="85"/>
      <c r="S664" s="85"/>
      <c r="T664" s="85"/>
      <c r="U664" s="112"/>
      <c r="V664" s="108"/>
      <c r="W664" s="109"/>
      <c r="X664" s="85"/>
      <c r="Y664" s="85"/>
      <c r="Z664" s="85"/>
      <c r="AA664" s="85"/>
      <c r="AB664" s="85"/>
      <c r="AC664" s="85"/>
      <c r="AD664" s="85"/>
    </row>
    <row r="665" spans="1:32" ht="15.6">
      <c r="A665" s="289"/>
      <c r="B665" s="111"/>
      <c r="C665" s="200"/>
      <c r="E665" s="289"/>
      <c r="F665" s="289"/>
      <c r="G665" s="301"/>
      <c r="H665" s="301"/>
      <c r="I665" s="290"/>
      <c r="J665" s="289"/>
      <c r="K665" s="291"/>
      <c r="L665" s="292"/>
      <c r="M665" s="292"/>
      <c r="N665" s="292"/>
      <c r="P665" s="89"/>
      <c r="Q665" s="84"/>
      <c r="R665" s="85"/>
      <c r="S665" s="85"/>
      <c r="T665" s="85"/>
      <c r="U665" s="112"/>
      <c r="V665" s="108"/>
      <c r="W665" s="109"/>
      <c r="X665" s="85"/>
      <c r="Y665" s="85"/>
      <c r="Z665" s="85"/>
      <c r="AA665" s="85"/>
      <c r="AB665" s="85"/>
      <c r="AC665" s="85"/>
      <c r="AD665" s="85"/>
    </row>
    <row r="666" spans="1:32" ht="15.6">
      <c r="A666" s="289"/>
      <c r="B666" s="111"/>
      <c r="C666" s="200"/>
      <c r="E666" s="289"/>
      <c r="F666" s="289"/>
      <c r="G666" s="301"/>
      <c r="H666" s="301"/>
      <c r="I666" s="290"/>
      <c r="J666" s="289"/>
      <c r="K666" s="291"/>
      <c r="L666" s="292"/>
      <c r="M666" s="292"/>
      <c r="N666" s="292"/>
      <c r="P666" s="89"/>
      <c r="Q666" s="84"/>
      <c r="R666" s="85"/>
      <c r="S666" s="85"/>
      <c r="T666" s="85"/>
      <c r="U666" s="112"/>
      <c r="V666" s="108"/>
      <c r="W666" s="109"/>
      <c r="X666" s="85"/>
      <c r="Y666" s="85"/>
      <c r="Z666" s="85"/>
      <c r="AA666" s="85"/>
      <c r="AB666" s="85"/>
      <c r="AC666" s="85"/>
      <c r="AD666" s="85"/>
    </row>
    <row r="667" spans="1:32" ht="15.6">
      <c r="A667" s="288" t="s">
        <v>731</v>
      </c>
      <c r="B667" s="111"/>
      <c r="D667" s="87"/>
      <c r="E667" s="294" t="s">
        <v>730</v>
      </c>
      <c r="F667" s="289"/>
      <c r="H667" s="288" t="s">
        <v>728</v>
      </c>
      <c r="I667" s="290"/>
      <c r="J667" s="289"/>
      <c r="K667" s="291"/>
      <c r="L667" s="87"/>
      <c r="M667" s="292"/>
      <c r="N667" s="293" t="s">
        <v>729</v>
      </c>
      <c r="P667" s="89"/>
      <c r="Q667" s="84"/>
      <c r="R667" s="85"/>
      <c r="S667" s="85"/>
      <c r="T667" s="85"/>
      <c r="U667" s="112"/>
      <c r="V667" s="108"/>
      <c r="W667" s="109"/>
      <c r="X667" s="85"/>
      <c r="Y667" s="85"/>
      <c r="Z667" s="85"/>
      <c r="AA667" s="85"/>
      <c r="AB667" s="85"/>
      <c r="AC667" s="85"/>
      <c r="AD667" s="85"/>
    </row>
    <row r="668" spans="1:32" ht="15.6">
      <c r="A668" s="288" t="s">
        <v>732</v>
      </c>
      <c r="B668" s="111"/>
      <c r="D668" s="87"/>
      <c r="E668" s="294" t="s">
        <v>720</v>
      </c>
      <c r="F668" s="289"/>
      <c r="H668" s="288" t="s">
        <v>721</v>
      </c>
      <c r="I668" s="290"/>
      <c r="J668" s="289"/>
      <c r="K668" s="291"/>
      <c r="L668" s="87"/>
      <c r="M668" s="292"/>
      <c r="N668" s="293" t="s">
        <v>722</v>
      </c>
      <c r="P668" s="89"/>
      <c r="Q668" s="84"/>
      <c r="R668" s="85"/>
      <c r="S668" s="85"/>
      <c r="T668" s="85"/>
      <c r="U668" s="112"/>
      <c r="V668" s="108"/>
      <c r="W668" s="109"/>
      <c r="X668" s="85"/>
      <c r="Y668" s="85"/>
      <c r="Z668" s="85"/>
      <c r="AA668" s="85"/>
      <c r="AB668" s="85"/>
      <c r="AC668" s="85"/>
      <c r="AD668" s="85"/>
    </row>
    <row r="669" spans="1:32" s="111" customFormat="1" ht="15.6">
      <c r="C669" s="87"/>
      <c r="D669" s="198"/>
      <c r="G669" s="328"/>
      <c r="H669" s="329"/>
      <c r="I669" s="330"/>
      <c r="J669" s="151"/>
      <c r="K669" s="331"/>
      <c r="L669" s="329"/>
      <c r="M669" s="329"/>
      <c r="N669" s="329"/>
      <c r="O669" s="332"/>
      <c r="R669" s="87"/>
      <c r="S669" s="87"/>
      <c r="T669" s="149"/>
      <c r="U669" s="87"/>
      <c r="V669" s="87"/>
      <c r="W669" s="87"/>
      <c r="X669" s="87"/>
      <c r="Y669" s="87"/>
      <c r="Z669" s="87"/>
      <c r="AA669" s="87"/>
      <c r="AB669" s="87"/>
      <c r="AC669" s="87"/>
      <c r="AD669" s="87"/>
      <c r="AE669" s="87"/>
      <c r="AF669" s="87"/>
    </row>
    <row r="670" spans="1:32" ht="17.399999999999999">
      <c r="A670" s="302"/>
      <c r="B670" s="303" t="str">
        <f t="shared" si="29"/>
        <v/>
      </c>
      <c r="C670" s="95"/>
      <c r="D670" s="312" t="s">
        <v>216</v>
      </c>
      <c r="E670" s="302"/>
      <c r="F670" s="306"/>
      <c r="G670" s="324"/>
      <c r="H670" s="325"/>
      <c r="I670" s="309"/>
      <c r="J670" s="302"/>
      <c r="K670" s="326"/>
      <c r="L670" s="326"/>
      <c r="M670" s="327"/>
      <c r="N670" s="326"/>
      <c r="O670" s="258"/>
      <c r="P670" s="89"/>
      <c r="Q670" s="84"/>
      <c r="R670" s="85"/>
      <c r="S670" s="85"/>
      <c r="T670" s="85"/>
      <c r="U670" s="112"/>
      <c r="V670" s="108"/>
      <c r="W670" s="109"/>
      <c r="X670" s="85"/>
      <c r="Y670" s="85"/>
      <c r="Z670" s="85"/>
      <c r="AA670" s="85"/>
      <c r="AB670" s="85"/>
      <c r="AC670" s="85"/>
      <c r="AD670" s="85"/>
    </row>
    <row r="671" spans="1:32" ht="127.95" customHeight="1" outlineLevel="1">
      <c r="A671" s="102">
        <v>1</v>
      </c>
      <c r="B671" s="84"/>
      <c r="C671" s="85"/>
      <c r="D671" s="80" t="s">
        <v>531</v>
      </c>
      <c r="E671" s="102">
        <v>0</v>
      </c>
      <c r="F671" s="101" t="s">
        <v>0</v>
      </c>
      <c r="G671" s="168" t="s">
        <v>239</v>
      </c>
      <c r="H671" s="169"/>
      <c r="I671" s="105">
        <v>5</v>
      </c>
      <c r="J671" s="102" t="s">
        <v>0</v>
      </c>
      <c r="K671" s="170">
        <v>39000</v>
      </c>
      <c r="L671" s="170">
        <f>ROUND(I671*K671,0)</f>
        <v>195000</v>
      </c>
      <c r="M671" s="171">
        <f>IF(L671&gt;H671,L671-H671,0)</f>
        <v>195000</v>
      </c>
      <c r="N671" s="170">
        <f>IF(H671&gt;L671,H671-L671,0)</f>
        <v>0</v>
      </c>
      <c r="O671" s="172" t="s">
        <v>820</v>
      </c>
      <c r="P671" s="89" t="s">
        <v>238</v>
      </c>
      <c r="Q671" s="84"/>
      <c r="R671" s="85"/>
      <c r="S671" s="85"/>
      <c r="T671" s="85"/>
      <c r="U671" s="112"/>
      <c r="V671" s="108"/>
      <c r="W671" s="109"/>
      <c r="X671" s="85"/>
      <c r="Y671" s="85"/>
      <c r="Z671" s="85"/>
      <c r="AA671" s="85"/>
      <c r="AB671" s="85"/>
      <c r="AC671" s="85"/>
      <c r="AD671" s="85"/>
    </row>
    <row r="672" spans="1:32" ht="60" outlineLevel="1">
      <c r="A672" s="102">
        <v>2</v>
      </c>
      <c r="B672" s="84"/>
      <c r="C672" s="85"/>
      <c r="D672" s="80" t="s">
        <v>896</v>
      </c>
      <c r="E672" s="102">
        <v>0</v>
      </c>
      <c r="F672" s="101" t="s">
        <v>0</v>
      </c>
      <c r="G672" s="168"/>
      <c r="H672" s="169"/>
      <c r="I672" s="105">
        <v>5</v>
      </c>
      <c r="J672" s="102" t="s">
        <v>0</v>
      </c>
      <c r="K672" s="170">
        <v>9000</v>
      </c>
      <c r="L672" s="170">
        <f t="shared" ref="L672:L689" si="35">ROUND(I672*K672,0)</f>
        <v>45000</v>
      </c>
      <c r="M672" s="171">
        <f t="shared" ref="M672:M689" si="36">IF(L672&gt;H672,L672-H672,0)</f>
        <v>45000</v>
      </c>
      <c r="N672" s="170">
        <f t="shared" ref="N672:N689" si="37">IF(H672&gt;L672,H672-L672,0)</f>
        <v>0</v>
      </c>
      <c r="O672" s="172" t="s">
        <v>820</v>
      </c>
      <c r="P672" s="89" t="s">
        <v>238</v>
      </c>
      <c r="Q672" s="84"/>
      <c r="R672" s="85"/>
      <c r="S672" s="85"/>
      <c r="T672" s="85"/>
      <c r="U672" s="112"/>
      <c r="V672" s="108"/>
      <c r="W672" s="109"/>
      <c r="X672" s="85"/>
      <c r="Y672" s="85"/>
      <c r="Z672" s="85"/>
      <c r="AA672" s="85"/>
      <c r="AB672" s="85"/>
      <c r="AC672" s="85"/>
      <c r="AD672" s="85"/>
    </row>
    <row r="673" spans="1:30" ht="60" outlineLevel="1">
      <c r="A673" s="102">
        <v>3</v>
      </c>
      <c r="B673" s="84"/>
      <c r="C673" s="85"/>
      <c r="D673" s="80" t="s">
        <v>532</v>
      </c>
      <c r="E673" s="102">
        <v>0</v>
      </c>
      <c r="F673" s="101" t="s">
        <v>0</v>
      </c>
      <c r="G673" s="168"/>
      <c r="H673" s="169"/>
      <c r="I673" s="105">
        <v>1</v>
      </c>
      <c r="J673" s="102" t="s">
        <v>0</v>
      </c>
      <c r="K673" s="170">
        <v>8400</v>
      </c>
      <c r="L673" s="170">
        <f t="shared" si="35"/>
        <v>8400</v>
      </c>
      <c r="M673" s="171">
        <f t="shared" si="36"/>
        <v>8400</v>
      </c>
      <c r="N673" s="170">
        <f t="shared" si="37"/>
        <v>0</v>
      </c>
      <c r="O673" s="172" t="s">
        <v>820</v>
      </c>
      <c r="P673" s="89" t="s">
        <v>238</v>
      </c>
      <c r="Q673" s="84"/>
      <c r="R673" s="85"/>
      <c r="S673" s="85"/>
      <c r="T673" s="85"/>
      <c r="U673" s="112"/>
      <c r="V673" s="108"/>
      <c r="W673" s="109"/>
      <c r="X673" s="85"/>
      <c r="Y673" s="85"/>
      <c r="Z673" s="85"/>
      <c r="AA673" s="85"/>
      <c r="AB673" s="85"/>
      <c r="AC673" s="85"/>
      <c r="AD673" s="85"/>
    </row>
    <row r="674" spans="1:30" ht="60" outlineLevel="1">
      <c r="A674" s="102">
        <v>4</v>
      </c>
      <c r="B674" s="84"/>
      <c r="C674" s="85"/>
      <c r="D674" s="80" t="s">
        <v>533</v>
      </c>
      <c r="E674" s="102">
        <v>0</v>
      </c>
      <c r="F674" s="101" t="s">
        <v>0</v>
      </c>
      <c r="G674" s="168"/>
      <c r="H674" s="169"/>
      <c r="I674" s="105">
        <v>1</v>
      </c>
      <c r="J674" s="102" t="s">
        <v>0</v>
      </c>
      <c r="K674" s="170">
        <v>9300</v>
      </c>
      <c r="L674" s="170">
        <f t="shared" si="35"/>
        <v>9300</v>
      </c>
      <c r="M674" s="171">
        <f t="shared" si="36"/>
        <v>9300</v>
      </c>
      <c r="N674" s="170">
        <f t="shared" si="37"/>
        <v>0</v>
      </c>
      <c r="O674" s="172" t="s">
        <v>820</v>
      </c>
      <c r="P674" s="89" t="s">
        <v>238</v>
      </c>
      <c r="Q674" s="84"/>
      <c r="R674" s="85"/>
      <c r="S674" s="85"/>
      <c r="T674" s="85"/>
      <c r="U674" s="112"/>
      <c r="V674" s="108"/>
      <c r="W674" s="109"/>
      <c r="X674" s="85"/>
      <c r="Y674" s="85"/>
      <c r="Z674" s="85"/>
      <c r="AA674" s="85"/>
      <c r="AB674" s="85"/>
      <c r="AC674" s="85"/>
      <c r="AD674" s="85"/>
    </row>
    <row r="675" spans="1:30" ht="60" outlineLevel="1">
      <c r="A675" s="102">
        <v>5</v>
      </c>
      <c r="B675" s="84"/>
      <c r="C675" s="85"/>
      <c r="D675" s="80" t="s">
        <v>534</v>
      </c>
      <c r="E675" s="102">
        <v>0</v>
      </c>
      <c r="F675" s="101" t="s">
        <v>0</v>
      </c>
      <c r="G675" s="168"/>
      <c r="H675" s="169"/>
      <c r="I675" s="105">
        <v>1</v>
      </c>
      <c r="J675" s="102" t="s">
        <v>0</v>
      </c>
      <c r="K675" s="170">
        <v>4200</v>
      </c>
      <c r="L675" s="170">
        <f t="shared" si="35"/>
        <v>4200</v>
      </c>
      <c r="M675" s="171">
        <f t="shared" si="36"/>
        <v>4200</v>
      </c>
      <c r="N675" s="170">
        <f t="shared" si="37"/>
        <v>0</v>
      </c>
      <c r="O675" s="172" t="s">
        <v>820</v>
      </c>
      <c r="P675" s="89" t="s">
        <v>238</v>
      </c>
      <c r="Q675" s="84"/>
      <c r="R675" s="85"/>
      <c r="S675" s="85"/>
      <c r="T675" s="85"/>
      <c r="U675" s="112"/>
      <c r="V675" s="108"/>
      <c r="W675" s="109"/>
      <c r="X675" s="85"/>
      <c r="Y675" s="85"/>
      <c r="Z675" s="85"/>
      <c r="AA675" s="85"/>
      <c r="AB675" s="85"/>
      <c r="AC675" s="85"/>
      <c r="AD675" s="85"/>
    </row>
    <row r="676" spans="1:30" ht="60" outlineLevel="1">
      <c r="A676" s="102">
        <v>6</v>
      </c>
      <c r="B676" s="84"/>
      <c r="C676" s="85"/>
      <c r="D676" s="80" t="s">
        <v>904</v>
      </c>
      <c r="E676" s="102">
        <v>0</v>
      </c>
      <c r="F676" s="101" t="s">
        <v>0</v>
      </c>
      <c r="G676" s="168"/>
      <c r="H676" s="169"/>
      <c r="I676" s="105">
        <v>1</v>
      </c>
      <c r="J676" s="102" t="s">
        <v>0</v>
      </c>
      <c r="K676" s="170">
        <v>32000</v>
      </c>
      <c r="L676" s="170">
        <f t="shared" si="35"/>
        <v>32000</v>
      </c>
      <c r="M676" s="171">
        <f t="shared" si="36"/>
        <v>32000</v>
      </c>
      <c r="N676" s="170">
        <f t="shared" si="37"/>
        <v>0</v>
      </c>
      <c r="O676" s="172" t="s">
        <v>820</v>
      </c>
      <c r="P676" s="89" t="s">
        <v>238</v>
      </c>
      <c r="Q676" s="84"/>
      <c r="R676" s="85"/>
      <c r="S676" s="85"/>
      <c r="T676" s="85"/>
      <c r="U676" s="112"/>
      <c r="V676" s="108"/>
      <c r="W676" s="109"/>
      <c r="X676" s="85"/>
      <c r="Y676" s="85"/>
      <c r="Z676" s="85"/>
      <c r="AA676" s="85"/>
      <c r="AB676" s="85"/>
      <c r="AC676" s="85"/>
      <c r="AD676" s="85"/>
    </row>
    <row r="677" spans="1:30" ht="195" outlineLevel="1">
      <c r="A677" s="102">
        <v>7</v>
      </c>
      <c r="B677" s="84"/>
      <c r="C677" s="85"/>
      <c r="D677" s="80" t="s">
        <v>536</v>
      </c>
      <c r="E677" s="102">
        <v>0</v>
      </c>
      <c r="F677" s="101" t="s">
        <v>239</v>
      </c>
      <c r="G677" s="168"/>
      <c r="H677" s="169"/>
      <c r="I677" s="105">
        <v>1</v>
      </c>
      <c r="J677" s="102" t="s">
        <v>0</v>
      </c>
      <c r="K677" s="170">
        <v>97000</v>
      </c>
      <c r="L677" s="170">
        <f t="shared" si="35"/>
        <v>97000</v>
      </c>
      <c r="M677" s="171">
        <f t="shared" si="36"/>
        <v>97000</v>
      </c>
      <c r="N677" s="170">
        <f t="shared" si="37"/>
        <v>0</v>
      </c>
      <c r="O677" s="172" t="s">
        <v>820</v>
      </c>
      <c r="P677" s="89" t="s">
        <v>238</v>
      </c>
      <c r="Q677" s="84"/>
      <c r="R677" s="85">
        <v>5</v>
      </c>
      <c r="S677" s="85"/>
      <c r="T677" s="85"/>
      <c r="U677" s="112"/>
      <c r="V677" s="108"/>
      <c r="W677" s="109"/>
      <c r="X677" s="85"/>
      <c r="Y677" s="85"/>
      <c r="Z677" s="85"/>
      <c r="AA677" s="85"/>
      <c r="AB677" s="85"/>
      <c r="AC677" s="85"/>
      <c r="AD677" s="85"/>
    </row>
    <row r="678" spans="1:30" ht="165" outlineLevel="1">
      <c r="A678" s="102">
        <v>8</v>
      </c>
      <c r="B678" s="84"/>
      <c r="C678" s="85"/>
      <c r="D678" s="80" t="s">
        <v>537</v>
      </c>
      <c r="E678" s="102">
        <v>0</v>
      </c>
      <c r="F678" s="101" t="s">
        <v>0</v>
      </c>
      <c r="G678" s="168"/>
      <c r="H678" s="169"/>
      <c r="I678" s="105">
        <v>1</v>
      </c>
      <c r="J678" s="102" t="s">
        <v>0</v>
      </c>
      <c r="K678" s="170">
        <v>29000</v>
      </c>
      <c r="L678" s="170">
        <f t="shared" si="35"/>
        <v>29000</v>
      </c>
      <c r="M678" s="171">
        <f t="shared" si="36"/>
        <v>29000</v>
      </c>
      <c r="N678" s="170">
        <f t="shared" si="37"/>
        <v>0</v>
      </c>
      <c r="O678" s="172" t="s">
        <v>820</v>
      </c>
      <c r="P678" s="89" t="s">
        <v>238</v>
      </c>
      <c r="Q678" s="84"/>
      <c r="R678" s="85"/>
      <c r="S678" s="85"/>
      <c r="T678" s="85"/>
      <c r="U678" s="112"/>
      <c r="V678" s="108"/>
      <c r="W678" s="109"/>
      <c r="X678" s="85"/>
      <c r="Y678" s="85"/>
      <c r="Z678" s="85"/>
      <c r="AA678" s="85"/>
      <c r="AB678" s="85"/>
      <c r="AC678" s="85"/>
      <c r="AD678" s="85"/>
    </row>
    <row r="679" spans="1:30" ht="108.45" customHeight="1" outlineLevel="1">
      <c r="A679" s="102">
        <v>9</v>
      </c>
      <c r="B679" s="84"/>
      <c r="C679" s="85"/>
      <c r="D679" s="80" t="s">
        <v>538</v>
      </c>
      <c r="E679" s="102">
        <v>0</v>
      </c>
      <c r="F679" s="101" t="s">
        <v>0</v>
      </c>
      <c r="G679" s="168"/>
      <c r="H679" s="169"/>
      <c r="I679" s="105">
        <v>1</v>
      </c>
      <c r="J679" s="102" t="s">
        <v>0</v>
      </c>
      <c r="K679" s="170">
        <v>16200</v>
      </c>
      <c r="L679" s="170">
        <f t="shared" si="35"/>
        <v>16200</v>
      </c>
      <c r="M679" s="171">
        <f t="shared" si="36"/>
        <v>16200</v>
      </c>
      <c r="N679" s="170">
        <f t="shared" si="37"/>
        <v>0</v>
      </c>
      <c r="O679" s="172" t="s">
        <v>821</v>
      </c>
      <c r="P679" s="89" t="s">
        <v>238</v>
      </c>
      <c r="Q679" s="84"/>
      <c r="R679" s="85"/>
      <c r="S679" s="85"/>
      <c r="T679" s="85"/>
      <c r="U679" s="112"/>
      <c r="V679" s="108"/>
      <c r="W679" s="109"/>
      <c r="X679" s="85"/>
      <c r="Y679" s="85"/>
      <c r="Z679" s="85"/>
      <c r="AA679" s="85"/>
      <c r="AB679" s="85"/>
      <c r="AC679" s="85"/>
      <c r="AD679" s="85"/>
    </row>
    <row r="680" spans="1:30" ht="120" outlineLevel="1">
      <c r="A680" s="102">
        <v>10</v>
      </c>
      <c r="B680" s="84"/>
      <c r="C680" s="85"/>
      <c r="D680" s="80" t="s">
        <v>535</v>
      </c>
      <c r="E680" s="102">
        <v>0</v>
      </c>
      <c r="F680" s="101" t="s">
        <v>0</v>
      </c>
      <c r="G680" s="168"/>
      <c r="H680" s="169"/>
      <c r="I680" s="105">
        <v>1</v>
      </c>
      <c r="J680" s="102" t="s">
        <v>0</v>
      </c>
      <c r="K680" s="170">
        <v>46000</v>
      </c>
      <c r="L680" s="170">
        <f t="shared" si="35"/>
        <v>46000</v>
      </c>
      <c r="M680" s="171">
        <f t="shared" si="36"/>
        <v>46000</v>
      </c>
      <c r="N680" s="170">
        <f t="shared" si="37"/>
        <v>0</v>
      </c>
      <c r="O680" s="172" t="s">
        <v>822</v>
      </c>
      <c r="P680" s="89" t="s">
        <v>238</v>
      </c>
      <c r="Q680" s="84"/>
      <c r="R680" s="85"/>
      <c r="S680" s="85"/>
      <c r="T680" s="85"/>
      <c r="U680" s="112"/>
      <c r="V680" s="108"/>
      <c r="W680" s="109"/>
      <c r="X680" s="85"/>
      <c r="Y680" s="85"/>
      <c r="Z680" s="85"/>
      <c r="AA680" s="85"/>
      <c r="AB680" s="85"/>
      <c r="AC680" s="85"/>
      <c r="AD680" s="85"/>
    </row>
    <row r="681" spans="1:30" ht="124.2" customHeight="1" outlineLevel="1">
      <c r="A681" s="102">
        <v>11</v>
      </c>
      <c r="B681" s="84"/>
      <c r="C681" s="85"/>
      <c r="D681" s="80" t="s">
        <v>543</v>
      </c>
      <c r="E681" s="102">
        <v>0</v>
      </c>
      <c r="F681" s="101" t="s">
        <v>0</v>
      </c>
      <c r="G681" s="168"/>
      <c r="H681" s="169"/>
      <c r="I681" s="105">
        <v>2</v>
      </c>
      <c r="J681" s="102" t="s">
        <v>0</v>
      </c>
      <c r="K681" s="170">
        <v>2100</v>
      </c>
      <c r="L681" s="170">
        <f t="shared" si="35"/>
        <v>4200</v>
      </c>
      <c r="M681" s="171">
        <f t="shared" si="36"/>
        <v>4200</v>
      </c>
      <c r="N681" s="170">
        <f t="shared" si="37"/>
        <v>0</v>
      </c>
      <c r="O681" s="172" t="s">
        <v>844</v>
      </c>
      <c r="P681" s="89" t="s">
        <v>238</v>
      </c>
      <c r="Q681" s="84"/>
      <c r="R681" s="85"/>
      <c r="S681" s="85"/>
      <c r="T681" s="85"/>
      <c r="U681" s="112"/>
      <c r="V681" s="108"/>
      <c r="W681" s="109"/>
      <c r="X681" s="85"/>
      <c r="Y681" s="85"/>
      <c r="Z681" s="85"/>
      <c r="AA681" s="85"/>
      <c r="AB681" s="85"/>
      <c r="AC681" s="85"/>
      <c r="AD681" s="85"/>
    </row>
    <row r="682" spans="1:30" ht="90" outlineLevel="1">
      <c r="A682" s="102">
        <v>12</v>
      </c>
      <c r="B682" s="84"/>
      <c r="C682" s="85"/>
      <c r="D682" s="80" t="s">
        <v>544</v>
      </c>
      <c r="E682" s="102">
        <v>0</v>
      </c>
      <c r="F682" s="101" t="s">
        <v>0</v>
      </c>
      <c r="G682" s="168"/>
      <c r="H682" s="169"/>
      <c r="I682" s="105">
        <v>2</v>
      </c>
      <c r="J682" s="102" t="s">
        <v>0</v>
      </c>
      <c r="K682" s="170">
        <v>14500</v>
      </c>
      <c r="L682" s="170">
        <f t="shared" si="35"/>
        <v>29000</v>
      </c>
      <c r="M682" s="171">
        <f t="shared" si="36"/>
        <v>29000</v>
      </c>
      <c r="N682" s="170">
        <f t="shared" si="37"/>
        <v>0</v>
      </c>
      <c r="O682" s="172" t="s">
        <v>823</v>
      </c>
      <c r="P682" s="89" t="s">
        <v>238</v>
      </c>
      <c r="Q682" s="84"/>
      <c r="R682" s="85"/>
      <c r="S682" s="85"/>
      <c r="T682" s="85"/>
      <c r="U682" s="112"/>
      <c r="V682" s="108"/>
      <c r="W682" s="109"/>
      <c r="X682" s="85"/>
      <c r="Y682" s="85"/>
      <c r="Z682" s="85"/>
      <c r="AA682" s="85"/>
      <c r="AB682" s="85"/>
      <c r="AC682" s="85"/>
      <c r="AD682" s="85"/>
    </row>
    <row r="683" spans="1:30" ht="195" outlineLevel="1">
      <c r="A683" s="102">
        <v>13</v>
      </c>
      <c r="B683" s="84"/>
      <c r="C683" s="85"/>
      <c r="D683" s="80" t="s">
        <v>555</v>
      </c>
      <c r="E683" s="102">
        <v>0</v>
      </c>
      <c r="F683" s="101" t="s">
        <v>0</v>
      </c>
      <c r="G683" s="168"/>
      <c r="H683" s="169"/>
      <c r="I683" s="105">
        <v>2</v>
      </c>
      <c r="J683" s="102" t="s">
        <v>0</v>
      </c>
      <c r="K683" s="170">
        <v>24000</v>
      </c>
      <c r="L683" s="170">
        <f t="shared" si="35"/>
        <v>48000</v>
      </c>
      <c r="M683" s="171">
        <f t="shared" si="36"/>
        <v>48000</v>
      </c>
      <c r="N683" s="170">
        <f t="shared" si="37"/>
        <v>0</v>
      </c>
      <c r="O683" s="172" t="s">
        <v>845</v>
      </c>
      <c r="P683" s="89" t="s">
        <v>238</v>
      </c>
      <c r="Q683" s="84"/>
      <c r="R683" s="85"/>
      <c r="S683" s="85"/>
      <c r="T683" s="85"/>
      <c r="U683" s="112"/>
      <c r="V683" s="108"/>
      <c r="W683" s="109"/>
      <c r="X683" s="85"/>
      <c r="Y683" s="85"/>
      <c r="Z683" s="85"/>
      <c r="AA683" s="85"/>
      <c r="AB683" s="85"/>
      <c r="AC683" s="85"/>
      <c r="AD683" s="85"/>
    </row>
    <row r="684" spans="1:30" ht="90" outlineLevel="1">
      <c r="A684" s="102">
        <v>14</v>
      </c>
      <c r="B684" s="84"/>
      <c r="C684" s="85"/>
      <c r="D684" s="80" t="s">
        <v>539</v>
      </c>
      <c r="E684" s="102">
        <v>0</v>
      </c>
      <c r="F684" s="101" t="s">
        <v>0</v>
      </c>
      <c r="G684" s="168"/>
      <c r="H684" s="169"/>
      <c r="I684" s="105">
        <v>2</v>
      </c>
      <c r="J684" s="102" t="s">
        <v>0</v>
      </c>
      <c r="K684" s="170">
        <v>16300</v>
      </c>
      <c r="L684" s="170">
        <f t="shared" si="35"/>
        <v>32600</v>
      </c>
      <c r="M684" s="171">
        <f t="shared" si="36"/>
        <v>32600</v>
      </c>
      <c r="N684" s="170">
        <f t="shared" si="37"/>
        <v>0</v>
      </c>
      <c r="O684" s="172" t="s">
        <v>824</v>
      </c>
      <c r="P684" s="89" t="s">
        <v>238</v>
      </c>
      <c r="Q684" s="84"/>
      <c r="R684" s="85"/>
      <c r="S684" s="85"/>
      <c r="T684" s="85"/>
      <c r="U684" s="112"/>
      <c r="V684" s="108"/>
      <c r="W684" s="109"/>
      <c r="X684" s="85"/>
      <c r="Y684" s="85"/>
      <c r="Z684" s="85"/>
      <c r="AA684" s="85"/>
      <c r="AB684" s="85"/>
      <c r="AC684" s="85"/>
      <c r="AD684" s="85"/>
    </row>
    <row r="685" spans="1:30" ht="90" outlineLevel="1">
      <c r="A685" s="102">
        <v>15</v>
      </c>
      <c r="B685" s="84"/>
      <c r="C685" s="85"/>
      <c r="D685" s="80" t="s">
        <v>540</v>
      </c>
      <c r="E685" s="102">
        <v>0</v>
      </c>
      <c r="F685" s="101" t="s">
        <v>0</v>
      </c>
      <c r="G685" s="168"/>
      <c r="H685" s="169"/>
      <c r="I685" s="105">
        <v>1</v>
      </c>
      <c r="J685" s="102" t="s">
        <v>0</v>
      </c>
      <c r="K685" s="170">
        <v>14500</v>
      </c>
      <c r="L685" s="170">
        <f t="shared" si="35"/>
        <v>14500</v>
      </c>
      <c r="M685" s="171">
        <f t="shared" si="36"/>
        <v>14500</v>
      </c>
      <c r="N685" s="170">
        <f t="shared" si="37"/>
        <v>0</v>
      </c>
      <c r="O685" s="172" t="s">
        <v>824</v>
      </c>
      <c r="P685" s="89" t="s">
        <v>238</v>
      </c>
      <c r="Q685" s="84"/>
      <c r="R685" s="85"/>
      <c r="S685" s="85"/>
      <c r="T685" s="85"/>
      <c r="U685" s="112"/>
      <c r="V685" s="108"/>
      <c r="W685" s="109"/>
      <c r="X685" s="85"/>
      <c r="Y685" s="85"/>
      <c r="Z685" s="85"/>
      <c r="AA685" s="85"/>
      <c r="AB685" s="85"/>
      <c r="AC685" s="85"/>
      <c r="AD685" s="85"/>
    </row>
    <row r="686" spans="1:30" ht="90" outlineLevel="1">
      <c r="A686" s="102">
        <v>16</v>
      </c>
      <c r="B686" s="84"/>
      <c r="C686" s="85"/>
      <c r="D686" s="80" t="s">
        <v>541</v>
      </c>
      <c r="E686" s="102">
        <v>0</v>
      </c>
      <c r="F686" s="101" t="s">
        <v>0</v>
      </c>
      <c r="G686" s="168"/>
      <c r="H686" s="169"/>
      <c r="I686" s="105">
        <v>1</v>
      </c>
      <c r="J686" s="102" t="s">
        <v>0</v>
      </c>
      <c r="K686" s="170">
        <v>15100</v>
      </c>
      <c r="L686" s="170">
        <f t="shared" si="35"/>
        <v>15100</v>
      </c>
      <c r="M686" s="171">
        <f t="shared" si="36"/>
        <v>15100</v>
      </c>
      <c r="N686" s="170">
        <f t="shared" si="37"/>
        <v>0</v>
      </c>
      <c r="O686" s="172" t="s">
        <v>864</v>
      </c>
      <c r="P686" s="89" t="s">
        <v>238</v>
      </c>
      <c r="Q686" s="84"/>
      <c r="R686" s="85"/>
      <c r="S686" s="85"/>
      <c r="T686" s="85"/>
      <c r="U686" s="112"/>
      <c r="V686" s="108"/>
      <c r="W686" s="109"/>
      <c r="X686" s="85"/>
      <c r="Y686" s="85"/>
      <c r="Z686" s="85"/>
      <c r="AA686" s="85"/>
      <c r="AB686" s="85"/>
      <c r="AC686" s="85"/>
      <c r="AD686" s="85"/>
    </row>
    <row r="687" spans="1:30" ht="90" outlineLevel="1">
      <c r="A687" s="102">
        <v>17</v>
      </c>
      <c r="B687" s="84"/>
      <c r="C687" s="85"/>
      <c r="D687" s="80" t="s">
        <v>542</v>
      </c>
      <c r="E687" s="102">
        <v>0</v>
      </c>
      <c r="F687" s="101" t="s">
        <v>0</v>
      </c>
      <c r="G687" s="156"/>
      <c r="H687" s="156"/>
      <c r="I687" s="158">
        <v>1</v>
      </c>
      <c r="J687" s="102" t="s">
        <v>0</v>
      </c>
      <c r="K687" s="170">
        <v>15800</v>
      </c>
      <c r="L687" s="170">
        <f t="shared" si="35"/>
        <v>15800</v>
      </c>
      <c r="M687" s="171">
        <f t="shared" si="36"/>
        <v>15800</v>
      </c>
      <c r="N687" s="170">
        <f t="shared" si="37"/>
        <v>0</v>
      </c>
      <c r="O687" s="172" t="s">
        <v>824</v>
      </c>
      <c r="P687" s="89" t="s">
        <v>238</v>
      </c>
      <c r="Q687" s="84"/>
      <c r="R687" s="85"/>
      <c r="S687" s="85"/>
      <c r="T687" s="85"/>
      <c r="U687" s="112"/>
      <c r="V687" s="108"/>
      <c r="W687" s="109"/>
      <c r="X687" s="85"/>
      <c r="Y687" s="85"/>
      <c r="Z687" s="85"/>
      <c r="AA687" s="85"/>
      <c r="AB687" s="85"/>
      <c r="AC687" s="85"/>
      <c r="AD687" s="85"/>
    </row>
    <row r="688" spans="1:30" ht="150" outlineLevel="1">
      <c r="A688" s="102">
        <v>18</v>
      </c>
      <c r="B688" s="84"/>
      <c r="C688" s="85"/>
      <c r="D688" s="80" t="s">
        <v>569</v>
      </c>
      <c r="E688" s="102"/>
      <c r="F688" s="101"/>
      <c r="G688" s="156"/>
      <c r="H688" s="156"/>
      <c r="I688" s="158">
        <v>1</v>
      </c>
      <c r="J688" s="102" t="s">
        <v>0</v>
      </c>
      <c r="K688" s="170">
        <v>80000</v>
      </c>
      <c r="L688" s="170">
        <f t="shared" si="35"/>
        <v>80000</v>
      </c>
      <c r="M688" s="171">
        <f t="shared" si="36"/>
        <v>80000</v>
      </c>
      <c r="N688" s="170">
        <f t="shared" si="37"/>
        <v>0</v>
      </c>
      <c r="O688" s="172" t="s">
        <v>865</v>
      </c>
      <c r="P688" s="89" t="s">
        <v>238</v>
      </c>
      <c r="T688" s="87"/>
      <c r="U688" s="144"/>
      <c r="V688" s="144"/>
      <c r="W688" s="144"/>
    </row>
    <row r="689" spans="1:30" ht="279.60000000000002" customHeight="1" outlineLevel="1">
      <c r="A689" s="102">
        <v>19</v>
      </c>
      <c r="B689" s="84"/>
      <c r="C689" s="85"/>
      <c r="D689" s="80" t="s">
        <v>679</v>
      </c>
      <c r="E689" s="102"/>
      <c r="F689" s="101"/>
      <c r="G689" s="156"/>
      <c r="H689" s="156"/>
      <c r="I689" s="158">
        <v>1</v>
      </c>
      <c r="J689" s="102" t="s">
        <v>0</v>
      </c>
      <c r="K689" s="170">
        <v>210000</v>
      </c>
      <c r="L689" s="170">
        <f t="shared" si="35"/>
        <v>210000</v>
      </c>
      <c r="M689" s="171">
        <f t="shared" si="36"/>
        <v>210000</v>
      </c>
      <c r="N689" s="170">
        <f t="shared" si="37"/>
        <v>0</v>
      </c>
      <c r="O689" s="172" t="s">
        <v>825</v>
      </c>
      <c r="P689" s="89" t="s">
        <v>238</v>
      </c>
      <c r="T689" s="87"/>
      <c r="U689" s="144"/>
      <c r="V689" s="144"/>
      <c r="W689" s="144"/>
    </row>
    <row r="690" spans="1:30" ht="15.6">
      <c r="A690" s="102"/>
      <c r="B690" s="84"/>
      <c r="C690" s="85"/>
      <c r="D690" s="80"/>
      <c r="E690" s="102"/>
      <c r="F690" s="101"/>
      <c r="G690" s="156"/>
      <c r="H690" s="156"/>
      <c r="I690" s="158"/>
      <c r="J690" s="102"/>
      <c r="K690" s="173" t="s">
        <v>215</v>
      </c>
      <c r="L690" s="174">
        <f>SUM(L671:L689)</f>
        <v>931300</v>
      </c>
      <c r="M690" s="174">
        <f>SUM(M671:M689)</f>
        <v>931300</v>
      </c>
      <c r="N690" s="174">
        <f>SUM(N671:N689)</f>
        <v>0</v>
      </c>
      <c r="O690" s="172"/>
      <c r="T690" s="87"/>
      <c r="U690" s="144"/>
      <c r="V690" s="144"/>
      <c r="W690" s="144"/>
    </row>
    <row r="691" spans="1:30" ht="15.6">
      <c r="A691" s="283"/>
      <c r="B691" s="280"/>
      <c r="C691" s="281"/>
      <c r="D691" s="282"/>
      <c r="E691" s="283"/>
      <c r="F691" s="283"/>
      <c r="G691" s="284"/>
      <c r="H691" s="284"/>
      <c r="I691" s="285"/>
      <c r="J691" s="283"/>
      <c r="K691" s="286"/>
      <c r="L691" s="287"/>
      <c r="M691" s="287"/>
      <c r="N691" s="287"/>
      <c r="O691" s="172"/>
      <c r="P691" s="89"/>
      <c r="Q691" s="84"/>
      <c r="R691" s="85"/>
      <c r="S691" s="85"/>
      <c r="T691" s="85"/>
      <c r="U691" s="112"/>
      <c r="V691" s="108"/>
      <c r="W691" s="109"/>
      <c r="X691" s="85"/>
      <c r="Y691" s="85"/>
      <c r="Z691" s="85"/>
      <c r="AA691" s="85"/>
      <c r="AB691" s="85"/>
      <c r="AC691" s="85"/>
      <c r="AD691" s="85"/>
    </row>
    <row r="692" spans="1:30" ht="15.6">
      <c r="A692" s="289"/>
      <c r="B692" s="111"/>
      <c r="C692" s="200"/>
      <c r="E692" s="289"/>
      <c r="F692" s="289"/>
      <c r="G692" s="301"/>
      <c r="H692" s="301"/>
      <c r="I692" s="290"/>
      <c r="J692" s="289"/>
      <c r="K692" s="291"/>
      <c r="L692" s="292"/>
      <c r="M692" s="292"/>
      <c r="N692" s="292"/>
      <c r="O692" s="295"/>
      <c r="P692" s="89"/>
      <c r="Q692" s="84"/>
      <c r="R692" s="85"/>
      <c r="S692" s="85"/>
      <c r="T692" s="85"/>
      <c r="U692" s="112"/>
      <c r="V692" s="108"/>
      <c r="W692" s="109"/>
      <c r="X692" s="85"/>
      <c r="Y692" s="85"/>
      <c r="Z692" s="85"/>
      <c r="AA692" s="85"/>
      <c r="AB692" s="85"/>
      <c r="AC692" s="85"/>
      <c r="AD692" s="85"/>
    </row>
    <row r="693" spans="1:30" ht="15.6">
      <c r="A693" s="289"/>
      <c r="B693" s="111"/>
      <c r="C693" s="200"/>
      <c r="E693" s="289"/>
      <c r="F693" s="289"/>
      <c r="G693" s="301"/>
      <c r="H693" s="301"/>
      <c r="I693" s="290"/>
      <c r="J693" s="289"/>
      <c r="K693" s="291"/>
      <c r="L693" s="292"/>
      <c r="M693" s="292"/>
      <c r="N693" s="292"/>
      <c r="P693" s="89"/>
      <c r="Q693" s="84"/>
      <c r="R693" s="85"/>
      <c r="S693" s="85"/>
      <c r="T693" s="85"/>
      <c r="U693" s="112"/>
      <c r="V693" s="108"/>
      <c r="W693" s="109"/>
      <c r="X693" s="85"/>
      <c r="Y693" s="85"/>
      <c r="Z693" s="85"/>
      <c r="AA693" s="85"/>
      <c r="AB693" s="85"/>
      <c r="AC693" s="85"/>
      <c r="AD693" s="85"/>
    </row>
    <row r="694" spans="1:30" ht="15.6">
      <c r="A694" s="288" t="s">
        <v>731</v>
      </c>
      <c r="B694" s="111"/>
      <c r="D694" s="87"/>
      <c r="E694" s="294" t="s">
        <v>730</v>
      </c>
      <c r="F694" s="289"/>
      <c r="H694" s="288" t="s">
        <v>728</v>
      </c>
      <c r="I694" s="290"/>
      <c r="J694" s="289"/>
      <c r="K694" s="291"/>
      <c r="L694" s="87"/>
      <c r="M694" s="292"/>
      <c r="N694" s="293" t="s">
        <v>729</v>
      </c>
      <c r="P694" s="89"/>
      <c r="Q694" s="84"/>
      <c r="R694" s="85"/>
      <c r="S694" s="85"/>
      <c r="T694" s="85"/>
      <c r="U694" s="112"/>
      <c r="V694" s="108"/>
      <c r="W694" s="109"/>
      <c r="X694" s="85"/>
      <c r="Y694" s="85"/>
      <c r="Z694" s="85"/>
      <c r="AA694" s="85"/>
      <c r="AB694" s="85"/>
      <c r="AC694" s="85"/>
      <c r="AD694" s="85"/>
    </row>
    <row r="695" spans="1:30" ht="15.6">
      <c r="A695" s="288" t="s">
        <v>732</v>
      </c>
      <c r="B695" s="111"/>
      <c r="D695" s="87"/>
      <c r="E695" s="294" t="s">
        <v>720</v>
      </c>
      <c r="F695" s="289"/>
      <c r="H695" s="288" t="s">
        <v>721</v>
      </c>
      <c r="I695" s="290"/>
      <c r="J695" s="289"/>
      <c r="K695" s="291"/>
      <c r="L695" s="87"/>
      <c r="M695" s="292"/>
      <c r="N695" s="293" t="s">
        <v>722</v>
      </c>
      <c r="P695" s="89"/>
      <c r="Q695" s="84"/>
      <c r="R695" s="85"/>
      <c r="S695" s="85"/>
      <c r="T695" s="85"/>
      <c r="U695" s="112"/>
      <c r="V695" s="108"/>
      <c r="W695" s="109"/>
      <c r="X695" s="85"/>
      <c r="Y695" s="85"/>
      <c r="Z695" s="85"/>
      <c r="AA695" s="85"/>
      <c r="AB695" s="85"/>
      <c r="AC695" s="85"/>
      <c r="AD695" s="85"/>
    </row>
    <row r="696" spans="1:30" ht="15.6">
      <c r="A696" s="318"/>
      <c r="B696" s="111"/>
      <c r="E696" s="318"/>
      <c r="F696" s="319"/>
      <c r="G696" s="199"/>
      <c r="H696" s="199"/>
      <c r="J696" s="318"/>
      <c r="K696" s="337"/>
      <c r="L696" s="338"/>
      <c r="M696" s="338"/>
      <c r="N696" s="338"/>
      <c r="T696" s="87"/>
      <c r="U696" s="144"/>
      <c r="V696" s="144"/>
      <c r="W696" s="144"/>
    </row>
    <row r="697" spans="1:30" ht="17.399999999999999">
      <c r="A697" s="302"/>
      <c r="B697" s="303"/>
      <c r="C697" s="95"/>
      <c r="D697" s="312" t="s">
        <v>205</v>
      </c>
      <c r="E697" s="302"/>
      <c r="F697" s="306"/>
      <c r="G697" s="333"/>
      <c r="H697" s="325"/>
      <c r="I697" s="314"/>
      <c r="J697" s="302"/>
      <c r="K697" s="334"/>
      <c r="L697" s="334"/>
      <c r="M697" s="335"/>
      <c r="N697" s="334"/>
      <c r="O697" s="201"/>
      <c r="P697" s="89"/>
      <c r="Q697" s="84"/>
      <c r="R697" s="85" t="s">
        <v>240</v>
      </c>
      <c r="S697" s="85" t="s">
        <v>241</v>
      </c>
      <c r="T697" s="85"/>
      <c r="U697" s="144"/>
      <c r="V697" s="144"/>
      <c r="W697" s="144"/>
      <c r="X697" s="85"/>
      <c r="Y697" s="85"/>
      <c r="Z697" s="85"/>
      <c r="AA697" s="85"/>
      <c r="AB697" s="85"/>
      <c r="AC697" s="85"/>
      <c r="AD697" s="85"/>
    </row>
    <row r="698" spans="1:30" ht="90" outlineLevel="1">
      <c r="A698" s="220">
        <v>20</v>
      </c>
      <c r="B698" s="216"/>
      <c r="C698" s="217"/>
      <c r="D698" s="343" t="str">
        <f>'C-DATAS'!D3</f>
        <v>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v>
      </c>
      <c r="E698" s="220"/>
      <c r="F698" s="243"/>
      <c r="G698" s="244"/>
      <c r="H698" s="245"/>
      <c r="I698" s="222">
        <v>536.11</v>
      </c>
      <c r="J698" s="220" t="s">
        <v>4</v>
      </c>
      <c r="K698" s="739">
        <f>'C-DATAS'!J18</f>
        <v>85</v>
      </c>
      <c r="L698" s="213">
        <f>ROUND(I698*K698,0)</f>
        <v>45569</v>
      </c>
      <c r="M698" s="212">
        <f>IF(L698&gt;H698,L698-H698,0)</f>
        <v>45569</v>
      </c>
      <c r="N698" s="213">
        <f>IF(H698&gt;L698,H698-L698,0)</f>
        <v>0</v>
      </c>
      <c r="O698" s="214" t="s">
        <v>803</v>
      </c>
      <c r="P698" s="263" t="s">
        <v>228</v>
      </c>
      <c r="Q698" s="84"/>
      <c r="R698" s="85">
        <f>K698/0.9</f>
        <v>94.444444444444443</v>
      </c>
      <c r="S698" s="85">
        <f>R698/0.86</f>
        <v>109.81912144702842</v>
      </c>
      <c r="T698" s="85"/>
      <c r="U698" s="144"/>
      <c r="V698" s="144"/>
      <c r="W698" s="144"/>
      <c r="X698" s="85"/>
      <c r="Y698" s="85"/>
      <c r="Z698" s="85"/>
      <c r="AA698" s="85"/>
      <c r="AB698" s="85"/>
      <c r="AC698" s="85"/>
      <c r="AD698" s="85"/>
    </row>
    <row r="699" spans="1:30" s="219" customFormat="1" ht="120" outlineLevel="1">
      <c r="A699" s="206">
        <v>21</v>
      </c>
      <c r="B699" s="84"/>
      <c r="C699" s="217"/>
      <c r="D699" s="207" t="str">
        <f>'C-DATAS'!D20</f>
        <v>Dismantling of unreinforced cement concrete more than 15 cm thick,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v>
      </c>
      <c r="E699" s="208"/>
      <c r="F699" s="208"/>
      <c r="G699" s="209"/>
      <c r="H699" s="209"/>
      <c r="I699" s="226">
        <v>3.89</v>
      </c>
      <c r="J699" s="211" t="s">
        <v>2</v>
      </c>
      <c r="K699" s="212">
        <f>'C-DATAS'!J27</f>
        <v>4036</v>
      </c>
      <c r="L699" s="213">
        <f t="shared" ref="L699:L741" si="38">ROUND(I699*K699,0)</f>
        <v>15700</v>
      </c>
      <c r="M699" s="212">
        <f t="shared" ref="M699:M744" si="39">IF(L699&gt;H699,L699-H699,0)</f>
        <v>15700</v>
      </c>
      <c r="N699" s="213">
        <f t="shared" ref="N699:N744" si="40">IF(H699&gt;L699,H699-L699,0)</f>
        <v>0</v>
      </c>
      <c r="O699" s="214" t="s">
        <v>866</v>
      </c>
      <c r="P699" s="89" t="s">
        <v>228</v>
      </c>
      <c r="Q699" s="216"/>
      <c r="R699" s="217"/>
      <c r="S699" s="217"/>
      <c r="T699" s="217"/>
      <c r="U699" s="218"/>
      <c r="V699" s="218"/>
      <c r="W699" s="218"/>
      <c r="X699" s="217"/>
      <c r="Y699" s="217"/>
      <c r="Z699" s="217"/>
      <c r="AA699" s="217"/>
      <c r="AB699" s="217"/>
      <c r="AC699" s="217"/>
      <c r="AD699" s="217"/>
    </row>
    <row r="700" spans="1:30" s="219" customFormat="1" ht="15.6" outlineLevel="1">
      <c r="A700" s="206"/>
      <c r="B700" s="84"/>
      <c r="C700" s="217"/>
      <c r="D700" s="259" t="s">
        <v>606</v>
      </c>
      <c r="E700" s="208"/>
      <c r="F700" s="208"/>
      <c r="G700" s="209"/>
      <c r="H700" s="209"/>
      <c r="I700" s="210"/>
      <c r="J700" s="211"/>
      <c r="K700" s="255"/>
      <c r="L700" s="213"/>
      <c r="M700" s="212"/>
      <c r="N700" s="213"/>
      <c r="O700" s="214"/>
      <c r="P700" s="89" t="s">
        <v>228</v>
      </c>
      <c r="Q700" s="216"/>
      <c r="R700" s="217"/>
      <c r="S700" s="217"/>
      <c r="T700" s="217"/>
      <c r="U700" s="218"/>
      <c r="V700" s="218"/>
      <c r="W700" s="218"/>
      <c r="X700" s="217"/>
      <c r="Y700" s="217"/>
      <c r="Z700" s="217"/>
      <c r="AA700" s="217"/>
      <c r="AB700" s="217"/>
      <c r="AC700" s="217"/>
      <c r="AD700" s="217"/>
    </row>
    <row r="701" spans="1:30" s="219" customFormat="1" ht="15.6" outlineLevel="1">
      <c r="A701" s="206"/>
      <c r="B701" s="84"/>
      <c r="C701" s="217"/>
      <c r="D701" s="259"/>
      <c r="E701" s="208"/>
      <c r="F701" s="208"/>
      <c r="G701" s="209"/>
      <c r="H701" s="209"/>
      <c r="I701" s="210"/>
      <c r="J701" s="211"/>
      <c r="K701" s="255"/>
      <c r="L701" s="213"/>
      <c r="M701" s="212"/>
      <c r="N701" s="213"/>
      <c r="O701" s="214"/>
      <c r="P701" s="89" t="s">
        <v>228</v>
      </c>
      <c r="Q701" s="216"/>
      <c r="R701" s="217"/>
      <c r="S701" s="217"/>
      <c r="T701" s="217"/>
      <c r="U701" s="218"/>
      <c r="V701" s="218"/>
      <c r="W701" s="218"/>
      <c r="X701" s="217"/>
      <c r="Y701" s="217"/>
      <c r="Z701" s="217"/>
      <c r="AA701" s="217"/>
      <c r="AB701" s="217"/>
      <c r="AC701" s="217"/>
      <c r="AD701" s="217"/>
    </row>
    <row r="702" spans="1:30" s="219" customFormat="1" ht="120" outlineLevel="1">
      <c r="A702" s="220">
        <v>22</v>
      </c>
      <c r="B702" s="84"/>
      <c r="C702" s="217"/>
      <c r="D702" s="207" t="str">
        <f>'C-DATAS'!D29</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v>
      </c>
      <c r="E702" s="206"/>
      <c r="F702" s="206"/>
      <c r="G702" s="221"/>
      <c r="H702" s="221"/>
      <c r="I702" s="222">
        <v>37.130000000000003</v>
      </c>
      <c r="J702" s="211" t="s">
        <v>4</v>
      </c>
      <c r="K702" s="212">
        <f>'C-DATAS'!J36</f>
        <v>13</v>
      </c>
      <c r="L702" s="213">
        <f t="shared" si="38"/>
        <v>483</v>
      </c>
      <c r="M702" s="212">
        <f t="shared" si="39"/>
        <v>483</v>
      </c>
      <c r="N702" s="213">
        <f t="shared" si="40"/>
        <v>0</v>
      </c>
      <c r="O702" s="214" t="s">
        <v>867</v>
      </c>
      <c r="P702" s="89" t="s">
        <v>228</v>
      </c>
      <c r="Q702" s="216"/>
      <c r="R702" s="217"/>
      <c r="S702" s="217"/>
      <c r="T702" s="223"/>
      <c r="U702" s="218"/>
      <c r="V702" s="218"/>
      <c r="W702" s="218"/>
      <c r="X702" s="217"/>
      <c r="Y702" s="217"/>
      <c r="Z702" s="217"/>
      <c r="AA702" s="217"/>
      <c r="AB702" s="217"/>
      <c r="AC702" s="217"/>
      <c r="AD702" s="217"/>
    </row>
    <row r="703" spans="1:30" s="219" customFormat="1" ht="15.6" outlineLevel="1">
      <c r="A703" s="220"/>
      <c r="B703" s="84"/>
      <c r="C703" s="217"/>
      <c r="D703" s="259" t="s">
        <v>606</v>
      </c>
      <c r="E703" s="206"/>
      <c r="F703" s="206"/>
      <c r="G703" s="221"/>
      <c r="H703" s="221"/>
      <c r="I703" s="222"/>
      <c r="J703" s="211"/>
      <c r="K703" s="212"/>
      <c r="L703" s="213"/>
      <c r="M703" s="212"/>
      <c r="N703" s="213"/>
      <c r="O703" s="214"/>
      <c r="P703" s="89" t="s">
        <v>228</v>
      </c>
      <c r="Q703" s="216"/>
      <c r="R703" s="217"/>
      <c r="S703" s="217"/>
      <c r="T703" s="223"/>
      <c r="U703" s="218"/>
      <c r="V703" s="218"/>
      <c r="W703" s="218"/>
      <c r="X703" s="217"/>
      <c r="Y703" s="217"/>
      <c r="Z703" s="217"/>
      <c r="AA703" s="217"/>
      <c r="AB703" s="217"/>
      <c r="AC703" s="217"/>
      <c r="AD703" s="217"/>
    </row>
    <row r="704" spans="1:30" s="219" customFormat="1" outlineLevel="1">
      <c r="A704" s="220"/>
      <c r="B704" s="84"/>
      <c r="C704" s="217"/>
      <c r="D704" s="207"/>
      <c r="E704" s="206"/>
      <c r="F704" s="206"/>
      <c r="G704" s="221"/>
      <c r="H704" s="221"/>
      <c r="I704" s="222"/>
      <c r="J704" s="211"/>
      <c r="K704" s="212"/>
      <c r="L704" s="213"/>
      <c r="M704" s="212"/>
      <c r="N704" s="213"/>
      <c r="O704" s="214"/>
      <c r="P704" s="89" t="s">
        <v>228</v>
      </c>
      <c r="Q704" s="216"/>
      <c r="R704" s="217"/>
      <c r="S704" s="217"/>
      <c r="T704" s="223"/>
      <c r="U704" s="218"/>
      <c r="V704" s="218"/>
      <c r="W704" s="218"/>
      <c r="X704" s="217"/>
      <c r="Y704" s="217"/>
      <c r="Z704" s="217"/>
      <c r="AA704" s="217"/>
      <c r="AB704" s="217"/>
      <c r="AC704" s="217"/>
      <c r="AD704" s="217"/>
    </row>
    <row r="705" spans="1:30" s="219" customFormat="1" ht="120" outlineLevel="1">
      <c r="A705" s="206">
        <v>23</v>
      </c>
      <c r="B705" s="84"/>
      <c r="C705" s="217"/>
      <c r="D705" s="207" t="str">
        <f>'C-DATAS'!D38</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v>
      </c>
      <c r="E705" s="224"/>
      <c r="F705" s="224"/>
      <c r="G705" s="225"/>
      <c r="H705" s="225"/>
      <c r="I705" s="226">
        <v>0.7</v>
      </c>
      <c r="J705" s="211" t="s">
        <v>2</v>
      </c>
      <c r="K705" s="212">
        <f>'C-DATAS'!J49</f>
        <v>4424</v>
      </c>
      <c r="L705" s="213">
        <f t="shared" si="38"/>
        <v>3097</v>
      </c>
      <c r="M705" s="212">
        <f t="shared" si="39"/>
        <v>3097</v>
      </c>
      <c r="N705" s="213">
        <f t="shared" si="40"/>
        <v>0</v>
      </c>
      <c r="O705" s="214" t="s">
        <v>867</v>
      </c>
      <c r="P705" s="89" t="s">
        <v>228</v>
      </c>
      <c r="Q705" s="216"/>
      <c r="R705" s="217"/>
      <c r="S705" s="217"/>
      <c r="T705" s="217"/>
      <c r="U705" s="218"/>
      <c r="V705" s="218"/>
      <c r="W705" s="218"/>
      <c r="X705" s="217"/>
      <c r="Y705" s="217"/>
      <c r="Z705" s="217"/>
      <c r="AA705" s="217"/>
      <c r="AB705" s="217"/>
      <c r="AC705" s="217"/>
      <c r="AD705" s="217"/>
    </row>
    <row r="706" spans="1:30" s="219" customFormat="1" ht="15.6" outlineLevel="1">
      <c r="A706" s="206"/>
      <c r="B706" s="84"/>
      <c r="C706" s="217"/>
      <c r="D706" s="259" t="s">
        <v>607</v>
      </c>
      <c r="E706" s="224"/>
      <c r="F706" s="224"/>
      <c r="G706" s="225"/>
      <c r="H706" s="225"/>
      <c r="I706" s="226"/>
      <c r="J706" s="211"/>
      <c r="K706" s="212"/>
      <c r="L706" s="213"/>
      <c r="M706" s="212"/>
      <c r="N706" s="213"/>
      <c r="O706" s="214"/>
      <c r="P706" s="89" t="s">
        <v>228</v>
      </c>
      <c r="Q706" s="216"/>
      <c r="R706" s="217"/>
      <c r="S706" s="217"/>
      <c r="T706" s="217"/>
      <c r="U706" s="218"/>
      <c r="V706" s="218"/>
      <c r="W706" s="218"/>
      <c r="X706" s="217"/>
      <c r="Y706" s="217"/>
      <c r="Z706" s="217"/>
      <c r="AA706" s="217"/>
      <c r="AB706" s="217"/>
      <c r="AC706" s="217"/>
      <c r="AD706" s="217"/>
    </row>
    <row r="707" spans="1:30" s="219" customFormat="1" ht="15.6" outlineLevel="1">
      <c r="A707" s="206"/>
      <c r="B707" s="84"/>
      <c r="C707" s="217"/>
      <c r="D707" s="207"/>
      <c r="E707" s="224"/>
      <c r="F707" s="224"/>
      <c r="G707" s="225"/>
      <c r="H707" s="225"/>
      <c r="I707" s="226"/>
      <c r="J707" s="211"/>
      <c r="K707" s="212"/>
      <c r="L707" s="213"/>
      <c r="M707" s="212"/>
      <c r="N707" s="213"/>
      <c r="O707" s="214"/>
      <c r="P707" s="89" t="s">
        <v>228</v>
      </c>
      <c r="Q707" s="216"/>
      <c r="R707" s="217"/>
      <c r="S707" s="217"/>
      <c r="T707" s="217"/>
      <c r="U707" s="218"/>
      <c r="V707" s="218"/>
      <c r="W707" s="218"/>
      <c r="X707" s="217"/>
      <c r="Y707" s="217"/>
      <c r="Z707" s="217"/>
      <c r="AA707" s="217"/>
      <c r="AB707" s="217"/>
      <c r="AC707" s="217"/>
      <c r="AD707" s="217"/>
    </row>
    <row r="708" spans="1:30" s="219" customFormat="1" ht="206.7" customHeight="1" outlineLevel="1">
      <c r="A708" s="220">
        <v>24</v>
      </c>
      <c r="B708" s="84"/>
      <c r="C708" s="217"/>
      <c r="D708" s="227" t="str">
        <f>'C-DATAS'!D58</f>
        <v>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v>
      </c>
      <c r="E708" s="206"/>
      <c r="F708" s="206"/>
      <c r="G708" s="221"/>
      <c r="H708" s="221"/>
      <c r="I708" s="222">
        <v>107.18</v>
      </c>
      <c r="J708" s="211" t="s">
        <v>3</v>
      </c>
      <c r="K708" s="212">
        <f>'C-DATAS'!J82</f>
        <v>162</v>
      </c>
      <c r="L708" s="213">
        <f t="shared" si="38"/>
        <v>17363</v>
      </c>
      <c r="M708" s="212">
        <f t="shared" si="39"/>
        <v>17363</v>
      </c>
      <c r="N708" s="213">
        <f t="shared" si="40"/>
        <v>0</v>
      </c>
      <c r="O708" s="214" t="s">
        <v>868</v>
      </c>
      <c r="P708" s="89" t="s">
        <v>228</v>
      </c>
      <c r="Q708" s="216"/>
      <c r="R708" s="217"/>
      <c r="S708" s="217"/>
      <c r="T708" s="217"/>
      <c r="U708" s="218"/>
      <c r="V708" s="218"/>
      <c r="W708" s="218"/>
      <c r="X708" s="217"/>
      <c r="Y708" s="217"/>
      <c r="Z708" s="217"/>
      <c r="AA708" s="217"/>
      <c r="AB708" s="217"/>
      <c r="AC708" s="217"/>
      <c r="AD708" s="217"/>
    </row>
    <row r="709" spans="1:30" s="219" customFormat="1" ht="15.6" outlineLevel="1">
      <c r="A709" s="220"/>
      <c r="B709" s="84"/>
      <c r="C709" s="217"/>
      <c r="D709" s="260" t="s">
        <v>613</v>
      </c>
      <c r="E709" s="206"/>
      <c r="F709" s="206"/>
      <c r="G709" s="221"/>
      <c r="H709" s="221"/>
      <c r="I709" s="222"/>
      <c r="J709" s="211"/>
      <c r="K709" s="212"/>
      <c r="L709" s="213"/>
      <c r="M709" s="212"/>
      <c r="N709" s="213"/>
      <c r="O709" s="214"/>
      <c r="P709" s="89" t="s">
        <v>228</v>
      </c>
      <c r="Q709" s="216"/>
      <c r="R709" s="217"/>
      <c r="S709" s="217"/>
      <c r="T709" s="217"/>
      <c r="U709" s="218"/>
      <c r="V709" s="218"/>
      <c r="W709" s="218"/>
      <c r="X709" s="217"/>
      <c r="Y709" s="217"/>
      <c r="Z709" s="217"/>
      <c r="AA709" s="217"/>
      <c r="AB709" s="217"/>
      <c r="AC709" s="217"/>
      <c r="AD709" s="217"/>
    </row>
    <row r="710" spans="1:30" s="184" customFormat="1" ht="15.6" outlineLevel="1">
      <c r="P710" s="89" t="s">
        <v>228</v>
      </c>
    </row>
    <row r="711" spans="1:30" s="219" customFormat="1" ht="384.6" customHeight="1" outlineLevel="1">
      <c r="A711" s="206">
        <v>25</v>
      </c>
      <c r="B711" s="84"/>
      <c r="C711" s="217"/>
      <c r="D711" s="228" t="str">
        <f>'C-DATAS'!D51</f>
        <v>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v>
      </c>
      <c r="E711" s="206"/>
      <c r="F711" s="206"/>
      <c r="G711" s="221"/>
      <c r="H711" s="221"/>
      <c r="I711" s="222">
        <v>23.463000000000001</v>
      </c>
      <c r="J711" s="211" t="s">
        <v>4</v>
      </c>
      <c r="K711" s="212">
        <f>'C-DATAS'!J55</f>
        <v>9241</v>
      </c>
      <c r="L711" s="213">
        <f t="shared" si="38"/>
        <v>216822</v>
      </c>
      <c r="M711" s="212">
        <f t="shared" si="39"/>
        <v>216822</v>
      </c>
      <c r="N711" s="213">
        <f t="shared" si="40"/>
        <v>0</v>
      </c>
      <c r="O711" s="214" t="s">
        <v>804</v>
      </c>
      <c r="P711" s="89" t="s">
        <v>228</v>
      </c>
      <c r="Q711" s="216"/>
      <c r="R711" s="217"/>
      <c r="S711" s="217"/>
      <c r="T711" s="217"/>
      <c r="U711" s="218"/>
      <c r="V711" s="218"/>
      <c r="W711" s="218"/>
      <c r="X711" s="217"/>
      <c r="Y711" s="217"/>
      <c r="Z711" s="217"/>
      <c r="AA711" s="217"/>
      <c r="AB711" s="217"/>
      <c r="AC711" s="217"/>
      <c r="AD711" s="217"/>
    </row>
    <row r="712" spans="1:30" s="219" customFormat="1" ht="216" customHeight="1" outlineLevel="1">
      <c r="A712" s="220">
        <v>26</v>
      </c>
      <c r="B712" s="84"/>
      <c r="C712" s="217"/>
      <c r="D712" s="229" t="str">
        <f>'C-DATAS'!D85</f>
        <v>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machine cutting charges, half rounding the edge , polishing charges and all other taxes on all materials, cost of base coat and overheads &amp; contractors profit complete for finished item of work for platforms (S.S.701 &amp; special) (For Reception Table)</v>
      </c>
      <c r="E712" s="206"/>
      <c r="F712" s="206"/>
      <c r="G712" s="221"/>
      <c r="H712" s="221"/>
      <c r="I712" s="222">
        <v>10.17</v>
      </c>
      <c r="J712" s="211" t="s">
        <v>4</v>
      </c>
      <c r="K712" s="212">
        <f>'C-DATAS'!J113</f>
        <v>5839</v>
      </c>
      <c r="L712" s="213">
        <f t="shared" si="38"/>
        <v>59383</v>
      </c>
      <c r="M712" s="212">
        <f t="shared" si="39"/>
        <v>59383</v>
      </c>
      <c r="N712" s="213">
        <f t="shared" si="40"/>
        <v>0</v>
      </c>
      <c r="O712" s="214" t="s">
        <v>739</v>
      </c>
      <c r="P712" s="89" t="s">
        <v>228</v>
      </c>
      <c r="Q712" s="216"/>
      <c r="R712" s="217"/>
      <c r="S712" s="217"/>
      <c r="T712" s="217"/>
      <c r="U712" s="218"/>
      <c r="V712" s="218"/>
      <c r="W712" s="218"/>
      <c r="X712" s="217"/>
      <c r="Y712" s="217"/>
      <c r="Z712" s="217"/>
      <c r="AA712" s="217"/>
      <c r="AB712" s="217"/>
      <c r="AC712" s="217"/>
      <c r="AD712" s="217"/>
    </row>
    <row r="713" spans="1:30" s="219" customFormat="1" ht="15.6" outlineLevel="1">
      <c r="A713" s="220"/>
      <c r="B713" s="84"/>
      <c r="C713" s="217"/>
      <c r="D713" s="259" t="s">
        <v>611</v>
      </c>
      <c r="E713" s="206"/>
      <c r="F713" s="206"/>
      <c r="G713" s="221"/>
      <c r="H713" s="221"/>
      <c r="I713" s="222"/>
      <c r="J713" s="211"/>
      <c r="K713" s="212"/>
      <c r="L713" s="213"/>
      <c r="M713" s="212"/>
      <c r="N713" s="213"/>
      <c r="O713" s="214"/>
      <c r="P713" s="89" t="s">
        <v>228</v>
      </c>
      <c r="Q713" s="216"/>
      <c r="R713" s="217"/>
      <c r="S713" s="217"/>
      <c r="T713" s="217"/>
      <c r="U713" s="218"/>
      <c r="V713" s="218"/>
      <c r="W713" s="218"/>
      <c r="X713" s="217"/>
      <c r="Y713" s="217"/>
      <c r="Z713" s="217"/>
      <c r="AA713" s="217"/>
      <c r="AB713" s="217"/>
      <c r="AC713" s="217"/>
      <c r="AD713" s="217"/>
    </row>
    <row r="714" spans="1:30" s="219" customFormat="1" outlineLevel="1">
      <c r="A714" s="220"/>
      <c r="B714" s="84"/>
      <c r="C714" s="217"/>
      <c r="D714" s="229"/>
      <c r="E714" s="206"/>
      <c r="F714" s="206"/>
      <c r="G714" s="221"/>
      <c r="H714" s="221"/>
      <c r="I714" s="222"/>
      <c r="J714" s="211"/>
      <c r="K714" s="212"/>
      <c r="L714" s="213"/>
      <c r="M714" s="212"/>
      <c r="N714" s="213"/>
      <c r="O714" s="214"/>
      <c r="P714" s="89" t="s">
        <v>228</v>
      </c>
      <c r="Q714" s="216"/>
      <c r="R714" s="217"/>
      <c r="S714" s="217"/>
      <c r="T714" s="217"/>
      <c r="U714" s="218"/>
      <c r="V714" s="218"/>
      <c r="W714" s="218"/>
      <c r="X714" s="217"/>
      <c r="Y714" s="217"/>
      <c r="Z714" s="217"/>
      <c r="AA714" s="217"/>
      <c r="AB714" s="217"/>
      <c r="AC714" s="217"/>
      <c r="AD714" s="217"/>
    </row>
    <row r="715" spans="1:30" ht="201" customHeight="1" outlineLevel="1">
      <c r="A715" s="82">
        <v>27</v>
      </c>
      <c r="B715" s="84"/>
      <c r="C715" s="85"/>
      <c r="D715" s="80" t="s">
        <v>747</v>
      </c>
      <c r="E715" s="82"/>
      <c r="F715" s="82"/>
      <c r="G715" s="177"/>
      <c r="H715" s="177"/>
      <c r="I715" s="81">
        <v>1</v>
      </c>
      <c r="J715" s="176" t="s">
        <v>0</v>
      </c>
      <c r="K715" s="171">
        <v>75000</v>
      </c>
      <c r="L715" s="170">
        <f t="shared" si="38"/>
        <v>75000</v>
      </c>
      <c r="M715" s="171">
        <f t="shared" si="39"/>
        <v>75000</v>
      </c>
      <c r="N715" s="170">
        <f t="shared" si="40"/>
        <v>0</v>
      </c>
      <c r="O715" s="172" t="s">
        <v>805</v>
      </c>
      <c r="P715" s="89" t="s">
        <v>228</v>
      </c>
      <c r="Q715" s="84"/>
      <c r="R715" s="85"/>
      <c r="S715" s="85"/>
      <c r="T715" s="85"/>
      <c r="U715" s="144"/>
      <c r="V715" s="144"/>
      <c r="W715" s="144"/>
      <c r="X715" s="85"/>
      <c r="Y715" s="85"/>
      <c r="Z715" s="85"/>
      <c r="AA715" s="85"/>
      <c r="AB715" s="85"/>
      <c r="AC715" s="85"/>
      <c r="AD715" s="85"/>
    </row>
    <row r="716" spans="1:30" s="219" customFormat="1" ht="261.75" customHeight="1" outlineLevel="1">
      <c r="A716" s="206">
        <v>28</v>
      </c>
      <c r="B716" s="216"/>
      <c r="C716" s="217"/>
      <c r="D716" s="228" t="str">
        <f>'C-DATAS'!D115</f>
        <v>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v>
      </c>
      <c r="E716" s="206"/>
      <c r="F716" s="206"/>
      <c r="G716" s="221"/>
      <c r="H716" s="221"/>
      <c r="I716" s="222">
        <v>0.43</v>
      </c>
      <c r="J716" s="211" t="s">
        <v>2</v>
      </c>
      <c r="K716" s="212">
        <f>'C-DATAS'!J148</f>
        <v>15969</v>
      </c>
      <c r="L716" s="213"/>
      <c r="M716" s="212">
        <f t="shared" si="39"/>
        <v>0</v>
      </c>
      <c r="N716" s="213">
        <f t="shared" si="40"/>
        <v>0</v>
      </c>
      <c r="O716" s="214" t="s">
        <v>680</v>
      </c>
      <c r="P716" s="89" t="s">
        <v>228</v>
      </c>
      <c r="Q716" s="216"/>
      <c r="R716" s="217"/>
      <c r="S716" s="217"/>
      <c r="T716" s="217"/>
      <c r="U716" s="218"/>
      <c r="V716" s="218"/>
      <c r="W716" s="218"/>
      <c r="X716" s="217"/>
      <c r="Y716" s="217"/>
      <c r="Z716" s="217"/>
      <c r="AA716" s="217"/>
      <c r="AB716" s="217"/>
      <c r="AC716" s="217"/>
      <c r="AD716" s="217"/>
    </row>
    <row r="717" spans="1:30" ht="15.6" outlineLevel="1">
      <c r="A717" s="82"/>
      <c r="B717" s="84"/>
      <c r="C717" s="85"/>
      <c r="D717" s="184" t="s">
        <v>678</v>
      </c>
      <c r="E717" s="82"/>
      <c r="F717" s="82"/>
      <c r="G717" s="177"/>
      <c r="H717" s="177"/>
      <c r="I717" s="81"/>
      <c r="J717" s="176"/>
      <c r="K717" s="171"/>
      <c r="L717" s="170"/>
      <c r="M717" s="171"/>
      <c r="N717" s="170"/>
      <c r="O717" s="172"/>
      <c r="P717" s="89" t="s">
        <v>228</v>
      </c>
      <c r="Q717" s="84"/>
      <c r="R717" s="85"/>
      <c r="S717" s="85"/>
      <c r="T717" s="85"/>
      <c r="U717" s="144"/>
      <c r="V717" s="144"/>
      <c r="W717" s="144"/>
      <c r="X717" s="85"/>
      <c r="Y717" s="85"/>
      <c r="Z717" s="85"/>
      <c r="AA717" s="85"/>
      <c r="AB717" s="85"/>
      <c r="AC717" s="85"/>
      <c r="AD717" s="85"/>
    </row>
    <row r="718" spans="1:30" outlineLevel="1">
      <c r="A718" s="82"/>
      <c r="B718" s="84"/>
      <c r="C718" s="85"/>
      <c r="D718" s="80"/>
      <c r="E718" s="82"/>
      <c r="F718" s="82"/>
      <c r="G718" s="177"/>
      <c r="H718" s="177"/>
      <c r="I718" s="81"/>
      <c r="J718" s="176"/>
      <c r="K718" s="171"/>
      <c r="L718" s="170"/>
      <c r="M718" s="171"/>
      <c r="N718" s="170"/>
      <c r="O718" s="172"/>
      <c r="P718" s="89" t="s">
        <v>228</v>
      </c>
      <c r="Q718" s="84"/>
      <c r="R718" s="85"/>
      <c r="S718" s="85"/>
      <c r="T718" s="85"/>
      <c r="U718" s="144"/>
      <c r="V718" s="144"/>
      <c r="W718" s="144"/>
      <c r="X718" s="85"/>
      <c r="Y718" s="85"/>
      <c r="Z718" s="85"/>
      <c r="AA718" s="85"/>
      <c r="AB718" s="85"/>
      <c r="AC718" s="85"/>
      <c r="AD718" s="85"/>
    </row>
    <row r="719" spans="1:30" ht="60" outlineLevel="1">
      <c r="A719" s="102">
        <v>29</v>
      </c>
      <c r="B719" s="84"/>
      <c r="C719" s="85"/>
      <c r="D719" s="145" t="s">
        <v>556</v>
      </c>
      <c r="E719" s="82"/>
      <c r="F719" s="82"/>
      <c r="G719" s="177"/>
      <c r="H719" s="177"/>
      <c r="I719" s="81">
        <v>5</v>
      </c>
      <c r="J719" s="176" t="s">
        <v>0</v>
      </c>
      <c r="K719" s="255">
        <v>510</v>
      </c>
      <c r="L719" s="256">
        <f>ROUND(I719*K719,0)</f>
        <v>2550</v>
      </c>
      <c r="M719" s="255">
        <f t="shared" si="39"/>
        <v>2550</v>
      </c>
      <c r="N719" s="256">
        <f t="shared" si="40"/>
        <v>0</v>
      </c>
      <c r="O719" s="172" t="s">
        <v>806</v>
      </c>
      <c r="P719" s="89" t="s">
        <v>228</v>
      </c>
      <c r="Q719" s="84"/>
      <c r="R719" s="85"/>
      <c r="S719" s="85"/>
      <c r="T719" s="85"/>
      <c r="U719" s="144"/>
      <c r="V719" s="144"/>
      <c r="W719" s="144"/>
      <c r="X719" s="85"/>
      <c r="Y719" s="85"/>
      <c r="Z719" s="85"/>
      <c r="AA719" s="85"/>
      <c r="AB719" s="85"/>
      <c r="AC719" s="85"/>
      <c r="AD719" s="85"/>
    </row>
    <row r="720" spans="1:30" s="219" customFormat="1" ht="60" outlineLevel="1">
      <c r="A720" s="206">
        <v>30</v>
      </c>
      <c r="B720" s="84"/>
      <c r="C720" s="217"/>
      <c r="D720" s="229" t="str">
        <f>'C-DATAS'!D152</f>
        <v>Supplying and fixing Rectangular Mirror Frameless of size 457 .2 mm x 609.6 mm (For Change Rooms)</v>
      </c>
      <c r="E720" s="206"/>
      <c r="F720" s="206" t="s">
        <v>239</v>
      </c>
      <c r="G720" s="221"/>
      <c r="H720" s="221"/>
      <c r="I720" s="222">
        <v>5</v>
      </c>
      <c r="J720" s="211" t="s">
        <v>0</v>
      </c>
      <c r="K720" s="212">
        <f>'C-DATAS'!J159</f>
        <v>1775</v>
      </c>
      <c r="L720" s="213">
        <f t="shared" si="38"/>
        <v>8875</v>
      </c>
      <c r="M720" s="212">
        <f t="shared" si="39"/>
        <v>8875</v>
      </c>
      <c r="N720" s="213">
        <f t="shared" si="40"/>
        <v>0</v>
      </c>
      <c r="O720" s="172" t="s">
        <v>806</v>
      </c>
      <c r="P720" s="89" t="s">
        <v>228</v>
      </c>
      <c r="Q720" s="216"/>
      <c r="R720" s="217"/>
      <c r="S720" s="217"/>
      <c r="T720" s="217"/>
      <c r="U720" s="218"/>
      <c r="V720" s="218"/>
      <c r="W720" s="218"/>
      <c r="X720" s="217"/>
      <c r="Y720" s="217"/>
      <c r="Z720" s="217"/>
      <c r="AA720" s="217"/>
      <c r="AB720" s="217"/>
      <c r="AC720" s="217"/>
      <c r="AD720" s="217"/>
    </row>
    <row r="721" spans="1:30" s="219" customFormat="1" ht="60" outlineLevel="1">
      <c r="A721" s="220">
        <v>31</v>
      </c>
      <c r="B721" s="84"/>
      <c r="C721" s="217"/>
      <c r="D721" s="229" t="str">
        <f>'C-DATAS'!D202</f>
        <v>Supply of Venetian blinds Vertical blinds 100 mm wide with all accessories. (For Semen collection room &amp; Counselling room Windows)</v>
      </c>
      <c r="E721" s="206"/>
      <c r="F721" s="206"/>
      <c r="G721" s="221"/>
      <c r="H721" s="221"/>
      <c r="I721" s="222">
        <v>5.01</v>
      </c>
      <c r="J721" s="211" t="s">
        <v>4</v>
      </c>
      <c r="K721" s="212">
        <f>'C-DATAS'!J209</f>
        <v>2187</v>
      </c>
      <c r="L721" s="213">
        <f t="shared" si="38"/>
        <v>10957</v>
      </c>
      <c r="M721" s="212">
        <f t="shared" si="39"/>
        <v>10957</v>
      </c>
      <c r="N721" s="213">
        <f t="shared" si="40"/>
        <v>0</v>
      </c>
      <c r="O721" s="172" t="s">
        <v>806</v>
      </c>
      <c r="P721" s="89" t="s">
        <v>228</v>
      </c>
      <c r="Q721" s="216"/>
      <c r="R721" s="217"/>
      <c r="S721" s="217"/>
      <c r="T721" s="217"/>
      <c r="U721" s="218"/>
      <c r="V721" s="218"/>
      <c r="W721" s="218"/>
      <c r="X721" s="217"/>
      <c r="Y721" s="217"/>
      <c r="Z721" s="217"/>
      <c r="AA721" s="217"/>
      <c r="AB721" s="217"/>
      <c r="AC721" s="217"/>
      <c r="AD721" s="217"/>
    </row>
    <row r="722" spans="1:30" ht="60" outlineLevel="1">
      <c r="A722" s="82">
        <v>32</v>
      </c>
      <c r="B722" s="84"/>
      <c r="C722" s="85"/>
      <c r="D722" s="145" t="s">
        <v>546</v>
      </c>
      <c r="E722" s="82"/>
      <c r="F722" s="82"/>
      <c r="G722" s="177"/>
      <c r="H722" s="177"/>
      <c r="I722" s="81">
        <v>31</v>
      </c>
      <c r="J722" s="176" t="s">
        <v>0</v>
      </c>
      <c r="K722" s="171">
        <v>600</v>
      </c>
      <c r="L722" s="170">
        <f t="shared" si="38"/>
        <v>18600</v>
      </c>
      <c r="M722" s="171">
        <f t="shared" si="39"/>
        <v>18600</v>
      </c>
      <c r="N722" s="170">
        <f t="shared" si="40"/>
        <v>0</v>
      </c>
      <c r="O722" s="172" t="s">
        <v>806</v>
      </c>
      <c r="P722" s="89" t="s">
        <v>228</v>
      </c>
      <c r="Q722" s="84"/>
      <c r="R722" s="85"/>
      <c r="S722" s="85"/>
      <c r="T722" s="85"/>
      <c r="U722" s="144"/>
      <c r="V722" s="144"/>
      <c r="W722" s="144"/>
      <c r="X722" s="85"/>
      <c r="Y722" s="85"/>
      <c r="Z722" s="85"/>
      <c r="AA722" s="85"/>
      <c r="AB722" s="85"/>
      <c r="AC722" s="85"/>
      <c r="AD722" s="85"/>
    </row>
    <row r="723" spans="1:30" ht="90" outlineLevel="1">
      <c r="A723" s="102">
        <v>33</v>
      </c>
      <c r="B723" s="84"/>
      <c r="C723" s="85"/>
      <c r="D723" s="145" t="s">
        <v>547</v>
      </c>
      <c r="E723" s="82"/>
      <c r="F723" s="82"/>
      <c r="G723" s="177"/>
      <c r="H723" s="177"/>
      <c r="I723" s="81">
        <v>14</v>
      </c>
      <c r="J723" s="176" t="s">
        <v>0</v>
      </c>
      <c r="K723" s="171">
        <v>9000</v>
      </c>
      <c r="L723" s="170">
        <f t="shared" si="38"/>
        <v>126000</v>
      </c>
      <c r="M723" s="171">
        <f t="shared" si="39"/>
        <v>126000</v>
      </c>
      <c r="N723" s="170">
        <f t="shared" si="40"/>
        <v>0</v>
      </c>
      <c r="O723" s="172" t="s">
        <v>740</v>
      </c>
      <c r="P723" s="89" t="s">
        <v>228</v>
      </c>
      <c r="Q723" s="84"/>
      <c r="R723" s="85"/>
      <c r="S723" s="85"/>
      <c r="T723" s="85"/>
      <c r="U723" s="144"/>
      <c r="V723" s="144"/>
      <c r="W723" s="144"/>
      <c r="X723" s="85"/>
      <c r="Y723" s="85"/>
      <c r="Z723" s="85"/>
      <c r="AA723" s="85"/>
      <c r="AB723" s="85"/>
      <c r="AC723" s="85"/>
      <c r="AD723" s="85"/>
    </row>
    <row r="724" spans="1:30" ht="224.7" customHeight="1" outlineLevel="1">
      <c r="A724" s="82">
        <v>34</v>
      </c>
      <c r="B724" s="84"/>
      <c r="C724" s="85"/>
      <c r="D724" s="179" t="s">
        <v>530</v>
      </c>
      <c r="E724" s="82"/>
      <c r="F724" s="82"/>
      <c r="G724" s="177"/>
      <c r="H724" s="177"/>
      <c r="I724" s="81">
        <v>89.11</v>
      </c>
      <c r="J724" s="176" t="s">
        <v>4</v>
      </c>
      <c r="K724" s="171">
        <v>1625</v>
      </c>
      <c r="L724" s="170">
        <f t="shared" si="38"/>
        <v>144804</v>
      </c>
      <c r="M724" s="171">
        <f t="shared" si="39"/>
        <v>144804</v>
      </c>
      <c r="N724" s="170">
        <f t="shared" si="40"/>
        <v>0</v>
      </c>
      <c r="O724" s="172" t="s">
        <v>807</v>
      </c>
      <c r="P724" s="89" t="s">
        <v>228</v>
      </c>
      <c r="Q724" s="84"/>
      <c r="R724" s="85"/>
      <c r="S724" s="85"/>
      <c r="T724" s="85"/>
      <c r="U724" s="144"/>
      <c r="V724" s="144"/>
      <c r="W724" s="144"/>
      <c r="X724" s="85"/>
      <c r="Y724" s="85"/>
      <c r="Z724" s="85"/>
      <c r="AA724" s="85"/>
      <c r="AB724" s="85"/>
      <c r="AC724" s="85"/>
      <c r="AD724" s="85"/>
    </row>
    <row r="725" spans="1:30" s="219" customFormat="1" ht="404.4" customHeight="1" outlineLevel="1">
      <c r="A725" s="206">
        <v>35</v>
      </c>
      <c r="B725" s="84"/>
      <c r="C725" s="217"/>
      <c r="D725" s="228" t="str">
        <f>'C-DATAS'!D211</f>
        <v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v>
      </c>
      <c r="E725" s="206"/>
      <c r="F725" s="206"/>
      <c r="G725" s="221"/>
      <c r="H725" s="221"/>
      <c r="I725" s="222">
        <f>1.68*4</f>
        <v>6.72</v>
      </c>
      <c r="J725" s="211" t="s">
        <v>4</v>
      </c>
      <c r="K725" s="212">
        <f>'C-DATAS'!J236</f>
        <v>6734</v>
      </c>
      <c r="L725" s="213">
        <f t="shared" si="38"/>
        <v>45252</v>
      </c>
      <c r="M725" s="212">
        <f t="shared" si="39"/>
        <v>45252</v>
      </c>
      <c r="N725" s="213" t="s">
        <v>368</v>
      </c>
      <c r="O725" s="214" t="s">
        <v>808</v>
      </c>
      <c r="P725" s="89" t="s">
        <v>228</v>
      </c>
      <c r="Q725" s="216"/>
      <c r="R725" s="217"/>
      <c r="S725" s="217"/>
      <c r="T725" s="217"/>
      <c r="U725" s="218"/>
      <c r="V725" s="218"/>
      <c r="W725" s="218"/>
      <c r="X725" s="217"/>
      <c r="Y725" s="217"/>
      <c r="Z725" s="217"/>
      <c r="AA725" s="217"/>
      <c r="AB725" s="217"/>
      <c r="AC725" s="217"/>
      <c r="AD725" s="217"/>
    </row>
    <row r="726" spans="1:30" ht="105" outlineLevel="1">
      <c r="A726" s="102">
        <v>36</v>
      </c>
      <c r="B726" s="84"/>
      <c r="C726" s="85"/>
      <c r="D726" s="180" t="s">
        <v>870</v>
      </c>
      <c r="E726" s="82"/>
      <c r="F726" s="84"/>
      <c r="G726" s="177"/>
      <c r="H726" s="177"/>
      <c r="I726" s="81">
        <v>18.579999999999998</v>
      </c>
      <c r="J726" s="176" t="s">
        <v>4</v>
      </c>
      <c r="K726" s="171">
        <v>15500</v>
      </c>
      <c r="L726" s="170">
        <f t="shared" si="38"/>
        <v>287990</v>
      </c>
      <c r="M726" s="171">
        <f t="shared" si="39"/>
        <v>287990</v>
      </c>
      <c r="N726" s="170">
        <f t="shared" si="40"/>
        <v>0</v>
      </c>
      <c r="O726" s="395" t="s">
        <v>869</v>
      </c>
      <c r="P726" s="89" t="s">
        <v>228</v>
      </c>
      <c r="Q726" s="84"/>
      <c r="R726" s="85"/>
      <c r="S726" s="85"/>
      <c r="T726" s="85"/>
      <c r="U726" s="144"/>
      <c r="V726" s="144"/>
      <c r="W726" s="144"/>
      <c r="X726" s="85"/>
      <c r="Y726" s="85"/>
      <c r="Z726" s="85"/>
      <c r="AA726" s="85"/>
      <c r="AB726" s="85"/>
      <c r="AC726" s="85"/>
      <c r="AD726" s="85"/>
    </row>
    <row r="727" spans="1:30" ht="300" customHeight="1" outlineLevel="1">
      <c r="A727" s="82">
        <v>37</v>
      </c>
      <c r="B727" s="84"/>
      <c r="C727" s="85"/>
      <c r="D727" s="180" t="s">
        <v>846</v>
      </c>
      <c r="E727" s="82"/>
      <c r="F727" s="84"/>
      <c r="G727" s="177"/>
      <c r="H727" s="177"/>
      <c r="I727" s="81">
        <v>7.58</v>
      </c>
      <c r="J727" s="176" t="s">
        <v>4</v>
      </c>
      <c r="K727" s="171">
        <v>17450</v>
      </c>
      <c r="L727" s="170">
        <f t="shared" si="38"/>
        <v>132271</v>
      </c>
      <c r="M727" s="171">
        <f t="shared" si="39"/>
        <v>132271</v>
      </c>
      <c r="N727" s="170">
        <f t="shared" si="40"/>
        <v>0</v>
      </c>
      <c r="O727" s="395" t="s">
        <v>869</v>
      </c>
      <c r="P727" s="89" t="s">
        <v>228</v>
      </c>
      <c r="Q727" s="84"/>
      <c r="R727" s="85"/>
      <c r="S727" s="85"/>
      <c r="T727" s="85"/>
      <c r="U727" s="144"/>
      <c r="V727" s="144"/>
      <c r="W727" s="144"/>
      <c r="X727" s="85"/>
      <c r="Y727" s="85"/>
      <c r="Z727" s="85"/>
      <c r="AA727" s="85"/>
      <c r="AB727" s="85"/>
      <c r="AC727" s="85"/>
      <c r="AD727" s="85"/>
    </row>
    <row r="728" spans="1:30" ht="105" outlineLevel="1">
      <c r="A728" s="102">
        <v>38</v>
      </c>
      <c r="B728" s="84"/>
      <c r="C728" s="85"/>
      <c r="D728" s="180" t="s">
        <v>581</v>
      </c>
      <c r="E728" s="82"/>
      <c r="F728" s="84"/>
      <c r="G728" s="177"/>
      <c r="H728" s="177"/>
      <c r="I728" s="81">
        <v>2.58</v>
      </c>
      <c r="J728" s="176" t="s">
        <v>4</v>
      </c>
      <c r="K728" s="171">
        <v>11335</v>
      </c>
      <c r="L728" s="170">
        <f t="shared" si="38"/>
        <v>29244</v>
      </c>
      <c r="M728" s="171">
        <f t="shared" si="39"/>
        <v>29244</v>
      </c>
      <c r="N728" s="170">
        <f t="shared" si="40"/>
        <v>0</v>
      </c>
      <c r="O728" s="395" t="s">
        <v>869</v>
      </c>
      <c r="P728" s="89" t="s">
        <v>228</v>
      </c>
      <c r="Q728" s="84"/>
      <c r="R728" s="85"/>
      <c r="S728" s="85"/>
      <c r="T728" s="85"/>
      <c r="U728" s="144"/>
      <c r="V728" s="144"/>
      <c r="W728" s="144"/>
      <c r="X728" s="85"/>
      <c r="Y728" s="85"/>
      <c r="Z728" s="85"/>
      <c r="AA728" s="85"/>
      <c r="AB728" s="85"/>
      <c r="AC728" s="85"/>
      <c r="AD728" s="85"/>
    </row>
    <row r="729" spans="1:30" ht="105" outlineLevel="1">
      <c r="A729" s="82">
        <v>39</v>
      </c>
      <c r="B729" s="84"/>
      <c r="C729" s="85"/>
      <c r="D729" s="180" t="s">
        <v>582</v>
      </c>
      <c r="E729" s="82"/>
      <c r="F729" s="84"/>
      <c r="G729" s="177"/>
      <c r="H729" s="177"/>
      <c r="I729" s="81">
        <v>7.5</v>
      </c>
      <c r="J729" s="176" t="s">
        <v>4</v>
      </c>
      <c r="K729" s="171">
        <v>10500</v>
      </c>
      <c r="L729" s="170">
        <f t="shared" si="38"/>
        <v>78750</v>
      </c>
      <c r="M729" s="171">
        <f t="shared" si="39"/>
        <v>78750</v>
      </c>
      <c r="N729" s="170">
        <f t="shared" si="40"/>
        <v>0</v>
      </c>
      <c r="O729" s="395" t="s">
        <v>869</v>
      </c>
      <c r="P729" s="89" t="s">
        <v>228</v>
      </c>
      <c r="Q729" s="84"/>
      <c r="R729" s="85"/>
      <c r="S729" s="85"/>
      <c r="T729" s="85"/>
      <c r="U729" s="144"/>
      <c r="V729" s="144"/>
      <c r="W729" s="144"/>
      <c r="X729" s="85"/>
      <c r="Y729" s="85"/>
      <c r="Z729" s="85"/>
      <c r="AA729" s="85"/>
      <c r="AB729" s="85"/>
      <c r="AC729" s="85"/>
      <c r="AD729" s="85"/>
    </row>
    <row r="730" spans="1:30" ht="105" outlineLevel="1">
      <c r="A730" s="102">
        <v>40</v>
      </c>
      <c r="B730" s="84"/>
      <c r="C730" s="85"/>
      <c r="D730" s="740" t="s">
        <v>906</v>
      </c>
      <c r="E730" s="741"/>
      <c r="F730" s="119"/>
      <c r="G730" s="742"/>
      <c r="H730" s="742"/>
      <c r="I730" s="743">
        <v>1</v>
      </c>
      <c r="J730" s="738" t="s">
        <v>0</v>
      </c>
      <c r="K730" s="736">
        <v>13800</v>
      </c>
      <c r="L730" s="737">
        <f t="shared" si="38"/>
        <v>13800</v>
      </c>
      <c r="M730" s="736">
        <f t="shared" si="39"/>
        <v>13800</v>
      </c>
      <c r="N730" s="737">
        <f t="shared" si="40"/>
        <v>0</v>
      </c>
      <c r="O730" s="395" t="s">
        <v>869</v>
      </c>
      <c r="P730" s="89" t="s">
        <v>228</v>
      </c>
      <c r="Q730" s="84"/>
      <c r="R730" s="85"/>
      <c r="S730" s="85"/>
      <c r="T730" s="85"/>
      <c r="U730" s="144"/>
      <c r="V730" s="144"/>
      <c r="W730" s="144"/>
      <c r="X730" s="85"/>
      <c r="Y730" s="85"/>
      <c r="Z730" s="85"/>
      <c r="AA730" s="85"/>
      <c r="AB730" s="85"/>
      <c r="AC730" s="85"/>
      <c r="AD730" s="85"/>
    </row>
    <row r="731" spans="1:30" ht="105" outlineLevel="1">
      <c r="A731" s="82">
        <v>41</v>
      </c>
      <c r="B731" s="84"/>
      <c r="C731" s="85"/>
      <c r="D731" s="753" t="s">
        <v>583</v>
      </c>
      <c r="E731" s="754"/>
      <c r="F731" s="755"/>
      <c r="G731" s="756"/>
      <c r="H731" s="756"/>
      <c r="I731" s="757">
        <v>4.45</v>
      </c>
      <c r="J731" s="758" t="s">
        <v>4</v>
      </c>
      <c r="K731" s="759">
        <v>6473</v>
      </c>
      <c r="L731" s="760">
        <f t="shared" si="38"/>
        <v>28805</v>
      </c>
      <c r="M731" s="759">
        <f t="shared" si="39"/>
        <v>28805</v>
      </c>
      <c r="N731" s="760">
        <f t="shared" si="40"/>
        <v>0</v>
      </c>
      <c r="O731" s="395" t="s">
        <v>869</v>
      </c>
      <c r="P731" s="89" t="s">
        <v>228</v>
      </c>
      <c r="Q731" s="84"/>
      <c r="R731" s="85"/>
      <c r="S731" s="85"/>
      <c r="T731" s="85"/>
      <c r="U731" s="144"/>
      <c r="V731" s="144"/>
      <c r="W731" s="144"/>
      <c r="X731" s="85"/>
      <c r="Y731" s="85"/>
      <c r="Z731" s="85"/>
      <c r="AA731" s="85"/>
      <c r="AB731" s="85"/>
      <c r="AC731" s="85"/>
      <c r="AD731" s="85"/>
    </row>
    <row r="732" spans="1:30" ht="105" outlineLevel="1">
      <c r="A732" s="102">
        <v>42</v>
      </c>
      <c r="B732" s="84"/>
      <c r="C732" s="85"/>
      <c r="D732" s="180" t="s">
        <v>584</v>
      </c>
      <c r="E732" s="82"/>
      <c r="F732" s="84"/>
      <c r="G732" s="177"/>
      <c r="H732" s="177"/>
      <c r="I732" s="81">
        <v>38</v>
      </c>
      <c r="J732" s="176" t="s">
        <v>3</v>
      </c>
      <c r="K732" s="171">
        <v>230</v>
      </c>
      <c r="L732" s="170">
        <f t="shared" si="38"/>
        <v>8740</v>
      </c>
      <c r="M732" s="171">
        <f t="shared" si="39"/>
        <v>8740</v>
      </c>
      <c r="N732" s="170">
        <f t="shared" si="40"/>
        <v>0</v>
      </c>
      <c r="O732" s="395" t="s">
        <v>869</v>
      </c>
      <c r="P732" s="89" t="s">
        <v>228</v>
      </c>
      <c r="Q732" s="84"/>
      <c r="R732" s="85"/>
      <c r="S732" s="85"/>
      <c r="T732" s="85"/>
      <c r="U732" s="144"/>
      <c r="V732" s="144"/>
      <c r="W732" s="144"/>
      <c r="X732" s="85"/>
      <c r="Y732" s="85"/>
      <c r="Z732" s="85"/>
      <c r="AA732" s="85"/>
      <c r="AB732" s="85"/>
      <c r="AC732" s="85"/>
      <c r="AD732" s="85"/>
    </row>
    <row r="733" spans="1:30" ht="105" outlineLevel="1">
      <c r="A733" s="82">
        <v>43</v>
      </c>
      <c r="B733" s="84"/>
      <c r="C733" s="85"/>
      <c r="D733" s="740" t="s">
        <v>585</v>
      </c>
      <c r="E733" s="741"/>
      <c r="F733" s="119"/>
      <c r="G733" s="742"/>
      <c r="H733" s="742"/>
      <c r="I733" s="743">
        <v>7</v>
      </c>
      <c r="J733" s="738" t="s">
        <v>0</v>
      </c>
      <c r="K733" s="736">
        <v>1500</v>
      </c>
      <c r="L733" s="737">
        <f t="shared" si="38"/>
        <v>10500</v>
      </c>
      <c r="M733" s="736">
        <f t="shared" si="39"/>
        <v>10500</v>
      </c>
      <c r="N733" s="737">
        <f t="shared" si="40"/>
        <v>0</v>
      </c>
      <c r="O733" s="395" t="s">
        <v>869</v>
      </c>
      <c r="P733" s="89" t="s">
        <v>228</v>
      </c>
      <c r="Q733" s="84"/>
      <c r="R733" s="85"/>
      <c r="S733" s="85"/>
      <c r="T733" s="85"/>
      <c r="U733" s="144"/>
      <c r="V733" s="144"/>
      <c r="W733" s="144"/>
      <c r="X733" s="85"/>
      <c r="Y733" s="85"/>
      <c r="Z733" s="85"/>
      <c r="AA733" s="85"/>
      <c r="AB733" s="85"/>
      <c r="AC733" s="85"/>
      <c r="AD733" s="85"/>
    </row>
    <row r="734" spans="1:30" ht="105" outlineLevel="1">
      <c r="A734" s="102">
        <v>44</v>
      </c>
      <c r="B734" s="84"/>
      <c r="C734" s="85"/>
      <c r="D734" s="180" t="s">
        <v>586</v>
      </c>
      <c r="E734" s="82"/>
      <c r="F734" s="84"/>
      <c r="G734" s="177"/>
      <c r="H734" s="177"/>
      <c r="I734" s="81">
        <v>11.58</v>
      </c>
      <c r="J734" s="176" t="s">
        <v>3</v>
      </c>
      <c r="K734" s="171">
        <v>2166</v>
      </c>
      <c r="L734" s="170">
        <f t="shared" si="38"/>
        <v>25082</v>
      </c>
      <c r="M734" s="171">
        <f t="shared" si="39"/>
        <v>25082</v>
      </c>
      <c r="N734" s="170">
        <f t="shared" si="40"/>
        <v>0</v>
      </c>
      <c r="O734" s="395" t="s">
        <v>869</v>
      </c>
      <c r="P734" s="89" t="s">
        <v>228</v>
      </c>
      <c r="Q734" s="84"/>
      <c r="R734" s="85"/>
      <c r="S734" s="85"/>
      <c r="T734" s="85"/>
      <c r="U734" s="144"/>
      <c r="V734" s="144"/>
      <c r="W734" s="144"/>
      <c r="X734" s="85"/>
      <c r="Y734" s="85"/>
      <c r="Z734" s="85"/>
      <c r="AA734" s="85"/>
      <c r="AB734" s="85"/>
      <c r="AC734" s="85"/>
      <c r="AD734" s="85"/>
    </row>
    <row r="735" spans="1:30" ht="105" outlineLevel="1">
      <c r="A735" s="82">
        <v>45</v>
      </c>
      <c r="B735" s="84"/>
      <c r="C735" s="85"/>
      <c r="D735" s="180" t="s">
        <v>197</v>
      </c>
      <c r="E735" s="82"/>
      <c r="F735" s="84"/>
      <c r="G735" s="177"/>
      <c r="H735" s="177"/>
      <c r="I735" s="81">
        <v>1.32</v>
      </c>
      <c r="J735" s="176" t="s">
        <v>4</v>
      </c>
      <c r="K735" s="171">
        <v>11012</v>
      </c>
      <c r="L735" s="170">
        <f t="shared" si="38"/>
        <v>14536</v>
      </c>
      <c r="M735" s="171">
        <f t="shared" si="39"/>
        <v>14536</v>
      </c>
      <c r="N735" s="170">
        <f t="shared" si="40"/>
        <v>0</v>
      </c>
      <c r="O735" s="395" t="s">
        <v>869</v>
      </c>
      <c r="P735" s="89" t="s">
        <v>228</v>
      </c>
      <c r="Q735" s="84"/>
      <c r="R735" s="85"/>
      <c r="S735" s="85"/>
      <c r="T735" s="85"/>
      <c r="U735" s="144"/>
      <c r="V735" s="144"/>
      <c r="W735" s="144"/>
      <c r="X735" s="85"/>
      <c r="Y735" s="85"/>
      <c r="Z735" s="85"/>
      <c r="AA735" s="85"/>
      <c r="AB735" s="85"/>
      <c r="AC735" s="85"/>
      <c r="AD735" s="85"/>
    </row>
    <row r="736" spans="1:30" ht="105" outlineLevel="1">
      <c r="A736" s="102">
        <v>46</v>
      </c>
      <c r="B736" s="84"/>
      <c r="C736" s="85"/>
      <c r="D736" s="740" t="s">
        <v>897</v>
      </c>
      <c r="E736" s="741"/>
      <c r="F736" s="119"/>
      <c r="G736" s="742"/>
      <c r="H736" s="742"/>
      <c r="I736" s="743">
        <v>1</v>
      </c>
      <c r="J736" s="738" t="s">
        <v>0</v>
      </c>
      <c r="K736" s="736">
        <v>50400</v>
      </c>
      <c r="L736" s="737">
        <f t="shared" si="38"/>
        <v>50400</v>
      </c>
      <c r="M736" s="736">
        <f t="shared" si="39"/>
        <v>50400</v>
      </c>
      <c r="N736" s="737">
        <f t="shared" si="40"/>
        <v>0</v>
      </c>
      <c r="O736" s="395" t="s">
        <v>869</v>
      </c>
      <c r="P736" s="89" t="s">
        <v>228</v>
      </c>
      <c r="Q736" s="84"/>
      <c r="R736" s="85"/>
      <c r="S736" s="85"/>
      <c r="T736" s="85"/>
      <c r="U736" s="144"/>
      <c r="V736" s="144"/>
      <c r="W736" s="144"/>
      <c r="X736" s="85"/>
      <c r="Y736" s="85"/>
      <c r="Z736" s="85"/>
      <c r="AA736" s="85"/>
      <c r="AB736" s="85"/>
      <c r="AC736" s="85"/>
      <c r="AD736" s="85"/>
    </row>
    <row r="737" spans="1:30" ht="105" outlineLevel="1">
      <c r="A737" s="82">
        <v>47</v>
      </c>
      <c r="B737" s="84"/>
      <c r="C737" s="85"/>
      <c r="D737" s="740" t="s">
        <v>898</v>
      </c>
      <c r="E737" s="741"/>
      <c r="F737" s="119"/>
      <c r="G737" s="742"/>
      <c r="H737" s="742"/>
      <c r="I737" s="743">
        <v>10.97</v>
      </c>
      <c r="J737" s="738" t="s">
        <v>3</v>
      </c>
      <c r="K737" s="736">
        <v>2170</v>
      </c>
      <c r="L737" s="737">
        <f t="shared" si="38"/>
        <v>23805</v>
      </c>
      <c r="M737" s="736">
        <f t="shared" si="39"/>
        <v>23805</v>
      </c>
      <c r="N737" s="737">
        <f t="shared" si="40"/>
        <v>0</v>
      </c>
      <c r="O737" s="395" t="s">
        <v>869</v>
      </c>
      <c r="P737" s="89" t="s">
        <v>228</v>
      </c>
      <c r="Q737" s="84"/>
      <c r="R737" s="85"/>
      <c r="S737" s="85"/>
      <c r="T737" s="85"/>
      <c r="U737" s="144"/>
      <c r="V737" s="144"/>
      <c r="W737" s="144"/>
      <c r="X737" s="85"/>
      <c r="Y737" s="85"/>
      <c r="Z737" s="85"/>
      <c r="AA737" s="85"/>
      <c r="AB737" s="85"/>
      <c r="AC737" s="85"/>
      <c r="AD737" s="85"/>
    </row>
    <row r="738" spans="1:30" ht="105" outlineLevel="1">
      <c r="A738" s="102">
        <v>48</v>
      </c>
      <c r="B738" s="84"/>
      <c r="C738" s="85"/>
      <c r="D738" s="740" t="s">
        <v>899</v>
      </c>
      <c r="E738" s="741"/>
      <c r="F738" s="119"/>
      <c r="G738" s="742"/>
      <c r="H738" s="742"/>
      <c r="I738" s="743">
        <v>2</v>
      </c>
      <c r="J738" s="738" t="s">
        <v>0</v>
      </c>
      <c r="K738" s="736">
        <v>5175</v>
      </c>
      <c r="L738" s="737">
        <f t="shared" si="38"/>
        <v>10350</v>
      </c>
      <c r="M738" s="736">
        <f t="shared" si="39"/>
        <v>10350</v>
      </c>
      <c r="N738" s="737">
        <f t="shared" si="40"/>
        <v>0</v>
      </c>
      <c r="O738" s="395" t="s">
        <v>869</v>
      </c>
      <c r="P738" s="89" t="s">
        <v>228</v>
      </c>
      <c r="Q738" s="84"/>
      <c r="R738" s="85"/>
      <c r="S738" s="85"/>
      <c r="T738" s="85"/>
      <c r="U738" s="144"/>
      <c r="V738" s="144"/>
      <c r="W738" s="144"/>
      <c r="X738" s="85"/>
      <c r="Y738" s="85"/>
      <c r="Z738" s="85"/>
      <c r="AA738" s="85"/>
      <c r="AB738" s="85"/>
      <c r="AC738" s="85"/>
      <c r="AD738" s="85"/>
    </row>
    <row r="739" spans="1:30" ht="105" outlineLevel="1">
      <c r="A739" s="82">
        <v>49</v>
      </c>
      <c r="B739" s="84"/>
      <c r="C739" s="85"/>
      <c r="D739" s="740" t="s">
        <v>905</v>
      </c>
      <c r="E739" s="741"/>
      <c r="F739" s="119"/>
      <c r="G739" s="742"/>
      <c r="H739" s="742"/>
      <c r="I739" s="743">
        <v>1</v>
      </c>
      <c r="J739" s="738" t="s">
        <v>0</v>
      </c>
      <c r="K739" s="736">
        <v>11475</v>
      </c>
      <c r="L739" s="737">
        <f t="shared" si="38"/>
        <v>11475</v>
      </c>
      <c r="M739" s="736">
        <f t="shared" si="39"/>
        <v>11475</v>
      </c>
      <c r="N739" s="737">
        <f t="shared" si="40"/>
        <v>0</v>
      </c>
      <c r="O739" s="395" t="s">
        <v>869</v>
      </c>
      <c r="P739" s="89" t="s">
        <v>228</v>
      </c>
      <c r="Q739" s="84"/>
      <c r="R739" s="85"/>
      <c r="S739" s="85"/>
      <c r="T739" s="85"/>
      <c r="U739" s="144"/>
      <c r="V739" s="144"/>
      <c r="W739" s="144"/>
      <c r="X739" s="85"/>
      <c r="Y739" s="85"/>
      <c r="Z739" s="85"/>
      <c r="AA739" s="85"/>
      <c r="AB739" s="85"/>
      <c r="AC739" s="85"/>
      <c r="AD739" s="85"/>
    </row>
    <row r="740" spans="1:30" ht="105" outlineLevel="1">
      <c r="A740" s="102">
        <v>50</v>
      </c>
      <c r="B740" s="84"/>
      <c r="C740" s="85"/>
      <c r="D740" s="740" t="s">
        <v>900</v>
      </c>
      <c r="E740" s="741"/>
      <c r="F740" s="119"/>
      <c r="G740" s="742"/>
      <c r="H740" s="742"/>
      <c r="I740" s="743">
        <v>1</v>
      </c>
      <c r="J740" s="738" t="s">
        <v>0</v>
      </c>
      <c r="K740" s="736">
        <v>44250</v>
      </c>
      <c r="L740" s="737">
        <f t="shared" si="38"/>
        <v>44250</v>
      </c>
      <c r="M740" s="736">
        <f t="shared" si="39"/>
        <v>44250</v>
      </c>
      <c r="N740" s="737">
        <f t="shared" si="40"/>
        <v>0</v>
      </c>
      <c r="O740" s="395" t="s">
        <v>869</v>
      </c>
      <c r="P740" s="89" t="s">
        <v>228</v>
      </c>
      <c r="Q740" s="84"/>
      <c r="R740" s="85"/>
      <c r="S740" s="85">
        <f>6240000/1.18</f>
        <v>5288135.5932203392</v>
      </c>
      <c r="T740" s="85"/>
      <c r="U740" s="144"/>
      <c r="V740" s="144"/>
      <c r="W740" s="144"/>
      <c r="X740" s="85"/>
      <c r="Y740" s="85"/>
      <c r="Z740" s="85"/>
      <c r="AA740" s="85"/>
      <c r="AB740" s="85"/>
      <c r="AC740" s="85"/>
      <c r="AD740" s="85"/>
    </row>
    <row r="741" spans="1:30" ht="97.95" customHeight="1" outlineLevel="1">
      <c r="A741" s="82">
        <v>51</v>
      </c>
      <c r="B741" s="84"/>
      <c r="C741" s="85"/>
      <c r="D741" s="180" t="s">
        <v>847</v>
      </c>
      <c r="E741" s="82"/>
      <c r="F741" s="82"/>
      <c r="G741" s="177"/>
      <c r="H741" s="177"/>
      <c r="I741" s="81">
        <v>8</v>
      </c>
      <c r="J741" s="176" t="s">
        <v>0</v>
      </c>
      <c r="K741" s="171">
        <v>2819</v>
      </c>
      <c r="L741" s="170">
        <f t="shared" si="38"/>
        <v>22552</v>
      </c>
      <c r="M741" s="171">
        <f t="shared" si="39"/>
        <v>22552</v>
      </c>
      <c r="N741" s="170">
        <f t="shared" si="40"/>
        <v>0</v>
      </c>
      <c r="O741" s="395" t="s">
        <v>869</v>
      </c>
      <c r="P741" s="89" t="s">
        <v>228</v>
      </c>
      <c r="Q741" s="84"/>
      <c r="R741" s="85"/>
      <c r="S741" s="85"/>
      <c r="T741" s="85"/>
      <c r="U741" s="144"/>
      <c r="V741" s="144"/>
      <c r="W741" s="144"/>
      <c r="X741" s="85"/>
      <c r="Y741" s="85"/>
      <c r="Z741" s="85"/>
      <c r="AA741" s="85"/>
      <c r="AB741" s="85"/>
      <c r="AC741" s="85"/>
      <c r="AD741" s="85"/>
    </row>
    <row r="742" spans="1:30" s="219" customFormat="1" ht="154.94999999999999" customHeight="1" outlineLevel="1">
      <c r="A742" s="220">
        <v>52</v>
      </c>
      <c r="B742" s="216"/>
      <c r="C742" s="217"/>
      <c r="D742" s="229" t="str">
        <f>'C-DATAS'!D161</f>
        <v xml:space="preserve">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 </v>
      </c>
      <c r="E742" s="206"/>
      <c r="F742" s="206"/>
      <c r="G742" s="221"/>
      <c r="H742" s="221"/>
      <c r="I742" s="230">
        <f>(3.24*2)+(1.77*1.55)+(1.8*0.9)</f>
        <v>10.843500000000002</v>
      </c>
      <c r="J742" s="211" t="s">
        <v>4</v>
      </c>
      <c r="K742" s="212">
        <f>'C-DATAS'!J182</f>
        <v>1569</v>
      </c>
      <c r="L742" s="213">
        <f>ROUND(I742*K742,0)</f>
        <v>17013</v>
      </c>
      <c r="M742" s="212">
        <f t="shared" si="39"/>
        <v>17013</v>
      </c>
      <c r="N742" s="213">
        <f t="shared" si="40"/>
        <v>0</v>
      </c>
      <c r="O742" s="395" t="s">
        <v>869</v>
      </c>
      <c r="P742" s="89" t="s">
        <v>228</v>
      </c>
      <c r="Q742" s="216"/>
      <c r="R742" s="217"/>
      <c r="S742" s="217"/>
      <c r="T742" s="217"/>
      <c r="U742" s="218"/>
      <c r="V742" s="218"/>
      <c r="W742" s="218"/>
      <c r="X742" s="217"/>
      <c r="Y742" s="217"/>
      <c r="Z742" s="217"/>
      <c r="AA742" s="217"/>
      <c r="AB742" s="217"/>
      <c r="AC742" s="217"/>
      <c r="AD742" s="217"/>
    </row>
    <row r="743" spans="1:30" ht="186.6" customHeight="1" outlineLevel="1">
      <c r="A743" s="102">
        <v>53</v>
      </c>
      <c r="B743" s="84"/>
      <c r="C743" s="85"/>
      <c r="D743" s="145" t="s">
        <v>604</v>
      </c>
      <c r="E743" s="82"/>
      <c r="F743" s="82"/>
      <c r="G743" s="177"/>
      <c r="H743" s="177"/>
      <c r="I743" s="254">
        <v>1</v>
      </c>
      <c r="J743" s="176" t="s">
        <v>603</v>
      </c>
      <c r="K743" s="255">
        <v>300000</v>
      </c>
      <c r="L743" s="256">
        <f>ROUND(I743*K743,0)</f>
        <v>300000</v>
      </c>
      <c r="M743" s="255">
        <f t="shared" si="39"/>
        <v>300000</v>
      </c>
      <c r="N743" s="256">
        <f t="shared" si="40"/>
        <v>0</v>
      </c>
      <c r="O743" s="172" t="s">
        <v>682</v>
      </c>
      <c r="P743" s="89" t="s">
        <v>228</v>
      </c>
      <c r="T743" s="87"/>
      <c r="U743" s="144"/>
      <c r="V743" s="144"/>
      <c r="W743" s="144"/>
    </row>
    <row r="744" spans="1:30" ht="105" outlineLevel="1">
      <c r="A744" s="220">
        <v>54</v>
      </c>
      <c r="B744" s="216"/>
      <c r="C744" s="217"/>
      <c r="D744" s="229" t="str">
        <f>'C-DATAS'!D184</f>
        <v>Supply of Sun Control film to the glazed windows (For Windows &amp; Door View Windows)</v>
      </c>
      <c r="E744" s="206"/>
      <c r="F744" s="206"/>
      <c r="G744" s="221"/>
      <c r="H744" s="221"/>
      <c r="I744" s="230">
        <v>14.55</v>
      </c>
      <c r="J744" s="211" t="s">
        <v>4</v>
      </c>
      <c r="K744" s="212">
        <f>'C-DATAS'!J188</f>
        <v>381</v>
      </c>
      <c r="L744" s="213">
        <f>ROUND(I744*K744,0)</f>
        <v>5544</v>
      </c>
      <c r="M744" s="212">
        <f t="shared" si="39"/>
        <v>5544</v>
      </c>
      <c r="N744" s="213">
        <f t="shared" si="40"/>
        <v>0</v>
      </c>
      <c r="O744" s="395" t="s">
        <v>869</v>
      </c>
      <c r="P744" s="111" t="s">
        <v>735</v>
      </c>
      <c r="T744" s="87"/>
      <c r="U744" s="144"/>
      <c r="V744" s="144"/>
      <c r="W744" s="144"/>
    </row>
    <row r="745" spans="1:30" outlineLevel="1">
      <c r="A745" s="102"/>
      <c r="B745" s="84"/>
      <c r="C745" s="85"/>
      <c r="D745" s="145"/>
      <c r="E745" s="82"/>
      <c r="F745" s="82"/>
      <c r="G745" s="177"/>
      <c r="H745" s="177"/>
      <c r="I745" s="254"/>
      <c r="J745" s="176"/>
      <c r="K745" s="255"/>
      <c r="L745" s="256"/>
      <c r="M745" s="255"/>
      <c r="N745" s="256"/>
      <c r="O745" s="172"/>
      <c r="T745" s="87"/>
      <c r="U745" s="144"/>
      <c r="V745" s="144"/>
      <c r="W745" s="144"/>
    </row>
    <row r="746" spans="1:30" ht="15.6">
      <c r="A746" s="102"/>
      <c r="B746" s="84"/>
      <c r="C746" s="85"/>
      <c r="D746" s="80"/>
      <c r="E746" s="102"/>
      <c r="F746" s="101"/>
      <c r="G746" s="156"/>
      <c r="H746" s="156"/>
      <c r="I746" s="158"/>
      <c r="J746" s="102"/>
      <c r="K746" s="173" t="s">
        <v>215</v>
      </c>
      <c r="L746" s="174">
        <f>SUM(L698:L744)</f>
        <v>1905562</v>
      </c>
      <c r="M746" s="174">
        <f>SUM(M698:M744)</f>
        <v>1905562</v>
      </c>
      <c r="N746" s="174">
        <f>SUM(N698:N742)</f>
        <v>0</v>
      </c>
      <c r="O746" s="172"/>
      <c r="T746" s="87"/>
      <c r="U746" s="144"/>
      <c r="V746" s="144"/>
      <c r="W746" s="144"/>
    </row>
    <row r="747" spans="1:30" ht="15.6">
      <c r="A747" s="283"/>
      <c r="B747" s="280"/>
      <c r="C747" s="281"/>
      <c r="D747" s="282"/>
      <c r="E747" s="283"/>
      <c r="F747" s="283"/>
      <c r="G747" s="284"/>
      <c r="H747" s="284"/>
      <c r="I747" s="285"/>
      <c r="J747" s="283"/>
      <c r="K747" s="286"/>
      <c r="L747" s="287"/>
      <c r="M747" s="287"/>
      <c r="N747" s="287"/>
      <c r="O747" s="295"/>
      <c r="P747" s="89"/>
      <c r="Q747" s="84"/>
      <c r="R747" s="85"/>
      <c r="S747" s="85"/>
      <c r="T747" s="85"/>
      <c r="U747" s="112"/>
      <c r="V747" s="108"/>
      <c r="W747" s="109"/>
      <c r="X747" s="85"/>
      <c r="Y747" s="85"/>
      <c r="Z747" s="85"/>
      <c r="AA747" s="85"/>
      <c r="AB747" s="85"/>
      <c r="AC747" s="85"/>
      <c r="AD747" s="85"/>
    </row>
    <row r="748" spans="1:30" ht="15.6">
      <c r="A748" s="289"/>
      <c r="B748" s="111"/>
      <c r="C748" s="200"/>
      <c r="E748" s="289"/>
      <c r="F748" s="289"/>
      <c r="G748" s="301"/>
      <c r="H748" s="301"/>
      <c r="I748" s="290"/>
      <c r="J748" s="289"/>
      <c r="K748" s="291"/>
      <c r="L748" s="292"/>
      <c r="M748" s="292"/>
      <c r="N748" s="292"/>
      <c r="P748" s="89"/>
      <c r="Q748" s="84"/>
      <c r="R748" s="85"/>
      <c r="S748" s="85"/>
      <c r="T748" s="85"/>
      <c r="U748" s="112"/>
      <c r="V748" s="108"/>
      <c r="W748" s="109"/>
      <c r="X748" s="85"/>
      <c r="Y748" s="85"/>
      <c r="Z748" s="85"/>
      <c r="AA748" s="85"/>
      <c r="AB748" s="85"/>
      <c r="AC748" s="85"/>
      <c r="AD748" s="85"/>
    </row>
    <row r="749" spans="1:30" ht="15.6">
      <c r="A749" s="289"/>
      <c r="B749" s="111"/>
      <c r="C749" s="200"/>
      <c r="E749" s="289"/>
      <c r="F749" s="289"/>
      <c r="G749" s="301"/>
      <c r="H749" s="301"/>
      <c r="I749" s="290"/>
      <c r="J749" s="289"/>
      <c r="K749" s="291"/>
      <c r="L749" s="292"/>
      <c r="M749" s="292"/>
      <c r="N749" s="292"/>
      <c r="P749" s="89"/>
      <c r="Q749" s="84"/>
      <c r="R749" s="85"/>
      <c r="S749" s="85"/>
      <c r="T749" s="85"/>
      <c r="U749" s="112"/>
      <c r="V749" s="108"/>
      <c r="W749" s="109"/>
      <c r="X749" s="85"/>
      <c r="Y749" s="85"/>
      <c r="Z749" s="85"/>
      <c r="AA749" s="85"/>
      <c r="AB749" s="85"/>
      <c r="AC749" s="85"/>
      <c r="AD749" s="85"/>
    </row>
    <row r="750" spans="1:30" ht="15.6">
      <c r="A750" s="288" t="s">
        <v>731</v>
      </c>
      <c r="B750" s="111"/>
      <c r="D750" s="87"/>
      <c r="E750" s="294" t="s">
        <v>730</v>
      </c>
      <c r="F750" s="289"/>
      <c r="H750" s="288" t="s">
        <v>728</v>
      </c>
      <c r="I750" s="290"/>
      <c r="J750" s="289"/>
      <c r="K750" s="291"/>
      <c r="L750" s="87"/>
      <c r="M750" s="292"/>
      <c r="N750" s="293" t="s">
        <v>729</v>
      </c>
      <c r="P750" s="89"/>
      <c r="Q750" s="84"/>
      <c r="R750" s="85"/>
      <c r="S750" s="85"/>
      <c r="T750" s="85"/>
      <c r="U750" s="112"/>
      <c r="V750" s="108"/>
      <c r="W750" s="109"/>
      <c r="X750" s="85"/>
      <c r="Y750" s="85"/>
      <c r="Z750" s="85"/>
      <c r="AA750" s="85"/>
      <c r="AB750" s="85"/>
      <c r="AC750" s="85"/>
      <c r="AD750" s="85"/>
    </row>
    <row r="751" spans="1:30" ht="15.6">
      <c r="A751" s="288" t="s">
        <v>732</v>
      </c>
      <c r="B751" s="111"/>
      <c r="D751" s="87"/>
      <c r="E751" s="294" t="s">
        <v>720</v>
      </c>
      <c r="F751" s="289"/>
      <c r="H751" s="288" t="s">
        <v>721</v>
      </c>
      <c r="I751" s="290"/>
      <c r="J751" s="289"/>
      <c r="K751" s="291"/>
      <c r="L751" s="87"/>
      <c r="M751" s="292"/>
      <c r="N751" s="293" t="s">
        <v>722</v>
      </c>
      <c r="P751" s="89"/>
      <c r="Q751" s="84"/>
      <c r="R751" s="85"/>
      <c r="S751" s="85"/>
      <c r="T751" s="85"/>
      <c r="U751" s="112"/>
      <c r="V751" s="108"/>
      <c r="W751" s="109"/>
      <c r="X751" s="85"/>
      <c r="Y751" s="85"/>
      <c r="Z751" s="85"/>
      <c r="AA751" s="85"/>
      <c r="AB751" s="85"/>
      <c r="AC751" s="85"/>
      <c r="AD751" s="85"/>
    </row>
    <row r="752" spans="1:30" ht="15.6">
      <c r="A752" s="318"/>
      <c r="B752" s="111"/>
      <c r="E752" s="318"/>
      <c r="F752" s="319"/>
      <c r="G752" s="199"/>
      <c r="H752" s="199"/>
      <c r="J752" s="318"/>
      <c r="K752" s="337"/>
      <c r="L752" s="338"/>
      <c r="M752" s="338"/>
      <c r="N752" s="338"/>
      <c r="O752" s="201"/>
      <c r="T752" s="87"/>
      <c r="U752" s="144"/>
      <c r="V752" s="144"/>
      <c r="W752" s="144"/>
    </row>
    <row r="753" spans="1:30" ht="17.399999999999999">
      <c r="A753" s="302"/>
      <c r="B753" s="303"/>
      <c r="C753" s="95"/>
      <c r="D753" s="312" t="s">
        <v>206</v>
      </c>
      <c r="E753" s="302"/>
      <c r="F753" s="306"/>
      <c r="G753" s="333"/>
      <c r="H753" s="325"/>
      <c r="I753" s="314"/>
      <c r="J753" s="302"/>
      <c r="K753" s="334"/>
      <c r="L753" s="334"/>
      <c r="M753" s="335"/>
      <c r="N753" s="334"/>
      <c r="O753" s="336"/>
      <c r="P753" s="89"/>
      <c r="Q753" s="84"/>
      <c r="R753" s="85"/>
      <c r="S753" s="85"/>
      <c r="T753" s="85"/>
      <c r="U753" s="112"/>
      <c r="V753" s="108"/>
      <c r="W753" s="109"/>
      <c r="X753" s="113"/>
      <c r="Y753" s="85"/>
      <c r="Z753" s="85"/>
      <c r="AA753" s="85"/>
      <c r="AB753" s="85"/>
      <c r="AC753" s="85"/>
      <c r="AD753" s="85"/>
    </row>
    <row r="754" spans="1:30" s="219" customFormat="1" ht="105" customHeight="1" outlineLevel="1">
      <c r="A754" s="220">
        <v>55</v>
      </c>
      <c r="B754" s="84"/>
      <c r="C754" s="217"/>
      <c r="D754" s="227" t="str">
        <f>'C-DATAS'!D190</f>
        <v>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v>
      </c>
      <c r="E754" s="231">
        <v>0</v>
      </c>
      <c r="F754" s="231"/>
      <c r="G754" s="232"/>
      <c r="H754" s="232"/>
      <c r="I754" s="222">
        <v>5</v>
      </c>
      <c r="J754" s="220" t="s">
        <v>0</v>
      </c>
      <c r="K754" s="213">
        <f>'C-DATAS'!J194</f>
        <v>133</v>
      </c>
      <c r="L754" s="213">
        <f t="shared" ref="L754" si="41">ROUND(I754*K754,0)</f>
        <v>665</v>
      </c>
      <c r="M754" s="212">
        <f t="shared" ref="M754:M755" si="42">IF(L754&gt;H754,L754-H754,0)</f>
        <v>665</v>
      </c>
      <c r="N754" s="213">
        <f t="shared" ref="N754:N755" si="43">IF(H754&gt;L754,H754-L754,0)</f>
        <v>0</v>
      </c>
      <c r="O754" s="396" t="s">
        <v>681</v>
      </c>
      <c r="P754" s="215" t="s">
        <v>229</v>
      </c>
      <c r="Q754" s="216"/>
      <c r="R754" s="217"/>
      <c r="S754" s="217"/>
      <c r="T754" s="217"/>
      <c r="U754" s="218"/>
      <c r="V754" s="218"/>
      <c r="W754" s="218"/>
      <c r="X754" s="233"/>
      <c r="Y754" s="217"/>
      <c r="Z754" s="217"/>
      <c r="AA754" s="217"/>
      <c r="AB754" s="217"/>
      <c r="AC754" s="217"/>
      <c r="AD754" s="217"/>
    </row>
    <row r="755" spans="1:30" s="219" customFormat="1" ht="189" customHeight="1" outlineLevel="1">
      <c r="A755" s="220">
        <v>56</v>
      </c>
      <c r="B755" s="84"/>
      <c r="C755" s="217"/>
      <c r="D755" s="227" t="str">
        <f>'C-DATAS'!D196</f>
        <v>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v>
      </c>
      <c r="E755" s="206"/>
      <c r="F755" s="206"/>
      <c r="G755" s="221"/>
      <c r="H755" s="221"/>
      <c r="I755" s="222">
        <v>35.1</v>
      </c>
      <c r="J755" s="211" t="s">
        <v>3</v>
      </c>
      <c r="K755" s="212">
        <f>'C-DATAS'!J200</f>
        <v>599</v>
      </c>
      <c r="L755" s="213">
        <f>ROUND(I755*K755,0)</f>
        <v>21025</v>
      </c>
      <c r="M755" s="212">
        <f t="shared" si="42"/>
        <v>21025</v>
      </c>
      <c r="N755" s="213">
        <f t="shared" si="43"/>
        <v>0</v>
      </c>
      <c r="O755" s="396" t="s">
        <v>809</v>
      </c>
      <c r="P755" s="215" t="s">
        <v>229</v>
      </c>
      <c r="Q755" s="216"/>
      <c r="R755" s="217"/>
      <c r="S755" s="217"/>
      <c r="T755" s="217"/>
      <c r="U755" s="218"/>
      <c r="V755" s="218"/>
      <c r="W755" s="218"/>
      <c r="X755" s="233"/>
      <c r="Y755" s="217"/>
      <c r="Z755" s="217"/>
      <c r="AA755" s="217"/>
      <c r="AB755" s="217"/>
      <c r="AC755" s="217"/>
      <c r="AD755" s="217"/>
    </row>
    <row r="756" spans="1:30" ht="15.6">
      <c r="A756" s="102"/>
      <c r="B756" s="84"/>
      <c r="C756" s="85"/>
      <c r="D756" s="80"/>
      <c r="E756" s="102"/>
      <c r="F756" s="101"/>
      <c r="G756" s="156"/>
      <c r="H756" s="156"/>
      <c r="I756" s="158"/>
      <c r="J756" s="102"/>
      <c r="K756" s="173" t="s">
        <v>215</v>
      </c>
      <c r="L756" s="174">
        <f>SUM(L754:L755)</f>
        <v>21690</v>
      </c>
      <c r="M756" s="174">
        <f>SUM(M754:M755)</f>
        <v>21690</v>
      </c>
      <c r="N756" s="174">
        <f>SUM(N754:N755)</f>
        <v>0</v>
      </c>
      <c r="O756" s="172"/>
      <c r="T756" s="87"/>
      <c r="U756" s="144"/>
      <c r="V756" s="144"/>
      <c r="W756" s="144"/>
    </row>
    <row r="757" spans="1:30" ht="15.6">
      <c r="A757" s="283"/>
      <c r="B757" s="280"/>
      <c r="C757" s="281"/>
      <c r="D757" s="282"/>
      <c r="E757" s="283"/>
      <c r="F757" s="283"/>
      <c r="G757" s="284"/>
      <c r="H757" s="284"/>
      <c r="I757" s="285"/>
      <c r="J757" s="283"/>
      <c r="K757" s="286"/>
      <c r="L757" s="287"/>
      <c r="M757" s="287"/>
      <c r="N757" s="287"/>
      <c r="O757" s="295"/>
      <c r="P757" s="89"/>
      <c r="Q757" s="84"/>
      <c r="R757" s="85"/>
      <c r="S757" s="85"/>
      <c r="T757" s="85"/>
      <c r="U757" s="112"/>
      <c r="V757" s="108"/>
      <c r="W757" s="109"/>
      <c r="X757" s="85"/>
      <c r="Y757" s="85"/>
      <c r="Z757" s="85"/>
      <c r="AA757" s="85"/>
      <c r="AB757" s="85"/>
      <c r="AC757" s="85"/>
      <c r="AD757" s="85"/>
    </row>
    <row r="758" spans="1:30" ht="15.6">
      <c r="A758" s="289"/>
      <c r="B758" s="111"/>
      <c r="C758" s="200"/>
      <c r="E758" s="289"/>
      <c r="F758" s="289"/>
      <c r="G758" s="301"/>
      <c r="H758" s="301"/>
      <c r="I758" s="290"/>
      <c r="J758" s="289"/>
      <c r="K758" s="291"/>
      <c r="L758" s="292"/>
      <c r="M758" s="292"/>
      <c r="N758" s="292"/>
      <c r="P758" s="89"/>
      <c r="Q758" s="84"/>
      <c r="R758" s="85"/>
      <c r="S758" s="85"/>
      <c r="T758" s="85"/>
      <c r="U758" s="112"/>
      <c r="V758" s="108"/>
      <c r="W758" s="109"/>
      <c r="X758" s="85"/>
      <c r="Y758" s="85"/>
      <c r="Z758" s="85"/>
      <c r="AA758" s="85"/>
      <c r="AB758" s="85"/>
      <c r="AC758" s="85"/>
      <c r="AD758" s="85"/>
    </row>
    <row r="759" spans="1:30" ht="15.6">
      <c r="A759" s="289"/>
      <c r="B759" s="111"/>
      <c r="C759" s="200"/>
      <c r="E759" s="289"/>
      <c r="F759" s="289"/>
      <c r="G759" s="301"/>
      <c r="H759" s="301"/>
      <c r="I759" s="290"/>
      <c r="J759" s="289"/>
      <c r="K759" s="291"/>
      <c r="L759" s="292"/>
      <c r="M759" s="292"/>
      <c r="N759" s="292"/>
      <c r="P759" s="89"/>
      <c r="Q759" s="84"/>
      <c r="R759" s="85"/>
      <c r="S759" s="85"/>
      <c r="T759" s="85"/>
      <c r="U759" s="112"/>
      <c r="V759" s="108"/>
      <c r="W759" s="109"/>
      <c r="X759" s="85"/>
      <c r="Y759" s="85"/>
      <c r="Z759" s="85"/>
      <c r="AA759" s="85"/>
      <c r="AB759" s="85"/>
      <c r="AC759" s="85"/>
      <c r="AD759" s="85"/>
    </row>
    <row r="760" spans="1:30" ht="15.6">
      <c r="A760" s="288" t="s">
        <v>731</v>
      </c>
      <c r="B760" s="111"/>
      <c r="D760" s="87"/>
      <c r="E760" s="294" t="s">
        <v>730</v>
      </c>
      <c r="F760" s="289"/>
      <c r="H760" s="288" t="s">
        <v>728</v>
      </c>
      <c r="I760" s="290"/>
      <c r="J760" s="289"/>
      <c r="K760" s="291"/>
      <c r="L760" s="87"/>
      <c r="M760" s="292"/>
      <c r="N760" s="293" t="s">
        <v>729</v>
      </c>
      <c r="P760" s="89"/>
      <c r="Q760" s="84"/>
      <c r="R760" s="85"/>
      <c r="S760" s="85"/>
      <c r="T760" s="85"/>
      <c r="U760" s="112"/>
      <c r="V760" s="108"/>
      <c r="W760" s="109"/>
      <c r="X760" s="85"/>
      <c r="Y760" s="85"/>
      <c r="Z760" s="85"/>
      <c r="AA760" s="85"/>
      <c r="AB760" s="85"/>
      <c r="AC760" s="85"/>
      <c r="AD760" s="85"/>
    </row>
    <row r="761" spans="1:30" ht="15.6">
      <c r="A761" s="288" t="s">
        <v>732</v>
      </c>
      <c r="B761" s="111"/>
      <c r="D761" s="87"/>
      <c r="E761" s="294" t="s">
        <v>720</v>
      </c>
      <c r="F761" s="289"/>
      <c r="H761" s="288" t="s">
        <v>721</v>
      </c>
      <c r="I761" s="290"/>
      <c r="J761" s="289"/>
      <c r="K761" s="291"/>
      <c r="L761" s="87"/>
      <c r="M761" s="292"/>
      <c r="N761" s="293" t="s">
        <v>722</v>
      </c>
      <c r="P761" s="89"/>
      <c r="Q761" s="84"/>
      <c r="R761" s="85"/>
      <c r="S761" s="85"/>
      <c r="T761" s="85"/>
      <c r="U761" s="112"/>
      <c r="V761" s="108"/>
      <c r="W761" s="109"/>
      <c r="X761" s="85"/>
      <c r="Y761" s="85"/>
      <c r="Z761" s="85"/>
      <c r="AA761" s="85"/>
      <c r="AB761" s="85"/>
      <c r="AC761" s="85"/>
      <c r="AD761" s="85"/>
    </row>
    <row r="762" spans="1:30" ht="15.6">
      <c r="A762" s="318"/>
      <c r="B762" s="111"/>
      <c r="E762" s="318"/>
      <c r="F762" s="319"/>
      <c r="G762" s="199"/>
      <c r="H762" s="199"/>
      <c r="J762" s="318"/>
      <c r="K762" s="337"/>
      <c r="L762" s="338"/>
      <c r="M762" s="338"/>
      <c r="N762" s="338"/>
      <c r="O762" s="201"/>
      <c r="T762" s="87"/>
      <c r="U762" s="144"/>
      <c r="V762" s="144"/>
      <c r="W762" s="144"/>
    </row>
    <row r="763" spans="1:30" ht="17.399999999999999">
      <c r="A763" s="302"/>
      <c r="B763" s="303"/>
      <c r="C763" s="95"/>
      <c r="D763" s="312" t="s">
        <v>210</v>
      </c>
      <c r="E763" s="302"/>
      <c r="F763" s="306"/>
      <c r="G763" s="333"/>
      <c r="H763" s="325"/>
      <c r="I763" s="309"/>
      <c r="J763" s="302"/>
      <c r="K763" s="334"/>
      <c r="L763" s="334"/>
      <c r="M763" s="335"/>
      <c r="N763" s="334"/>
      <c r="O763" s="336"/>
    </row>
    <row r="764" spans="1:30" s="241" customFormat="1" ht="156" customHeight="1">
      <c r="A764" s="234">
        <v>57</v>
      </c>
      <c r="B764" s="216"/>
      <c r="C764" s="236"/>
      <c r="D764" s="228" t="str">
        <f>'ELE-Datas'!F3</f>
        <v>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v>
      </c>
      <c r="E764" s="235"/>
      <c r="F764" s="236"/>
      <c r="G764" s="235"/>
      <c r="H764" s="235"/>
      <c r="I764" s="237">
        <v>12</v>
      </c>
      <c r="J764" s="238" t="s">
        <v>0</v>
      </c>
      <c r="K764" s="239">
        <f>'ELE-Datas'!L7</f>
        <v>17241</v>
      </c>
      <c r="L764" s="240">
        <f t="shared" ref="L764:L784" si="44">SUM(I764*K764)</f>
        <v>206892</v>
      </c>
      <c r="M764" s="212">
        <f t="shared" ref="M764" si="45">IF(L764&gt;H764,L764-H764,0)</f>
        <v>206892</v>
      </c>
      <c r="N764" s="213">
        <f t="shared" ref="N764" si="46">IF(H764&gt;L764,H764-L764,0)</f>
        <v>0</v>
      </c>
      <c r="O764" s="83" t="s">
        <v>810</v>
      </c>
      <c r="P764" s="241" t="s">
        <v>227</v>
      </c>
    </row>
    <row r="765" spans="1:30" s="241" customFormat="1" ht="15.6">
      <c r="A765" s="234"/>
      <c r="B765" s="216"/>
      <c r="C765" s="236"/>
      <c r="D765" s="261" t="s">
        <v>640</v>
      </c>
      <c r="E765" s="235"/>
      <c r="F765" s="236"/>
      <c r="G765" s="235"/>
      <c r="H765" s="235"/>
      <c r="I765" s="237"/>
      <c r="J765" s="238"/>
      <c r="K765" s="239"/>
      <c r="L765" s="240"/>
      <c r="M765" s="212"/>
      <c r="N765" s="213"/>
      <c r="O765" s="396"/>
      <c r="P765" s="241" t="s">
        <v>227</v>
      </c>
    </row>
    <row r="766" spans="1:30" s="241" customFormat="1">
      <c r="A766" s="234"/>
      <c r="B766" s="216"/>
      <c r="C766" s="236"/>
      <c r="D766" s="228"/>
      <c r="E766" s="235"/>
      <c r="F766" s="236"/>
      <c r="G766" s="235"/>
      <c r="H766" s="235"/>
      <c r="I766" s="237"/>
      <c r="J766" s="238"/>
      <c r="K766" s="239"/>
      <c r="L766" s="240"/>
      <c r="M766" s="212"/>
      <c r="N766" s="213"/>
      <c r="O766" s="396"/>
      <c r="P766" s="241" t="s">
        <v>227</v>
      </c>
    </row>
    <row r="767" spans="1:30" s="241" customFormat="1" ht="150">
      <c r="A767" s="234">
        <v>58</v>
      </c>
      <c r="B767" s="216"/>
      <c r="C767" s="236"/>
      <c r="D767" s="228" t="str">
        <f>'ELE-Datas'!F9</f>
        <v>Supply and Transportation of 48" ( 1200 mm) High Speed Fan Sweep Celing Fan with all accessories etc., complete. Make Havells S S 390</v>
      </c>
      <c r="E767" s="235"/>
      <c r="F767" s="236"/>
      <c r="G767" s="235"/>
      <c r="H767" s="235"/>
      <c r="I767" s="237">
        <v>14</v>
      </c>
      <c r="J767" s="238" t="s">
        <v>0</v>
      </c>
      <c r="K767" s="239">
        <f>'ELE-Datas'!L13</f>
        <v>4317</v>
      </c>
      <c r="L767" s="240">
        <f t="shared" si="44"/>
        <v>60438</v>
      </c>
      <c r="M767" s="212">
        <f t="shared" ref="M767:M794" si="47">IF(L767&gt;H767,L767-H767,0)</f>
        <v>60438</v>
      </c>
      <c r="N767" s="213">
        <f t="shared" ref="N767:N794" si="48">IF(H767&gt;L767,H767-L767,0)</f>
        <v>0</v>
      </c>
      <c r="O767" s="83" t="s">
        <v>826</v>
      </c>
      <c r="P767" s="241" t="s">
        <v>227</v>
      </c>
    </row>
    <row r="768" spans="1:30" s="241" customFormat="1" ht="15.6">
      <c r="A768" s="234"/>
      <c r="B768" s="216"/>
      <c r="C768" s="236"/>
      <c r="D768" s="261" t="s">
        <v>640</v>
      </c>
      <c r="E768" s="235"/>
      <c r="F768" s="236"/>
      <c r="G768" s="235"/>
      <c r="H768" s="235"/>
      <c r="I768" s="237"/>
      <c r="J768" s="238"/>
      <c r="K768" s="239"/>
      <c r="L768" s="240"/>
      <c r="M768" s="212"/>
      <c r="N768" s="213"/>
      <c r="O768" s="396"/>
      <c r="P768" s="241" t="s">
        <v>227</v>
      </c>
    </row>
    <row r="769" spans="1:16" s="241" customFormat="1">
      <c r="A769" s="234"/>
      <c r="B769" s="216"/>
      <c r="C769" s="236"/>
      <c r="D769" s="228"/>
      <c r="E769" s="235"/>
      <c r="F769" s="236"/>
      <c r="G769" s="235"/>
      <c r="H769" s="235"/>
      <c r="I769" s="237"/>
      <c r="J769" s="238"/>
      <c r="K769" s="239"/>
      <c r="L769" s="240"/>
      <c r="M769" s="212"/>
      <c r="N769" s="213"/>
      <c r="O769" s="396"/>
      <c r="P769" s="241" t="s">
        <v>227</v>
      </c>
    </row>
    <row r="770" spans="1:16" s="241" customFormat="1" ht="105">
      <c r="A770" s="234">
        <v>59</v>
      </c>
      <c r="B770" s="216"/>
      <c r="C770" s="236"/>
      <c r="D770" s="729" t="str">
        <f>'ELE-Datas'!F15</f>
        <v>Labour charges for fixing of ceiling fan and regulator including transportation and giving connections with twin core wire etc., complete. 
Makes  :  Finolex  /  RR  Kabel  /  Havells  /  Polycab  /  GM  / Million  /  V-Guard  /  Gold  Medal  /  HPL  / RPG.</v>
      </c>
      <c r="E770" s="730"/>
      <c r="F770" s="731"/>
      <c r="G770" s="730"/>
      <c r="H770" s="730"/>
      <c r="I770" s="732">
        <v>14</v>
      </c>
      <c r="J770" s="733" t="s">
        <v>0</v>
      </c>
      <c r="K770" s="734">
        <f>'ELE-Datas'!L26</f>
        <v>185</v>
      </c>
      <c r="L770" s="735">
        <f t="shared" si="44"/>
        <v>2590</v>
      </c>
      <c r="M770" s="736">
        <f t="shared" si="47"/>
        <v>2590</v>
      </c>
      <c r="N770" s="737">
        <f t="shared" si="48"/>
        <v>0</v>
      </c>
      <c r="O770" s="728" t="s">
        <v>813</v>
      </c>
      <c r="P770" s="241" t="s">
        <v>227</v>
      </c>
    </row>
    <row r="771" spans="1:16" s="241" customFormat="1" ht="15.6">
      <c r="A771" s="234"/>
      <c r="B771" s="216"/>
      <c r="C771" s="236"/>
      <c r="D771" s="261" t="s">
        <v>641</v>
      </c>
      <c r="E771" s="235"/>
      <c r="F771" s="236"/>
      <c r="G771" s="235"/>
      <c r="H771" s="235"/>
      <c r="I771" s="237"/>
      <c r="J771" s="238"/>
      <c r="K771" s="239"/>
      <c r="L771" s="240"/>
      <c r="M771" s="212"/>
      <c r="N771" s="213"/>
      <c r="O771" s="396"/>
      <c r="P771" s="241" t="s">
        <v>227</v>
      </c>
    </row>
    <row r="772" spans="1:16" s="241" customFormat="1" ht="15.6">
      <c r="A772" s="234"/>
      <c r="B772" s="216"/>
      <c r="C772" s="236"/>
      <c r="D772" s="261"/>
      <c r="E772" s="235"/>
      <c r="F772" s="236"/>
      <c r="G772" s="235"/>
      <c r="H772" s="235"/>
      <c r="I772" s="237"/>
      <c r="J772" s="238"/>
      <c r="K772" s="239"/>
      <c r="L772" s="240"/>
      <c r="M772" s="212"/>
      <c r="N772" s="213"/>
      <c r="O772" s="396"/>
    </row>
    <row r="773" spans="1:16" s="241" customFormat="1" ht="75">
      <c r="A773" s="234">
        <v>60</v>
      </c>
      <c r="B773" s="216"/>
      <c r="C773" s="745"/>
      <c r="D773" s="80" t="str">
        <f>'ELE-Datas'!F75</f>
        <v>Supply and erecting 19/20mm steel tube down rod of one meter length with bolts &amp; nuts duly painted with matching colour of  fan complete</v>
      </c>
      <c r="E773" s="744"/>
      <c r="F773" s="745"/>
      <c r="G773" s="744"/>
      <c r="H773" s="744"/>
      <c r="I773" s="746">
        <v>14</v>
      </c>
      <c r="J773" s="747" t="s">
        <v>0</v>
      </c>
      <c r="K773" s="748">
        <f>'ELE-Datas'!L86</f>
        <v>162</v>
      </c>
      <c r="L773" s="749">
        <f>SUM(I773*K773)</f>
        <v>2268</v>
      </c>
      <c r="M773" s="255">
        <f>IF(L773&gt;H773,L773-H773,0)</f>
        <v>2268</v>
      </c>
      <c r="N773" s="256">
        <f>IF(H773&gt;L773,H773-L773,0)</f>
        <v>0</v>
      </c>
      <c r="O773" s="395" t="s">
        <v>683</v>
      </c>
      <c r="P773" s="241" t="s">
        <v>227</v>
      </c>
    </row>
    <row r="774" spans="1:16" s="241" customFormat="1" ht="15.6">
      <c r="A774" s="234"/>
      <c r="B774" s="216"/>
      <c r="C774" s="236"/>
      <c r="D774" s="261" t="s">
        <v>642</v>
      </c>
      <c r="E774" s="242"/>
      <c r="F774" s="236"/>
      <c r="G774" s="242"/>
      <c r="H774" s="242"/>
      <c r="I774" s="237"/>
      <c r="J774" s="238"/>
      <c r="K774" s="239"/>
      <c r="L774" s="240"/>
      <c r="M774" s="212"/>
      <c r="N774" s="213"/>
      <c r="O774" s="396"/>
      <c r="P774" s="241" t="s">
        <v>227</v>
      </c>
    </row>
    <row r="775" spans="1:16" s="241" customFormat="1">
      <c r="A775" s="234"/>
      <c r="B775" s="216"/>
      <c r="C775" s="236"/>
      <c r="D775" s="228"/>
      <c r="E775" s="235"/>
      <c r="F775" s="236"/>
      <c r="G775" s="235"/>
      <c r="H775" s="235"/>
      <c r="I775" s="237"/>
      <c r="J775" s="238"/>
      <c r="K775" s="239"/>
      <c r="L775" s="240"/>
      <c r="M775" s="212"/>
      <c r="N775" s="213"/>
      <c r="O775" s="396"/>
      <c r="P775" s="241" t="s">
        <v>227</v>
      </c>
    </row>
    <row r="776" spans="1:16" s="241" customFormat="1" ht="88.95" customHeight="1">
      <c r="A776" s="234">
        <v>61</v>
      </c>
      <c r="B776" s="216"/>
      <c r="C776" s="236"/>
      <c r="D776" s="228" t="str">
        <f>'ELE-Datas'!F34</f>
        <v>Supply &amp; fixing of  2nos6A, 2 in one socket - 2 Nos with 6A switch control - 2 Nos modular type with and GI switch box with front cover plate including all labour charges etc., complete. Makes of switches: -Hooney well Benz Plus</v>
      </c>
      <c r="E776" s="242"/>
      <c r="F776" s="236"/>
      <c r="G776" s="242"/>
      <c r="H776" s="242"/>
      <c r="I776" s="237">
        <v>30</v>
      </c>
      <c r="J776" s="238" t="s">
        <v>0</v>
      </c>
      <c r="K776" s="239">
        <f>'ELE-Datas'!L48</f>
        <v>1178</v>
      </c>
      <c r="L776" s="240">
        <f t="shared" si="44"/>
        <v>35340</v>
      </c>
      <c r="M776" s="212">
        <f t="shared" si="47"/>
        <v>35340</v>
      </c>
      <c r="N776" s="213">
        <f t="shared" si="48"/>
        <v>0</v>
      </c>
      <c r="O776" s="396" t="s">
        <v>827</v>
      </c>
      <c r="P776" s="241" t="s">
        <v>227</v>
      </c>
    </row>
    <row r="777" spans="1:16" s="241" customFormat="1" ht="15.6">
      <c r="A777" s="234"/>
      <c r="B777" s="216"/>
      <c r="C777" s="236"/>
      <c r="D777" s="261" t="s">
        <v>642</v>
      </c>
      <c r="E777" s="242"/>
      <c r="F777" s="236"/>
      <c r="G777" s="242"/>
      <c r="H777" s="242"/>
      <c r="I777" s="237"/>
      <c r="J777" s="238"/>
      <c r="K777" s="239"/>
      <c r="L777" s="240"/>
      <c r="M777" s="212"/>
      <c r="N777" s="213"/>
      <c r="O777" s="396"/>
      <c r="P777" s="241" t="s">
        <v>227</v>
      </c>
    </row>
    <row r="778" spans="1:16" s="241" customFormat="1">
      <c r="A778" s="234"/>
      <c r="B778" s="216"/>
      <c r="C778" s="236"/>
      <c r="D778" s="228" t="s">
        <v>895</v>
      </c>
      <c r="E778" s="242"/>
      <c r="F778" s="236"/>
      <c r="G778" s="242"/>
      <c r="H778" s="242"/>
      <c r="I778" s="237"/>
      <c r="J778" s="238"/>
      <c r="K778" s="239"/>
      <c r="L778" s="240"/>
      <c r="M778" s="212"/>
      <c r="N778" s="213"/>
      <c r="O778" s="396"/>
      <c r="P778" s="241" t="s">
        <v>227</v>
      </c>
    </row>
    <row r="779" spans="1:16" s="241" customFormat="1" ht="81.599999999999994" customHeight="1">
      <c r="A779" s="234">
        <v>62</v>
      </c>
      <c r="B779" s="216"/>
      <c r="C779" s="236"/>
      <c r="D779" s="228" t="str">
        <f>'ELE-Datas'!F66</f>
        <v>Supply,Transportation  of 15" (375mm) ISI, 900 RPM Heavy duty exhaust fan with metallic blades   wiremesh with all accessories etc complete   Makes : Crompton  / Almonard / Havells Turbo Force SP.</v>
      </c>
      <c r="E779" s="242"/>
      <c r="F779" s="236"/>
      <c r="G779" s="242"/>
      <c r="H779" s="242"/>
      <c r="I779" s="237">
        <v>1</v>
      </c>
      <c r="J779" s="238" t="s">
        <v>0</v>
      </c>
      <c r="K779" s="239">
        <f>'ELE-Datas'!L72</f>
        <v>4310</v>
      </c>
      <c r="L779" s="240">
        <f t="shared" si="44"/>
        <v>4310</v>
      </c>
      <c r="M779" s="212">
        <f t="shared" si="47"/>
        <v>4310</v>
      </c>
      <c r="N779" s="213">
        <f t="shared" si="48"/>
        <v>0</v>
      </c>
      <c r="O779" s="396" t="s">
        <v>828</v>
      </c>
      <c r="P779" s="241" t="s">
        <v>227</v>
      </c>
    </row>
    <row r="780" spans="1:16" s="241" customFormat="1" ht="60">
      <c r="A780" s="234">
        <v>63</v>
      </c>
      <c r="B780" s="216"/>
      <c r="C780" s="236"/>
      <c r="D780" s="80" t="str">
        <f>'ELE-Datas'!F50</f>
        <v>Labour charges for fixing the  exhaust fan in wall with necessary connections and masonary work of making hole, finishing etc., complete. 
Makes  : Finolex / Havells / Polycab / Finecab</v>
      </c>
      <c r="E780" s="744"/>
      <c r="F780" s="745"/>
      <c r="G780" s="744"/>
      <c r="H780" s="744"/>
      <c r="I780" s="746">
        <v>1</v>
      </c>
      <c r="J780" s="747" t="s">
        <v>0</v>
      </c>
      <c r="K780" s="748">
        <f>'ELE-Datas'!L63</f>
        <v>788</v>
      </c>
      <c r="L780" s="749">
        <f t="shared" si="44"/>
        <v>788</v>
      </c>
      <c r="M780" s="255">
        <f t="shared" si="47"/>
        <v>788</v>
      </c>
      <c r="N780" s="256">
        <f t="shared" si="48"/>
        <v>0</v>
      </c>
      <c r="O780" s="395" t="s">
        <v>871</v>
      </c>
      <c r="P780" s="241" t="s">
        <v>227</v>
      </c>
    </row>
    <row r="781" spans="1:16" s="241" customFormat="1" ht="15.6">
      <c r="A781" s="234"/>
      <c r="B781" s="216"/>
      <c r="C781" s="236"/>
      <c r="D781" s="261" t="s">
        <v>643</v>
      </c>
      <c r="E781" s="242"/>
      <c r="F781" s="236"/>
      <c r="G781" s="242"/>
      <c r="H781" s="242"/>
      <c r="I781" s="237"/>
      <c r="J781" s="238"/>
      <c r="K781" s="239"/>
      <c r="L781" s="240"/>
      <c r="M781" s="212"/>
      <c r="N781" s="213"/>
      <c r="O781" s="396"/>
      <c r="P781" s="241" t="s">
        <v>227</v>
      </c>
    </row>
    <row r="782" spans="1:16" s="241" customFormat="1">
      <c r="A782" s="234"/>
      <c r="B782" s="216"/>
      <c r="C782" s="236"/>
      <c r="D782" s="228"/>
      <c r="E782" s="242"/>
      <c r="F782" s="236"/>
      <c r="G782" s="242"/>
      <c r="H782" s="242"/>
      <c r="I782" s="237"/>
      <c r="J782" s="238"/>
      <c r="K782" s="239"/>
      <c r="L782" s="240"/>
      <c r="M782" s="212"/>
      <c r="N782" s="213"/>
      <c r="O782" s="396"/>
      <c r="P782" s="241" t="s">
        <v>227</v>
      </c>
    </row>
    <row r="783" spans="1:16" s="241" customFormat="1" ht="95.4" customHeight="1">
      <c r="A783" s="234">
        <v>64</v>
      </c>
      <c r="B783" s="216"/>
      <c r="C783" s="236"/>
      <c r="D783" s="228" t="str">
        <f>'ELE-Datas'!F89</f>
        <v>Supply and fixing of 12 Way SPN DB with IP 43 Protection as per IS:13032   with 1 No 63A FP MCB as Incommer, and 8 Nos of 6-32A SP MCB 10KA, C/D Curve ISI Mark  as out goings, concealing in wall  etc complete.  
DB Makes :Legrand
MCB Makes : Legrand-DX3</v>
      </c>
      <c r="E783" s="242"/>
      <c r="F783" s="236"/>
      <c r="G783" s="242"/>
      <c r="H783" s="242"/>
      <c r="I783" s="237">
        <v>1</v>
      </c>
      <c r="J783" s="238" t="s">
        <v>7</v>
      </c>
      <c r="K783" s="239">
        <f>'ELE-Datas'!L104</f>
        <v>9444</v>
      </c>
      <c r="L783" s="240">
        <f t="shared" si="44"/>
        <v>9444</v>
      </c>
      <c r="M783" s="212">
        <f t="shared" si="47"/>
        <v>9444</v>
      </c>
      <c r="N783" s="213">
        <f t="shared" si="48"/>
        <v>0</v>
      </c>
      <c r="O783" s="396" t="s">
        <v>829</v>
      </c>
      <c r="P783" s="241" t="s">
        <v>227</v>
      </c>
    </row>
    <row r="784" spans="1:16" s="241" customFormat="1" ht="90">
      <c r="A784" s="234">
        <v>65</v>
      </c>
      <c r="B784" s="216"/>
      <c r="C784" s="236"/>
      <c r="D784" s="228" t="str">
        <f>'ELE-Datas'!F106</f>
        <v>Supply and fixing of cable  adapteres box with cover for DBs including, massanory work etc., complete.,</v>
      </c>
      <c r="E784" s="242"/>
      <c r="F784" s="236"/>
      <c r="G784" s="242"/>
      <c r="H784" s="242"/>
      <c r="I784" s="237">
        <v>8</v>
      </c>
      <c r="J784" s="238" t="s">
        <v>0</v>
      </c>
      <c r="K784" s="239">
        <f>'ELE-Datas'!L108</f>
        <v>5085</v>
      </c>
      <c r="L784" s="240">
        <f t="shared" si="44"/>
        <v>40680</v>
      </c>
      <c r="M784" s="212">
        <f t="shared" si="47"/>
        <v>40680</v>
      </c>
      <c r="N784" s="213">
        <f t="shared" si="48"/>
        <v>0</v>
      </c>
      <c r="O784" s="396" t="s">
        <v>831</v>
      </c>
      <c r="P784" s="241" t="s">
        <v>227</v>
      </c>
    </row>
    <row r="785" spans="1:30" s="219" customFormat="1" ht="68.400000000000006" customHeight="1" outlineLevel="1">
      <c r="A785" s="234">
        <v>66</v>
      </c>
      <c r="B785" s="216"/>
      <c r="C785" s="217"/>
      <c r="D785" s="228" t="str">
        <f>'ELE-Datas'!F110</f>
        <v>Supply and Installation of control cum transmission wiring of size 4C x 2.5 Sqmm  copper  wire  to  be  laid  in  heavy  grade  PVC  conduit  including  all fixing and accessories as At Gandhi Hospital</v>
      </c>
      <c r="E785" s="220"/>
      <c r="F785" s="243"/>
      <c r="G785" s="244"/>
      <c r="H785" s="245"/>
      <c r="I785" s="246">
        <v>20</v>
      </c>
      <c r="J785" s="220" t="s">
        <v>3</v>
      </c>
      <c r="K785" s="213">
        <f>'ELE-Datas'!L125</f>
        <v>289</v>
      </c>
      <c r="L785" s="213">
        <f t="shared" ref="L785:L788" si="49">ROUND(I785*K785,0)</f>
        <v>5780</v>
      </c>
      <c r="M785" s="212">
        <f t="shared" si="47"/>
        <v>5780</v>
      </c>
      <c r="N785" s="213">
        <f t="shared" si="48"/>
        <v>0</v>
      </c>
      <c r="O785" s="396" t="s">
        <v>832</v>
      </c>
      <c r="P785" s="241" t="s">
        <v>227</v>
      </c>
      <c r="Q785" s="247"/>
      <c r="T785" s="248"/>
    </row>
    <row r="786" spans="1:30" s="219" customFormat="1" ht="66" customHeight="1" outlineLevel="1">
      <c r="A786" s="234">
        <v>67</v>
      </c>
      <c r="B786" s="216"/>
      <c r="C786" s="217"/>
      <c r="D786" s="228" t="str">
        <f>'ELE-Datas'!F127</f>
        <v xml:space="preserve">Supply and Installation of control cum transmission wiring of size 2C x 1.5 Sqmm  copper  wire  to  be  laid  in  heavy  grade  PVC  conduit  including  all fixing and accessories as At Gandhi Hospital  Makes : Polycab </v>
      </c>
      <c r="E786" s="220"/>
      <c r="F786" s="243"/>
      <c r="G786" s="244"/>
      <c r="H786" s="245"/>
      <c r="I786" s="246">
        <v>190</v>
      </c>
      <c r="J786" s="220" t="s">
        <v>3</v>
      </c>
      <c r="K786" s="213">
        <f>'ELE-Datas'!L142</f>
        <v>173</v>
      </c>
      <c r="L786" s="213">
        <f t="shared" si="49"/>
        <v>32870</v>
      </c>
      <c r="M786" s="212">
        <f t="shared" si="47"/>
        <v>32870</v>
      </c>
      <c r="N786" s="213">
        <f t="shared" si="48"/>
        <v>0</v>
      </c>
      <c r="O786" s="396" t="s">
        <v>872</v>
      </c>
      <c r="P786" s="241" t="s">
        <v>227</v>
      </c>
      <c r="Q786" s="247"/>
      <c r="T786" s="248"/>
    </row>
    <row r="787" spans="1:30" s="219" customFormat="1" ht="97.2" customHeight="1" outlineLevel="1">
      <c r="A787" s="234">
        <v>68</v>
      </c>
      <c r="B787" s="216"/>
      <c r="C787" s="217"/>
      <c r="D787" s="227" t="str">
        <f>'ELE-Datas'!F167</f>
        <v xml:space="preserve">4C  x 1.5 Sqmm Copper Flexible Cable For Condensing Unit to Electrical Panel 
Makes : Polycab </v>
      </c>
      <c r="E787" s="250"/>
      <c r="F787" s="250"/>
      <c r="G787" s="251"/>
      <c r="H787" s="251"/>
      <c r="I787" s="252">
        <v>74.099999999999994</v>
      </c>
      <c r="J787" s="211" t="s">
        <v>3</v>
      </c>
      <c r="K787" s="212">
        <f>'ELE-Datas'!L180</f>
        <v>130</v>
      </c>
      <c r="L787" s="213">
        <f t="shared" si="49"/>
        <v>9633</v>
      </c>
      <c r="M787" s="212">
        <f>IF(L787&gt;H787,L787-H787,0)</f>
        <v>9633</v>
      </c>
      <c r="N787" s="213">
        <f>IF(H787&gt;L787,H787-L787,0)</f>
        <v>0</v>
      </c>
      <c r="O787" s="396" t="s">
        <v>873</v>
      </c>
      <c r="P787" s="241" t="s">
        <v>227</v>
      </c>
      <c r="Q787" s="247"/>
      <c r="T787" s="248"/>
    </row>
    <row r="788" spans="1:30" s="219" customFormat="1" ht="84" customHeight="1" outlineLevel="1">
      <c r="A788" s="234">
        <v>69</v>
      </c>
      <c r="B788" s="216"/>
      <c r="C788" s="217"/>
      <c r="D788" s="227" t="str">
        <f>'ELE-Datas'!F183</f>
        <v>Supply and fixing of FP Metal Enclosure with IP 20 Protection DB Make with 1 No 63A, 10 KA FP MCB including internal connection and labour charges for Flush Mounting etc.,complete. 
Makes of Enclousure : Legrand MCB Makes : Legrand-DX3</v>
      </c>
      <c r="E788" s="250"/>
      <c r="F788" s="250"/>
      <c r="G788" s="251"/>
      <c r="H788" s="251"/>
      <c r="I788" s="252">
        <v>1</v>
      </c>
      <c r="J788" s="211" t="s">
        <v>0</v>
      </c>
      <c r="K788" s="212">
        <f>'ELE-Datas'!L197</f>
        <v>4203</v>
      </c>
      <c r="L788" s="213">
        <f t="shared" si="49"/>
        <v>4203</v>
      </c>
      <c r="M788" s="212">
        <f>IF(L788&gt;H788,L788-H788,0)</f>
        <v>4203</v>
      </c>
      <c r="N788" s="213">
        <f>IF(H788&gt;L788,H788-L788,0)</f>
        <v>0</v>
      </c>
      <c r="O788" s="396" t="s">
        <v>874</v>
      </c>
      <c r="P788" s="241" t="s">
        <v>227</v>
      </c>
      <c r="Q788" s="247"/>
      <c r="T788" s="248"/>
    </row>
    <row r="789" spans="1:30" s="219" customFormat="1" ht="15.6" outlineLevel="1">
      <c r="A789" s="234"/>
      <c r="B789" s="84"/>
      <c r="C789" s="217"/>
      <c r="D789" s="261" t="s">
        <v>643</v>
      </c>
      <c r="E789" s="250"/>
      <c r="F789" s="250"/>
      <c r="G789" s="251"/>
      <c r="H789" s="251"/>
      <c r="I789" s="252"/>
      <c r="J789" s="211"/>
      <c r="K789" s="212"/>
      <c r="L789" s="213"/>
      <c r="M789" s="212"/>
      <c r="N789" s="213"/>
      <c r="O789" s="396"/>
      <c r="P789" s="241" t="s">
        <v>227</v>
      </c>
      <c r="Q789" s="247"/>
      <c r="T789" s="248"/>
    </row>
    <row r="790" spans="1:30" s="219" customFormat="1" outlineLevel="1">
      <c r="A790" s="234"/>
      <c r="B790" s="84"/>
      <c r="C790" s="217"/>
      <c r="D790" s="249"/>
      <c r="E790" s="250"/>
      <c r="F790" s="250"/>
      <c r="G790" s="251"/>
      <c r="H790" s="251"/>
      <c r="I790" s="252"/>
      <c r="J790" s="211"/>
      <c r="K790" s="212"/>
      <c r="L790" s="213"/>
      <c r="M790" s="212"/>
      <c r="N790" s="213"/>
      <c r="O790" s="396"/>
      <c r="P790" s="241" t="s">
        <v>227</v>
      </c>
      <c r="Q790" s="247"/>
      <c r="T790" s="248"/>
    </row>
    <row r="791" spans="1:30" ht="169.5" customHeight="1" outlineLevel="1">
      <c r="A791" s="183">
        <v>70</v>
      </c>
      <c r="B791" s="84"/>
      <c r="C791" s="85"/>
      <c r="D791" s="184" t="s">
        <v>587</v>
      </c>
      <c r="E791" s="82"/>
      <c r="F791" s="84"/>
      <c r="G791" s="177"/>
      <c r="H791" s="177"/>
      <c r="I791" s="81">
        <v>13</v>
      </c>
      <c r="J791" s="176" t="s">
        <v>0</v>
      </c>
      <c r="K791" s="171">
        <v>1200</v>
      </c>
      <c r="L791" s="171">
        <f t="shared" ref="L791:L794" si="50">I791*K791</f>
        <v>15600</v>
      </c>
      <c r="M791" s="171">
        <f t="shared" si="47"/>
        <v>15600</v>
      </c>
      <c r="N791" s="170">
        <f t="shared" si="48"/>
        <v>0</v>
      </c>
      <c r="O791" s="395" t="s">
        <v>875</v>
      </c>
      <c r="P791" s="241" t="s">
        <v>227</v>
      </c>
    </row>
    <row r="792" spans="1:30" ht="112.95" customHeight="1" outlineLevel="1">
      <c r="A792" s="183">
        <v>71</v>
      </c>
      <c r="B792" s="84"/>
      <c r="C792" s="85"/>
      <c r="D792" s="80" t="s">
        <v>198</v>
      </c>
      <c r="E792" s="82"/>
      <c r="F792" s="84"/>
      <c r="G792" s="177"/>
      <c r="H792" s="177"/>
      <c r="I792" s="81">
        <v>10.66</v>
      </c>
      <c r="J792" s="176" t="s">
        <v>3</v>
      </c>
      <c r="K792" s="171">
        <v>1182</v>
      </c>
      <c r="L792" s="171">
        <f t="shared" si="50"/>
        <v>12600.12</v>
      </c>
      <c r="M792" s="171">
        <f t="shared" si="47"/>
        <v>12600.12</v>
      </c>
      <c r="N792" s="170">
        <f t="shared" si="48"/>
        <v>0</v>
      </c>
      <c r="O792" s="395" t="s">
        <v>875</v>
      </c>
      <c r="P792" s="241" t="s">
        <v>227</v>
      </c>
    </row>
    <row r="793" spans="1:30" ht="132" customHeight="1" outlineLevel="1">
      <c r="A793" s="183">
        <v>72</v>
      </c>
      <c r="B793" s="84"/>
      <c r="C793" s="85"/>
      <c r="D793" s="80" t="s">
        <v>199</v>
      </c>
      <c r="E793" s="82"/>
      <c r="F793" s="84"/>
      <c r="G793" s="177"/>
      <c r="H793" s="177"/>
      <c r="I793" s="81">
        <v>1</v>
      </c>
      <c r="J793" s="176" t="s">
        <v>124</v>
      </c>
      <c r="K793" s="171">
        <v>9600</v>
      </c>
      <c r="L793" s="171">
        <f t="shared" si="50"/>
        <v>9600</v>
      </c>
      <c r="M793" s="171">
        <f t="shared" si="47"/>
        <v>9600</v>
      </c>
      <c r="N793" s="170">
        <f t="shared" si="48"/>
        <v>0</v>
      </c>
      <c r="O793" s="395" t="s">
        <v>875</v>
      </c>
      <c r="P793" s="241" t="s">
        <v>227</v>
      </c>
    </row>
    <row r="794" spans="1:30" ht="111.6" customHeight="1" outlineLevel="1">
      <c r="A794" s="183">
        <v>73</v>
      </c>
      <c r="B794" s="84"/>
      <c r="C794" s="85"/>
      <c r="D794" s="80" t="s">
        <v>200</v>
      </c>
      <c r="E794" s="82"/>
      <c r="F794" s="84"/>
      <c r="G794" s="177"/>
      <c r="H794" s="177"/>
      <c r="I794" s="81">
        <v>2.89</v>
      </c>
      <c r="J794" s="176" t="s">
        <v>3</v>
      </c>
      <c r="K794" s="171">
        <v>1182</v>
      </c>
      <c r="L794" s="171">
        <f t="shared" si="50"/>
        <v>3415.98</v>
      </c>
      <c r="M794" s="171">
        <f t="shared" si="47"/>
        <v>3415.98</v>
      </c>
      <c r="N794" s="170">
        <f t="shared" si="48"/>
        <v>0</v>
      </c>
      <c r="O794" s="395" t="s">
        <v>875</v>
      </c>
      <c r="P794" s="241" t="s">
        <v>227</v>
      </c>
    </row>
    <row r="795" spans="1:30" ht="15.6">
      <c r="A795" s="102"/>
      <c r="B795" s="84"/>
      <c r="C795" s="85"/>
      <c r="D795" s="80"/>
      <c r="E795" s="102"/>
      <c r="F795" s="101"/>
      <c r="G795" s="156"/>
      <c r="H795" s="156"/>
      <c r="I795" s="158"/>
      <c r="J795" s="102"/>
      <c r="K795" s="173" t="s">
        <v>215</v>
      </c>
      <c r="L795" s="174">
        <f>SUM(L764:L794)</f>
        <v>456452.1</v>
      </c>
      <c r="M795" s="174">
        <f>SUM(M764:M794)</f>
        <v>456452.1</v>
      </c>
      <c r="N795" s="174">
        <f>SUM(N785:N794)</f>
        <v>0</v>
      </c>
      <c r="O795" s="172"/>
      <c r="T795" s="87"/>
      <c r="U795" s="144"/>
      <c r="V795" s="144"/>
      <c r="W795" s="144"/>
    </row>
    <row r="796" spans="1:30" ht="15.6">
      <c r="A796" s="283"/>
      <c r="B796" s="280"/>
      <c r="C796" s="281"/>
      <c r="D796" s="282"/>
      <c r="E796" s="283"/>
      <c r="F796" s="283"/>
      <c r="G796" s="284"/>
      <c r="H796" s="284"/>
      <c r="I796" s="285"/>
      <c r="J796" s="283"/>
      <c r="K796" s="286"/>
      <c r="L796" s="287"/>
      <c r="M796" s="287"/>
      <c r="N796" s="287"/>
      <c r="O796" s="295"/>
      <c r="P796" s="89"/>
      <c r="Q796" s="84"/>
      <c r="R796" s="85"/>
      <c r="S796" s="85"/>
      <c r="T796" s="85"/>
      <c r="U796" s="112"/>
      <c r="V796" s="108"/>
      <c r="W796" s="109"/>
      <c r="X796" s="85"/>
      <c r="Y796" s="85"/>
      <c r="Z796" s="85"/>
      <c r="AA796" s="85"/>
      <c r="AB796" s="85"/>
      <c r="AC796" s="85"/>
      <c r="AD796" s="85"/>
    </row>
    <row r="797" spans="1:30" ht="15.6">
      <c r="A797" s="289"/>
      <c r="B797" s="111"/>
      <c r="C797" s="200"/>
      <c r="E797" s="289"/>
      <c r="F797" s="289"/>
      <c r="G797" s="301"/>
      <c r="H797" s="301"/>
      <c r="I797" s="290"/>
      <c r="J797" s="289"/>
      <c r="K797" s="291"/>
      <c r="L797" s="292"/>
      <c r="M797" s="292"/>
      <c r="N797" s="292"/>
      <c r="P797" s="89"/>
      <c r="Q797" s="84"/>
      <c r="R797" s="85"/>
      <c r="S797" s="85"/>
      <c r="T797" s="85"/>
      <c r="U797" s="112"/>
      <c r="V797" s="108"/>
      <c r="W797" s="109"/>
      <c r="X797" s="85"/>
      <c r="Y797" s="85"/>
      <c r="Z797" s="85"/>
      <c r="AA797" s="85"/>
      <c r="AB797" s="85"/>
      <c r="AC797" s="85"/>
      <c r="AD797" s="85"/>
    </row>
    <row r="798" spans="1:30" ht="15.6">
      <c r="A798" s="289"/>
      <c r="B798" s="111"/>
      <c r="C798" s="200"/>
      <c r="E798" s="289"/>
      <c r="F798" s="289"/>
      <c r="G798" s="301"/>
      <c r="H798" s="301"/>
      <c r="I798" s="290"/>
      <c r="J798" s="289"/>
      <c r="K798" s="291"/>
      <c r="L798" s="292"/>
      <c r="M798" s="292"/>
      <c r="N798" s="292"/>
      <c r="P798" s="89"/>
      <c r="Q798" s="84"/>
      <c r="R798" s="85"/>
      <c r="S798" s="85"/>
      <c r="T798" s="85"/>
      <c r="U798" s="112"/>
      <c r="V798" s="108"/>
      <c r="W798" s="109"/>
      <c r="X798" s="85"/>
      <c r="Y798" s="85"/>
      <c r="Z798" s="85"/>
      <c r="AA798" s="85"/>
      <c r="AB798" s="85"/>
      <c r="AC798" s="85"/>
      <c r="AD798" s="85"/>
    </row>
    <row r="799" spans="1:30" ht="15.6">
      <c r="A799" s="288" t="s">
        <v>731</v>
      </c>
      <c r="B799" s="111"/>
      <c r="D799" s="87"/>
      <c r="E799" s="294" t="s">
        <v>730</v>
      </c>
      <c r="F799" s="289"/>
      <c r="H799" s="288" t="s">
        <v>728</v>
      </c>
      <c r="I799" s="290"/>
      <c r="J799" s="289"/>
      <c r="K799" s="291"/>
      <c r="L799" s="87"/>
      <c r="M799" s="292"/>
      <c r="N799" s="293" t="s">
        <v>729</v>
      </c>
      <c r="P799" s="89"/>
      <c r="Q799" s="84"/>
      <c r="R799" s="85"/>
      <c r="S799" s="85"/>
      <c r="T799" s="85"/>
      <c r="U799" s="112"/>
      <c r="V799" s="108"/>
      <c r="W799" s="109"/>
      <c r="X799" s="85"/>
      <c r="Y799" s="85"/>
      <c r="Z799" s="85"/>
      <c r="AA799" s="85"/>
      <c r="AB799" s="85"/>
      <c r="AC799" s="85"/>
      <c r="AD799" s="85"/>
    </row>
    <row r="800" spans="1:30" ht="15.6">
      <c r="A800" s="288" t="s">
        <v>732</v>
      </c>
      <c r="B800" s="111"/>
      <c r="D800" s="87"/>
      <c r="E800" s="294" t="s">
        <v>720</v>
      </c>
      <c r="F800" s="289"/>
      <c r="H800" s="288" t="s">
        <v>721</v>
      </c>
      <c r="I800" s="290"/>
      <c r="J800" s="289"/>
      <c r="K800" s="291"/>
      <c r="L800" s="87"/>
      <c r="M800" s="292"/>
      <c r="N800" s="293" t="s">
        <v>722</v>
      </c>
      <c r="P800" s="89"/>
      <c r="Q800" s="84"/>
      <c r="R800" s="85"/>
      <c r="S800" s="85"/>
      <c r="T800" s="85"/>
      <c r="U800" s="112"/>
      <c r="V800" s="108"/>
      <c r="W800" s="109"/>
      <c r="X800" s="85"/>
      <c r="Y800" s="85"/>
      <c r="Z800" s="85"/>
      <c r="AA800" s="85"/>
      <c r="AB800" s="85"/>
      <c r="AC800" s="85"/>
      <c r="AD800" s="85"/>
    </row>
    <row r="801" spans="1:30" ht="15.6">
      <c r="A801" s="318"/>
      <c r="B801" s="111"/>
      <c r="E801" s="318"/>
      <c r="F801" s="319"/>
      <c r="G801" s="199"/>
      <c r="H801" s="199"/>
      <c r="J801" s="318"/>
      <c r="K801" s="337"/>
      <c r="L801" s="338"/>
      <c r="M801" s="338"/>
      <c r="N801" s="338"/>
      <c r="O801" s="201"/>
      <c r="T801" s="87"/>
      <c r="U801" s="144"/>
      <c r="V801" s="144"/>
      <c r="W801" s="144"/>
    </row>
    <row r="802" spans="1:30" ht="17.399999999999999">
      <c r="A802" s="302"/>
      <c r="B802" s="303"/>
      <c r="C802" s="95"/>
      <c r="D802" s="312" t="s">
        <v>211</v>
      </c>
      <c r="E802" s="302"/>
      <c r="F802" s="306"/>
      <c r="G802" s="339"/>
      <c r="H802" s="339"/>
      <c r="I802" s="340"/>
      <c r="J802" s="302"/>
      <c r="K802" s="334"/>
      <c r="L802" s="334"/>
      <c r="M802" s="335"/>
      <c r="N802" s="334"/>
      <c r="O802" s="336"/>
      <c r="T802" s="87"/>
      <c r="U802" s="144"/>
      <c r="V802" s="144"/>
      <c r="W802" s="144"/>
    </row>
    <row r="803" spans="1:30" s="219" customFormat="1" ht="270.60000000000002" customHeight="1" outlineLevel="1">
      <c r="A803" s="206">
        <v>74</v>
      </c>
      <c r="B803" s="216"/>
      <c r="C803" s="217"/>
      <c r="D803" s="228" t="str">
        <f>'ELE-Datas'!D199</f>
        <v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v>
      </c>
      <c r="E803" s="206"/>
      <c r="F803" s="206" t="s">
        <v>0</v>
      </c>
      <c r="G803" s="221"/>
      <c r="H803" s="221"/>
      <c r="I803" s="222">
        <v>1</v>
      </c>
      <c r="J803" s="211" t="s">
        <v>0</v>
      </c>
      <c r="K803" s="212">
        <f>'ELE-Datas'!L203</f>
        <v>291366</v>
      </c>
      <c r="L803" s="212">
        <f>I803*K803</f>
        <v>291366</v>
      </c>
      <c r="M803" s="212">
        <f t="shared" ref="M803" si="51">IF(L803&gt;H803,L803-H803,0)</f>
        <v>291366</v>
      </c>
      <c r="N803" s="213">
        <f t="shared" ref="N803" si="52">IF(H803&gt;L803,H803-L803,0)</f>
        <v>0</v>
      </c>
      <c r="O803" s="214" t="s">
        <v>848</v>
      </c>
      <c r="P803" s="247" t="s">
        <v>230</v>
      </c>
      <c r="Q803" s="247"/>
      <c r="T803" s="248"/>
    </row>
    <row r="804" spans="1:30" ht="15.6" outlineLevel="1">
      <c r="A804" s="102"/>
      <c r="B804" s="84"/>
      <c r="C804" s="85"/>
      <c r="D804" s="80"/>
      <c r="E804" s="102"/>
      <c r="F804" s="101"/>
      <c r="G804" s="156"/>
      <c r="H804" s="156"/>
      <c r="I804" s="158"/>
      <c r="J804" s="102"/>
      <c r="K804" s="173" t="s">
        <v>215</v>
      </c>
      <c r="L804" s="174">
        <f>SUM(L803)</f>
        <v>291366</v>
      </c>
      <c r="M804" s="174">
        <f t="shared" ref="M804:N804" si="53">SUM(M803)</f>
        <v>291366</v>
      </c>
      <c r="N804" s="174">
        <f t="shared" si="53"/>
        <v>0</v>
      </c>
      <c r="O804" s="172"/>
      <c r="T804" s="87"/>
      <c r="U804" s="144"/>
      <c r="V804" s="144"/>
      <c r="W804" s="144"/>
    </row>
    <row r="805" spans="1:30" ht="15.6">
      <c r="A805" s="283"/>
      <c r="B805" s="280"/>
      <c r="C805" s="281"/>
      <c r="D805" s="282"/>
      <c r="E805" s="283"/>
      <c r="F805" s="283"/>
      <c r="G805" s="284"/>
      <c r="H805" s="284"/>
      <c r="I805" s="285"/>
      <c r="J805" s="283"/>
      <c r="K805" s="286"/>
      <c r="L805" s="287"/>
      <c r="M805" s="287"/>
      <c r="N805" s="287"/>
      <c r="O805" s="295"/>
      <c r="P805" s="89"/>
      <c r="Q805" s="84"/>
      <c r="R805" s="85"/>
      <c r="S805" s="85"/>
      <c r="T805" s="85"/>
      <c r="U805" s="112"/>
      <c r="V805" s="108"/>
      <c r="W805" s="109"/>
      <c r="X805" s="85"/>
      <c r="Y805" s="85"/>
      <c r="Z805" s="85"/>
      <c r="AA805" s="85"/>
      <c r="AB805" s="85"/>
      <c r="AC805" s="85"/>
      <c r="AD805" s="85"/>
    </row>
    <row r="806" spans="1:30" ht="15.6">
      <c r="A806" s="289"/>
      <c r="B806" s="111"/>
      <c r="C806" s="200"/>
      <c r="E806" s="289"/>
      <c r="F806" s="289"/>
      <c r="G806" s="301"/>
      <c r="H806" s="301"/>
      <c r="I806" s="290"/>
      <c r="J806" s="289"/>
      <c r="K806" s="291"/>
      <c r="L806" s="292"/>
      <c r="M806" s="292"/>
      <c r="N806" s="292"/>
      <c r="P806" s="89"/>
      <c r="Q806" s="84"/>
      <c r="R806" s="85"/>
      <c r="S806" s="85"/>
      <c r="T806" s="85"/>
      <c r="U806" s="112"/>
      <c r="V806" s="108"/>
      <c r="W806" s="109"/>
      <c r="X806" s="85"/>
      <c r="Y806" s="85"/>
      <c r="Z806" s="85"/>
      <c r="AA806" s="85"/>
      <c r="AB806" s="85"/>
      <c r="AC806" s="85"/>
      <c r="AD806" s="85"/>
    </row>
    <row r="807" spans="1:30" ht="15.6">
      <c r="A807" s="289"/>
      <c r="B807" s="111"/>
      <c r="C807" s="200"/>
      <c r="E807" s="289"/>
      <c r="F807" s="289"/>
      <c r="G807" s="301"/>
      <c r="H807" s="301"/>
      <c r="I807" s="290"/>
      <c r="J807" s="289"/>
      <c r="K807" s="291"/>
      <c r="L807" s="292"/>
      <c r="M807" s="292"/>
      <c r="N807" s="292"/>
      <c r="P807" s="89"/>
      <c r="Q807" s="84"/>
      <c r="R807" s="85"/>
      <c r="S807" s="85"/>
      <c r="T807" s="85"/>
      <c r="U807" s="112"/>
      <c r="V807" s="108"/>
      <c r="W807" s="109"/>
      <c r="X807" s="85"/>
      <c r="Y807" s="85"/>
      <c r="Z807" s="85"/>
      <c r="AA807" s="85"/>
      <c r="AB807" s="85"/>
      <c r="AC807" s="85"/>
      <c r="AD807" s="85"/>
    </row>
    <row r="808" spans="1:30" ht="15.6">
      <c r="A808" s="288" t="s">
        <v>731</v>
      </c>
      <c r="B808" s="111"/>
      <c r="D808" s="87"/>
      <c r="E808" s="294" t="s">
        <v>730</v>
      </c>
      <c r="F808" s="289"/>
      <c r="H808" s="288" t="s">
        <v>728</v>
      </c>
      <c r="I808" s="290"/>
      <c r="J808" s="289"/>
      <c r="K808" s="291"/>
      <c r="L808" s="87"/>
      <c r="M808" s="292"/>
      <c r="N808" s="293" t="s">
        <v>729</v>
      </c>
      <c r="P808" s="89"/>
      <c r="Q808" s="84"/>
      <c r="R808" s="85"/>
      <c r="S808" s="85"/>
      <c r="T808" s="85"/>
      <c r="U808" s="112"/>
      <c r="V808" s="108"/>
      <c r="W808" s="109"/>
      <c r="X808" s="85"/>
      <c r="Y808" s="85"/>
      <c r="Z808" s="85"/>
      <c r="AA808" s="85"/>
      <c r="AB808" s="85"/>
      <c r="AC808" s="85"/>
      <c r="AD808" s="85"/>
    </row>
    <row r="809" spans="1:30" ht="15.6">
      <c r="A809" s="288" t="s">
        <v>732</v>
      </c>
      <c r="B809" s="111"/>
      <c r="D809" s="87"/>
      <c r="E809" s="294" t="s">
        <v>720</v>
      </c>
      <c r="F809" s="289"/>
      <c r="H809" s="288" t="s">
        <v>721</v>
      </c>
      <c r="I809" s="290"/>
      <c r="J809" s="289"/>
      <c r="K809" s="291"/>
      <c r="L809" s="87"/>
      <c r="M809" s="292"/>
      <c r="N809" s="293" t="s">
        <v>722</v>
      </c>
      <c r="P809" s="89"/>
      <c r="Q809" s="84"/>
      <c r="R809" s="85"/>
      <c r="S809" s="85"/>
      <c r="T809" s="85"/>
      <c r="U809" s="112"/>
      <c r="V809" s="108"/>
      <c r="W809" s="109"/>
      <c r="X809" s="85"/>
      <c r="Y809" s="85"/>
      <c r="Z809" s="85"/>
      <c r="AA809" s="85"/>
      <c r="AB809" s="85"/>
      <c r="AC809" s="85"/>
      <c r="AD809" s="85"/>
    </row>
    <row r="810" spans="1:30" ht="15.6" outlineLevel="1">
      <c r="A810" s="318"/>
      <c r="B810" s="111"/>
      <c r="E810" s="318"/>
      <c r="F810" s="319"/>
      <c r="G810" s="199"/>
      <c r="H810" s="199"/>
      <c r="J810" s="318"/>
      <c r="K810" s="337"/>
      <c r="L810" s="338"/>
      <c r="M810" s="338"/>
      <c r="N810" s="338"/>
      <c r="O810" s="201"/>
      <c r="T810" s="87"/>
      <c r="U810" s="144"/>
      <c r="V810" s="144"/>
      <c r="W810" s="144"/>
    </row>
    <row r="811" spans="1:30" ht="17.399999999999999">
      <c r="A811" s="302"/>
      <c r="B811" s="303"/>
      <c r="C811" s="95"/>
      <c r="D811" s="312" t="s">
        <v>598</v>
      </c>
      <c r="E811" s="302"/>
      <c r="F811" s="306"/>
      <c r="G811" s="339"/>
      <c r="H811" s="339"/>
      <c r="I811" s="340"/>
      <c r="J811" s="302"/>
      <c r="K811" s="334"/>
      <c r="L811" s="334"/>
      <c r="M811" s="335"/>
      <c r="N811" s="334"/>
      <c r="O811" s="336"/>
      <c r="T811" s="87"/>
      <c r="U811" s="144"/>
      <c r="V811" s="144"/>
      <c r="W811" s="144"/>
    </row>
    <row r="812" spans="1:30" ht="142.19999999999999" customHeight="1" outlineLevel="1">
      <c r="A812" s="102">
        <v>75</v>
      </c>
      <c r="B812" s="84"/>
      <c r="C812" s="85"/>
      <c r="D812" s="80" t="s">
        <v>414</v>
      </c>
      <c r="E812" s="82"/>
      <c r="F812" s="82"/>
      <c r="G812" s="177"/>
      <c r="H812" s="177"/>
      <c r="I812" s="81">
        <v>1</v>
      </c>
      <c r="J812" s="176" t="s">
        <v>0</v>
      </c>
      <c r="K812" s="171">
        <v>72225</v>
      </c>
      <c r="L812" s="171">
        <f>I812*K812</f>
        <v>72225</v>
      </c>
      <c r="M812" s="171">
        <f>IF(L812&gt;H812,L812-H812,0)</f>
        <v>72225</v>
      </c>
      <c r="N812" s="170">
        <f>IF(H812&gt;L812,H812-L812,0)</f>
        <v>0</v>
      </c>
      <c r="O812" s="395" t="s">
        <v>833</v>
      </c>
      <c r="P812" s="111" t="s">
        <v>231</v>
      </c>
      <c r="S812" s="185" t="s">
        <v>413</v>
      </c>
    </row>
    <row r="813" spans="1:30" ht="132.6" customHeight="1" outlineLevel="1">
      <c r="A813" s="102">
        <v>76</v>
      </c>
      <c r="B813" s="84"/>
      <c r="C813" s="85"/>
      <c r="D813" s="80" t="s">
        <v>834</v>
      </c>
      <c r="E813" s="102"/>
      <c r="F813" s="101"/>
      <c r="G813" s="175"/>
      <c r="H813" s="169"/>
      <c r="I813" s="105">
        <v>66</v>
      </c>
      <c r="J813" s="102" t="s">
        <v>3</v>
      </c>
      <c r="K813" s="170">
        <v>200</v>
      </c>
      <c r="L813" s="171">
        <f t="shared" ref="L813:L816" si="54">I813*K813</f>
        <v>13200</v>
      </c>
      <c r="M813" s="171">
        <f t="shared" ref="M813:M816" si="55">IF(L813&gt;H813,L813-H813,0)</f>
        <v>13200</v>
      </c>
      <c r="N813" s="170">
        <f t="shared" ref="N813:N816" si="56">IF(H813&gt;L813,H813-L813,0)</f>
        <v>0</v>
      </c>
      <c r="O813" s="172" t="s">
        <v>835</v>
      </c>
      <c r="P813" s="111" t="s">
        <v>231</v>
      </c>
    </row>
    <row r="814" spans="1:30" ht="159" customHeight="1" outlineLevel="1">
      <c r="A814" s="102">
        <v>77</v>
      </c>
      <c r="B814" s="84"/>
      <c r="C814" s="85"/>
      <c r="D814" s="178" t="s">
        <v>189</v>
      </c>
      <c r="E814" s="181"/>
      <c r="F814" s="181"/>
      <c r="G814" s="182"/>
      <c r="H814" s="182"/>
      <c r="I814" s="81">
        <v>92.2</v>
      </c>
      <c r="J814" s="176" t="s">
        <v>191</v>
      </c>
      <c r="K814" s="171">
        <v>190</v>
      </c>
      <c r="L814" s="171">
        <f t="shared" si="54"/>
        <v>17518</v>
      </c>
      <c r="M814" s="171">
        <f t="shared" si="55"/>
        <v>17518</v>
      </c>
      <c r="N814" s="170">
        <f t="shared" si="56"/>
        <v>0</v>
      </c>
      <c r="O814" s="172" t="s">
        <v>876</v>
      </c>
      <c r="P814" s="111" t="s">
        <v>231</v>
      </c>
    </row>
    <row r="815" spans="1:30" ht="148.94999999999999" customHeight="1" outlineLevel="1">
      <c r="A815" s="102">
        <v>78</v>
      </c>
      <c r="B815" s="84"/>
      <c r="C815" s="85"/>
      <c r="D815" s="178" t="s">
        <v>190</v>
      </c>
      <c r="E815" s="82"/>
      <c r="F815" s="82"/>
      <c r="G815" s="177"/>
      <c r="H815" s="177"/>
      <c r="I815" s="81">
        <v>25.5</v>
      </c>
      <c r="J815" s="176" t="s">
        <v>191</v>
      </c>
      <c r="K815" s="171">
        <v>190</v>
      </c>
      <c r="L815" s="171">
        <f t="shared" si="54"/>
        <v>4845</v>
      </c>
      <c r="M815" s="171">
        <f t="shared" si="55"/>
        <v>4845</v>
      </c>
      <c r="N815" s="170">
        <f t="shared" si="56"/>
        <v>0</v>
      </c>
      <c r="O815" s="172" t="s">
        <v>837</v>
      </c>
      <c r="P815" s="111" t="s">
        <v>231</v>
      </c>
    </row>
    <row r="816" spans="1:30" ht="148.94999999999999" customHeight="1" outlineLevel="1">
      <c r="A816" s="102">
        <v>79</v>
      </c>
      <c r="B816" s="84"/>
      <c r="C816" s="85"/>
      <c r="D816" s="750" t="s">
        <v>192</v>
      </c>
      <c r="E816" s="751"/>
      <c r="F816" s="751"/>
      <c r="G816" s="752"/>
      <c r="H816" s="752"/>
      <c r="I816" s="158">
        <v>2</v>
      </c>
      <c r="J816" s="176" t="s">
        <v>0</v>
      </c>
      <c r="K816" s="255">
        <v>6500</v>
      </c>
      <c r="L816" s="255">
        <f t="shared" si="54"/>
        <v>13000</v>
      </c>
      <c r="M816" s="255">
        <f t="shared" si="55"/>
        <v>13000</v>
      </c>
      <c r="N816" s="256">
        <f t="shared" si="56"/>
        <v>0</v>
      </c>
      <c r="O816" s="172" t="s">
        <v>836</v>
      </c>
      <c r="P816" s="111" t="s">
        <v>231</v>
      </c>
    </row>
    <row r="817" spans="1:32" ht="15.6">
      <c r="A817" s="85"/>
      <c r="B817" s="84"/>
      <c r="C817" s="85"/>
      <c r="D817" s="80"/>
      <c r="E817" s="84"/>
      <c r="F817" s="84"/>
      <c r="G817" s="156"/>
      <c r="H817" s="156"/>
      <c r="I817" s="158"/>
      <c r="J817" s="186"/>
      <c r="K817" s="187" t="s">
        <v>215</v>
      </c>
      <c r="L817" s="188">
        <f>SUM(L812:L816)</f>
        <v>120788</v>
      </c>
      <c r="M817" s="188">
        <f>SUM(M812:M816)</f>
        <v>120788</v>
      </c>
      <c r="N817" s="188">
        <f>SUM(N813:N816)</f>
        <v>0</v>
      </c>
      <c r="O817" s="172"/>
    </row>
    <row r="818" spans="1:32" ht="15.6">
      <c r="A818" s="283"/>
      <c r="B818" s="280"/>
      <c r="C818" s="281"/>
      <c r="D818" s="282"/>
      <c r="E818" s="283"/>
      <c r="F818" s="283"/>
      <c r="G818" s="284"/>
      <c r="H818" s="284"/>
      <c r="I818" s="285"/>
      <c r="J818" s="283"/>
      <c r="K818" s="286"/>
      <c r="L818" s="287"/>
      <c r="M818" s="287"/>
      <c r="N818" s="287"/>
      <c r="O818" s="295"/>
      <c r="P818" s="89"/>
      <c r="Q818" s="84"/>
      <c r="R818" s="85"/>
      <c r="S818" s="85"/>
      <c r="T818" s="85"/>
      <c r="U818" s="112"/>
      <c r="V818" s="108"/>
      <c r="W818" s="109"/>
      <c r="X818" s="85"/>
      <c r="Y818" s="85"/>
      <c r="Z818" s="85"/>
      <c r="AA818" s="85"/>
      <c r="AB818" s="85"/>
      <c r="AC818" s="85"/>
      <c r="AD818" s="85"/>
    </row>
    <row r="819" spans="1:32" ht="15.6">
      <c r="A819" s="289"/>
      <c r="B819" s="111"/>
      <c r="C819" s="200"/>
      <c r="E819" s="289"/>
      <c r="F819" s="289"/>
      <c r="G819" s="301"/>
      <c r="H819" s="301"/>
      <c r="I819" s="290"/>
      <c r="J819" s="289"/>
      <c r="K819" s="291"/>
      <c r="L819" s="292"/>
      <c r="M819" s="292"/>
      <c r="N819" s="292"/>
      <c r="P819" s="89"/>
      <c r="Q819" s="84"/>
      <c r="R819" s="85"/>
      <c r="S819" s="85"/>
      <c r="T819" s="85"/>
      <c r="U819" s="112"/>
      <c r="V819" s="108"/>
      <c r="W819" s="109"/>
      <c r="X819" s="85"/>
      <c r="Y819" s="85"/>
      <c r="Z819" s="85"/>
      <c r="AA819" s="85"/>
      <c r="AB819" s="85"/>
      <c r="AC819" s="85"/>
      <c r="AD819" s="85"/>
    </row>
    <row r="820" spans="1:32" ht="15.6">
      <c r="A820" s="289"/>
      <c r="B820" s="111"/>
      <c r="C820" s="200"/>
      <c r="E820" s="289"/>
      <c r="F820" s="289"/>
      <c r="G820" s="301"/>
      <c r="H820" s="301"/>
      <c r="I820" s="290"/>
      <c r="J820" s="289"/>
      <c r="K820" s="291"/>
      <c r="L820" s="292"/>
      <c r="M820" s="292"/>
      <c r="N820" s="292"/>
      <c r="P820" s="89"/>
      <c r="Q820" s="84"/>
      <c r="R820" s="85"/>
      <c r="S820" s="85"/>
      <c r="T820" s="85"/>
      <c r="U820" s="112"/>
      <c r="V820" s="108"/>
      <c r="W820" s="109"/>
      <c r="X820" s="85"/>
      <c r="Y820" s="85"/>
      <c r="Z820" s="85"/>
      <c r="AA820" s="85"/>
      <c r="AB820" s="85"/>
      <c r="AC820" s="85"/>
      <c r="AD820" s="85"/>
    </row>
    <row r="821" spans="1:32" ht="15.6">
      <c r="A821" s="288" t="s">
        <v>731</v>
      </c>
      <c r="B821" s="111"/>
      <c r="D821" s="87"/>
      <c r="E821" s="294" t="s">
        <v>730</v>
      </c>
      <c r="F821" s="289"/>
      <c r="H821" s="288" t="s">
        <v>728</v>
      </c>
      <c r="I821" s="290"/>
      <c r="J821" s="289"/>
      <c r="K821" s="291"/>
      <c r="L821" s="87"/>
      <c r="M821" s="292"/>
      <c r="N821" s="293" t="s">
        <v>729</v>
      </c>
      <c r="P821" s="89"/>
      <c r="Q821" s="84"/>
      <c r="R821" s="85"/>
      <c r="S821" s="85"/>
      <c r="T821" s="85"/>
      <c r="U821" s="112"/>
      <c r="V821" s="108"/>
      <c r="W821" s="109"/>
      <c r="X821" s="85"/>
      <c r="Y821" s="85"/>
      <c r="Z821" s="85"/>
      <c r="AA821" s="85"/>
      <c r="AB821" s="85"/>
      <c r="AC821" s="85"/>
      <c r="AD821" s="85"/>
    </row>
    <row r="822" spans="1:32" ht="15.6">
      <c r="A822" s="288" t="s">
        <v>732</v>
      </c>
      <c r="B822" s="111"/>
      <c r="D822" s="87"/>
      <c r="E822" s="294" t="s">
        <v>720</v>
      </c>
      <c r="F822" s="289"/>
      <c r="H822" s="288" t="s">
        <v>721</v>
      </c>
      <c r="I822" s="290"/>
      <c r="J822" s="289"/>
      <c r="K822" s="291"/>
      <c r="L822" s="87"/>
      <c r="M822" s="292"/>
      <c r="N822" s="293" t="s">
        <v>722</v>
      </c>
      <c r="P822" s="89"/>
      <c r="Q822" s="84"/>
      <c r="R822" s="85"/>
      <c r="S822" s="85"/>
      <c r="T822" s="85"/>
      <c r="U822" s="112"/>
      <c r="V822" s="108"/>
      <c r="W822" s="109"/>
      <c r="X822" s="85"/>
      <c r="Y822" s="85"/>
      <c r="Z822" s="85"/>
      <c r="AA822" s="85"/>
      <c r="AB822" s="85"/>
      <c r="AC822" s="85"/>
      <c r="AD822" s="85"/>
    </row>
    <row r="823" spans="1:32" ht="15.6">
      <c r="B823" s="111"/>
      <c r="E823" s="111"/>
      <c r="F823" s="111"/>
      <c r="G823" s="199"/>
      <c r="H823" s="199"/>
      <c r="J823" s="200"/>
      <c r="K823" s="342"/>
      <c r="L823" s="300"/>
      <c r="M823" s="300"/>
      <c r="N823" s="300"/>
      <c r="O823" s="201"/>
    </row>
    <row r="824" spans="1:32" ht="17.399999999999999">
      <c r="A824" s="303"/>
      <c r="B824" s="303"/>
      <c r="C824" s="95"/>
      <c r="D824" s="312" t="s">
        <v>213</v>
      </c>
      <c r="E824" s="303"/>
      <c r="F824" s="303"/>
      <c r="G824" s="339"/>
      <c r="H824" s="339"/>
      <c r="I824" s="340"/>
      <c r="J824" s="304"/>
      <c r="K824" s="341"/>
      <c r="L824" s="341"/>
      <c r="M824" s="341"/>
      <c r="N824" s="341"/>
      <c r="O824" s="336"/>
    </row>
    <row r="825" spans="1:32" ht="105" outlineLevel="1">
      <c r="A825" s="84">
        <v>80</v>
      </c>
      <c r="B825" s="84"/>
      <c r="C825" s="85"/>
      <c r="D825" s="80" t="s">
        <v>588</v>
      </c>
      <c r="E825" s="84">
        <v>0</v>
      </c>
      <c r="F825" s="189" t="s">
        <v>143</v>
      </c>
      <c r="G825" s="156"/>
      <c r="H825" s="156"/>
      <c r="I825" s="158">
        <v>1</v>
      </c>
      <c r="J825" s="186" t="str">
        <f>F825</f>
        <v>Set</v>
      </c>
      <c r="K825" s="107">
        <v>175180</v>
      </c>
      <c r="L825" s="171">
        <f t="shared" ref="L825:L834" si="57">I825*K825</f>
        <v>175180</v>
      </c>
      <c r="M825" s="171">
        <f t="shared" ref="M825:M834" si="58">IF(L825&gt;H825,L825-H825,0)</f>
        <v>175180</v>
      </c>
      <c r="N825" s="170">
        <f t="shared" ref="N825:N834" si="59">IF(H825&gt;L825,H825-L825,0)</f>
        <v>0</v>
      </c>
      <c r="O825" s="172" t="s">
        <v>849</v>
      </c>
      <c r="P825" s="111" t="s">
        <v>232</v>
      </c>
    </row>
    <row r="826" spans="1:32" ht="105" outlineLevel="1">
      <c r="A826" s="84">
        <v>81</v>
      </c>
      <c r="B826" s="84"/>
      <c r="C826" s="85"/>
      <c r="D826" s="80" t="s">
        <v>589</v>
      </c>
      <c r="E826" s="84">
        <v>0</v>
      </c>
      <c r="F826" s="189" t="s">
        <v>143</v>
      </c>
      <c r="G826" s="156"/>
      <c r="H826" s="156"/>
      <c r="I826" s="158">
        <v>1</v>
      </c>
      <c r="J826" s="186" t="str">
        <f t="shared" ref="J826:J830" si="60">F826</f>
        <v>Set</v>
      </c>
      <c r="K826" s="107">
        <v>9620</v>
      </c>
      <c r="L826" s="171">
        <f t="shared" si="57"/>
        <v>9620</v>
      </c>
      <c r="M826" s="171">
        <f t="shared" si="58"/>
        <v>9620</v>
      </c>
      <c r="N826" s="170">
        <f t="shared" si="59"/>
        <v>0</v>
      </c>
      <c r="O826" s="172" t="s">
        <v>850</v>
      </c>
      <c r="P826" s="111" t="s">
        <v>232</v>
      </c>
    </row>
    <row r="827" spans="1:32" ht="105" outlineLevel="1">
      <c r="A827" s="84">
        <v>82</v>
      </c>
      <c r="B827" s="84"/>
      <c r="C827" s="85"/>
      <c r="D827" s="80" t="s">
        <v>590</v>
      </c>
      <c r="E827" s="84">
        <v>0</v>
      </c>
      <c r="F827" s="189" t="s">
        <v>143</v>
      </c>
      <c r="G827" s="156"/>
      <c r="H827" s="156"/>
      <c r="I827" s="158">
        <v>1</v>
      </c>
      <c r="J827" s="186" t="str">
        <f t="shared" si="60"/>
        <v>Set</v>
      </c>
      <c r="K827" s="107">
        <v>175180</v>
      </c>
      <c r="L827" s="171">
        <f t="shared" si="57"/>
        <v>175180</v>
      </c>
      <c r="M827" s="171">
        <f t="shared" si="58"/>
        <v>175180</v>
      </c>
      <c r="N827" s="170">
        <f t="shared" si="59"/>
        <v>0</v>
      </c>
      <c r="O827" s="172" t="s">
        <v>850</v>
      </c>
      <c r="P827" s="111" t="s">
        <v>232</v>
      </c>
    </row>
    <row r="828" spans="1:32" ht="105" outlineLevel="1">
      <c r="A828" s="84">
        <v>83</v>
      </c>
      <c r="B828" s="84"/>
      <c r="C828" s="85"/>
      <c r="D828" s="80" t="s">
        <v>591</v>
      </c>
      <c r="E828" s="84">
        <v>0</v>
      </c>
      <c r="F828" s="189" t="s">
        <v>143</v>
      </c>
      <c r="G828" s="156"/>
      <c r="H828" s="156"/>
      <c r="I828" s="158">
        <v>1</v>
      </c>
      <c r="J828" s="186" t="str">
        <f t="shared" si="60"/>
        <v>Set</v>
      </c>
      <c r="K828" s="107">
        <v>175180</v>
      </c>
      <c r="L828" s="171">
        <f t="shared" si="57"/>
        <v>175180</v>
      </c>
      <c r="M828" s="171">
        <f t="shared" si="58"/>
        <v>175180</v>
      </c>
      <c r="N828" s="170">
        <f t="shared" si="59"/>
        <v>0</v>
      </c>
      <c r="O828" s="172" t="s">
        <v>850</v>
      </c>
      <c r="P828" s="111" t="s">
        <v>232</v>
      </c>
    </row>
    <row r="829" spans="1:32" ht="105" outlineLevel="1">
      <c r="A829" s="84">
        <v>84</v>
      </c>
      <c r="B829" s="84"/>
      <c r="C829" s="85"/>
      <c r="D829" s="80" t="s">
        <v>592</v>
      </c>
      <c r="E829" s="84">
        <v>0</v>
      </c>
      <c r="F829" s="189" t="s">
        <v>0</v>
      </c>
      <c r="G829" s="156"/>
      <c r="H829" s="156"/>
      <c r="I829" s="158">
        <v>6</v>
      </c>
      <c r="J829" s="186" t="str">
        <f t="shared" si="60"/>
        <v>Nos</v>
      </c>
      <c r="K829" s="107">
        <v>12470</v>
      </c>
      <c r="L829" s="171">
        <f t="shared" si="57"/>
        <v>74820</v>
      </c>
      <c r="M829" s="171">
        <f t="shared" si="58"/>
        <v>74820</v>
      </c>
      <c r="N829" s="170">
        <f t="shared" si="59"/>
        <v>0</v>
      </c>
      <c r="O829" s="172" t="s">
        <v>850</v>
      </c>
      <c r="P829" s="111" t="s">
        <v>232</v>
      </c>
    </row>
    <row r="830" spans="1:32" s="111" customFormat="1" ht="105" outlineLevel="1">
      <c r="A830" s="84">
        <v>85</v>
      </c>
      <c r="B830" s="84"/>
      <c r="C830" s="85"/>
      <c r="D830" s="729" t="s">
        <v>593</v>
      </c>
      <c r="E830" s="84">
        <v>0</v>
      </c>
      <c r="F830" s="189" t="s">
        <v>202</v>
      </c>
      <c r="G830" s="156"/>
      <c r="H830" s="156"/>
      <c r="I830" s="158">
        <v>3</v>
      </c>
      <c r="J830" s="186" t="str">
        <f t="shared" si="60"/>
        <v>Nos.</v>
      </c>
      <c r="K830" s="107">
        <v>930</v>
      </c>
      <c r="L830" s="171">
        <f t="shared" si="57"/>
        <v>2790</v>
      </c>
      <c r="M830" s="171">
        <f t="shared" si="58"/>
        <v>2790</v>
      </c>
      <c r="N830" s="170">
        <f t="shared" si="59"/>
        <v>0</v>
      </c>
      <c r="O830" s="172" t="s">
        <v>850</v>
      </c>
      <c r="P830" s="111" t="s">
        <v>232</v>
      </c>
      <c r="R830" s="87"/>
      <c r="S830" s="87"/>
      <c r="T830" s="149"/>
      <c r="U830" s="87"/>
      <c r="V830" s="87"/>
      <c r="W830" s="87"/>
      <c r="X830" s="87"/>
      <c r="Y830" s="87"/>
      <c r="Z830" s="87"/>
      <c r="AA830" s="87"/>
      <c r="AB830" s="87"/>
      <c r="AC830" s="87"/>
      <c r="AD830" s="87"/>
      <c r="AE830" s="87"/>
      <c r="AF830" s="87"/>
    </row>
    <row r="831" spans="1:32" s="111" customFormat="1" ht="252" customHeight="1" outlineLevel="1">
      <c r="A831" s="84">
        <v>86</v>
      </c>
      <c r="B831" s="84"/>
      <c r="C831" s="85"/>
      <c r="D831" s="80" t="s">
        <v>594</v>
      </c>
      <c r="E831" s="84">
        <v>0</v>
      </c>
      <c r="F831" s="189" t="s">
        <v>202</v>
      </c>
      <c r="G831" s="168"/>
      <c r="H831" s="169"/>
      <c r="I831" s="105">
        <v>2</v>
      </c>
      <c r="J831" s="102" t="s">
        <v>0</v>
      </c>
      <c r="K831" s="107">
        <v>20850</v>
      </c>
      <c r="L831" s="171">
        <f t="shared" si="57"/>
        <v>41700</v>
      </c>
      <c r="M831" s="171">
        <f t="shared" si="58"/>
        <v>41700</v>
      </c>
      <c r="N831" s="170">
        <f t="shared" si="59"/>
        <v>0</v>
      </c>
      <c r="O831" s="172" t="s">
        <v>850</v>
      </c>
      <c r="P831" s="111" t="s">
        <v>232</v>
      </c>
      <c r="R831" s="87"/>
      <c r="S831" s="87"/>
      <c r="T831" s="149"/>
      <c r="U831" s="87"/>
      <c r="V831" s="87"/>
      <c r="W831" s="87"/>
      <c r="X831" s="87"/>
      <c r="Y831" s="87"/>
      <c r="Z831" s="87"/>
      <c r="AA831" s="87"/>
      <c r="AB831" s="87"/>
      <c r="AC831" s="87"/>
      <c r="AD831" s="87"/>
      <c r="AE831" s="87"/>
      <c r="AF831" s="87"/>
    </row>
    <row r="832" spans="1:32" s="111" customFormat="1" ht="250.2" customHeight="1" outlineLevel="1">
      <c r="A832" s="84">
        <v>87</v>
      </c>
      <c r="B832" s="84"/>
      <c r="C832" s="85"/>
      <c r="D832" s="80" t="s">
        <v>595</v>
      </c>
      <c r="E832" s="84">
        <v>0</v>
      </c>
      <c r="F832" s="189" t="s">
        <v>202</v>
      </c>
      <c r="G832" s="168"/>
      <c r="H832" s="169"/>
      <c r="I832" s="105">
        <v>2</v>
      </c>
      <c r="J832" s="102" t="s">
        <v>0</v>
      </c>
      <c r="K832" s="107">
        <v>17850</v>
      </c>
      <c r="L832" s="171">
        <f t="shared" si="57"/>
        <v>35700</v>
      </c>
      <c r="M832" s="171">
        <f t="shared" si="58"/>
        <v>35700</v>
      </c>
      <c r="N832" s="170">
        <f t="shared" si="59"/>
        <v>0</v>
      </c>
      <c r="O832" s="172" t="s">
        <v>850</v>
      </c>
      <c r="P832" s="111" t="s">
        <v>232</v>
      </c>
      <c r="R832" s="87"/>
      <c r="S832" s="87"/>
      <c r="T832" s="149"/>
      <c r="U832" s="87"/>
      <c r="V832" s="87"/>
      <c r="W832" s="87"/>
      <c r="X832" s="87"/>
      <c r="Y832" s="87"/>
      <c r="Z832" s="87"/>
      <c r="AA832" s="87"/>
      <c r="AB832" s="87"/>
      <c r="AC832" s="87"/>
      <c r="AD832" s="87"/>
      <c r="AE832" s="87"/>
      <c r="AF832" s="87"/>
    </row>
    <row r="833" spans="1:32" s="111" customFormat="1" ht="250.95" customHeight="1" outlineLevel="1">
      <c r="A833" s="84">
        <v>88</v>
      </c>
      <c r="B833" s="84"/>
      <c r="C833" s="85"/>
      <c r="D833" s="80" t="s">
        <v>596</v>
      </c>
      <c r="E833" s="84">
        <v>0</v>
      </c>
      <c r="F833" s="189" t="s">
        <v>202</v>
      </c>
      <c r="G833" s="168"/>
      <c r="H833" s="169"/>
      <c r="I833" s="105">
        <v>2</v>
      </c>
      <c r="J833" s="102" t="s">
        <v>0</v>
      </c>
      <c r="K833" s="107">
        <v>29250</v>
      </c>
      <c r="L833" s="171">
        <f t="shared" si="57"/>
        <v>58500</v>
      </c>
      <c r="M833" s="171">
        <f t="shared" si="58"/>
        <v>58500</v>
      </c>
      <c r="N833" s="170">
        <f t="shared" si="59"/>
        <v>0</v>
      </c>
      <c r="O833" s="172" t="s">
        <v>850</v>
      </c>
      <c r="P833" s="111" t="s">
        <v>232</v>
      </c>
      <c r="R833" s="87"/>
      <c r="S833" s="87"/>
      <c r="T833" s="149"/>
      <c r="U833" s="87"/>
      <c r="V833" s="87"/>
      <c r="W833" s="87"/>
      <c r="X833" s="87"/>
      <c r="Y833" s="87"/>
      <c r="Z833" s="87"/>
      <c r="AA833" s="87"/>
      <c r="AB833" s="87"/>
      <c r="AC833" s="87"/>
      <c r="AD833" s="87"/>
      <c r="AE833" s="87"/>
      <c r="AF833" s="87"/>
    </row>
    <row r="834" spans="1:32" s="111" customFormat="1" ht="252" customHeight="1" outlineLevel="1">
      <c r="A834" s="84">
        <v>89</v>
      </c>
      <c r="B834" s="84"/>
      <c r="C834" s="85"/>
      <c r="D834" s="80" t="s">
        <v>597</v>
      </c>
      <c r="E834" s="84">
        <v>0</v>
      </c>
      <c r="F834" s="189" t="s">
        <v>202</v>
      </c>
      <c r="G834" s="168"/>
      <c r="H834" s="169"/>
      <c r="I834" s="105">
        <v>2</v>
      </c>
      <c r="J834" s="102" t="s">
        <v>0</v>
      </c>
      <c r="K834" s="107">
        <v>33000</v>
      </c>
      <c r="L834" s="171">
        <f t="shared" si="57"/>
        <v>66000</v>
      </c>
      <c r="M834" s="171">
        <f t="shared" si="58"/>
        <v>66000</v>
      </c>
      <c r="N834" s="170">
        <f t="shared" si="59"/>
        <v>0</v>
      </c>
      <c r="O834" s="172" t="s">
        <v>838</v>
      </c>
      <c r="P834" s="111" t="s">
        <v>232</v>
      </c>
      <c r="R834" s="87"/>
      <c r="S834" s="87"/>
      <c r="T834" s="149"/>
      <c r="U834" s="87"/>
      <c r="V834" s="87"/>
      <c r="W834" s="87"/>
      <c r="X834" s="87"/>
      <c r="Y834" s="87"/>
      <c r="Z834" s="87"/>
      <c r="AA834" s="87"/>
      <c r="AB834" s="87"/>
      <c r="AC834" s="87"/>
      <c r="AD834" s="87"/>
      <c r="AE834" s="87"/>
      <c r="AF834" s="87"/>
    </row>
    <row r="835" spans="1:32" s="111" customFormat="1" outlineLevel="1">
      <c r="A835" s="84"/>
      <c r="B835" s="85"/>
      <c r="C835" s="85"/>
      <c r="D835" s="80"/>
      <c r="E835" s="102"/>
      <c r="F835" s="101"/>
      <c r="G835" s="168"/>
      <c r="H835" s="169"/>
      <c r="I835" s="102"/>
      <c r="J835" s="102"/>
      <c r="K835" s="107"/>
      <c r="L835" s="107"/>
      <c r="M835" s="171"/>
      <c r="N835" s="170"/>
      <c r="O835" s="172"/>
      <c r="P835" s="111" t="s">
        <v>232</v>
      </c>
      <c r="R835" s="87"/>
      <c r="S835" s="87"/>
      <c r="T835" s="149"/>
      <c r="U835" s="87"/>
      <c r="V835" s="87"/>
      <c r="W835" s="87"/>
      <c r="X835" s="87"/>
      <c r="Y835" s="87"/>
      <c r="Z835" s="87"/>
      <c r="AA835" s="87"/>
      <c r="AB835" s="87"/>
      <c r="AC835" s="87"/>
      <c r="AD835" s="87"/>
      <c r="AE835" s="87"/>
      <c r="AF835" s="87"/>
    </row>
    <row r="836" spans="1:32" s="111" customFormat="1" ht="22.2" customHeight="1">
      <c r="A836" s="80"/>
      <c r="B836" s="85"/>
      <c r="C836" s="85"/>
      <c r="D836" s="80"/>
      <c r="E836" s="84"/>
      <c r="F836" s="84"/>
      <c r="G836" s="156"/>
      <c r="H836" s="156"/>
      <c r="I836" s="186"/>
      <c r="J836" s="186"/>
      <c r="K836" s="187" t="s">
        <v>215</v>
      </c>
      <c r="L836" s="188">
        <f>SUM(L825:L835)</f>
        <v>814670</v>
      </c>
      <c r="M836" s="188">
        <f t="shared" ref="M836:N836" si="61">SUM(M825:M835)</f>
        <v>814670</v>
      </c>
      <c r="N836" s="188">
        <f t="shared" si="61"/>
        <v>0</v>
      </c>
      <c r="O836" s="344"/>
      <c r="R836" s="87"/>
      <c r="S836" s="87"/>
      <c r="T836" s="149"/>
      <c r="U836" s="87"/>
      <c r="V836" s="87"/>
      <c r="W836" s="87"/>
      <c r="X836" s="87"/>
      <c r="Y836" s="87"/>
      <c r="Z836" s="87"/>
      <c r="AA836" s="87"/>
      <c r="AB836" s="87"/>
      <c r="AC836" s="87"/>
      <c r="AD836" s="87"/>
      <c r="AE836" s="87"/>
      <c r="AF836" s="87"/>
    </row>
    <row r="837" spans="1:32" s="111" customFormat="1" ht="22.2" customHeight="1">
      <c r="A837" s="198"/>
      <c r="B837" s="87"/>
      <c r="C837" s="87"/>
      <c r="D837" s="198"/>
      <c r="G837" s="199"/>
      <c r="H837" s="199"/>
      <c r="I837" s="200"/>
      <c r="J837" s="200"/>
      <c r="K837" s="342"/>
      <c r="L837" s="300"/>
      <c r="M837" s="300"/>
      <c r="N837" s="300"/>
      <c r="O837" s="348"/>
      <c r="R837" s="87"/>
      <c r="S837" s="87"/>
      <c r="T837" s="149"/>
      <c r="U837" s="87"/>
      <c r="V837" s="87"/>
      <c r="W837" s="87"/>
      <c r="X837" s="87"/>
      <c r="Y837" s="87"/>
      <c r="Z837" s="87"/>
      <c r="AA837" s="87"/>
      <c r="AB837" s="87"/>
      <c r="AC837" s="87"/>
      <c r="AD837" s="87"/>
      <c r="AE837" s="87"/>
      <c r="AF837" s="87"/>
    </row>
    <row r="838" spans="1:32" s="111" customFormat="1" ht="22.2" customHeight="1">
      <c r="A838" s="198"/>
      <c r="B838" s="87"/>
      <c r="C838" s="87"/>
      <c r="D838" s="198"/>
      <c r="G838" s="199"/>
      <c r="H838" s="199"/>
      <c r="I838" s="200"/>
      <c r="J838" s="200"/>
      <c r="K838" s="342"/>
      <c r="L838" s="300"/>
      <c r="M838" s="300"/>
      <c r="N838" s="300"/>
      <c r="O838" s="348"/>
      <c r="R838" s="87"/>
      <c r="S838" s="87"/>
      <c r="T838" s="149"/>
      <c r="U838" s="87"/>
      <c r="V838" s="87"/>
      <c r="W838" s="87"/>
      <c r="X838" s="87"/>
      <c r="Y838" s="87"/>
      <c r="Z838" s="87"/>
      <c r="AA838" s="87"/>
      <c r="AB838" s="87"/>
      <c r="AC838" s="87"/>
      <c r="AD838" s="87"/>
      <c r="AE838" s="87"/>
      <c r="AF838" s="87"/>
    </row>
    <row r="839" spans="1:32" ht="24" customHeight="1">
      <c r="A839" s="288" t="s">
        <v>731</v>
      </c>
      <c r="B839" s="111"/>
      <c r="D839" s="87"/>
      <c r="E839" s="294" t="s">
        <v>730</v>
      </c>
      <c r="F839" s="289"/>
      <c r="H839" s="288" t="s">
        <v>728</v>
      </c>
      <c r="I839" s="290"/>
      <c r="J839" s="289"/>
      <c r="K839" s="291"/>
      <c r="L839" s="87"/>
      <c r="M839" s="292"/>
      <c r="N839" s="293" t="s">
        <v>729</v>
      </c>
      <c r="P839" s="89"/>
      <c r="Q839" s="84"/>
      <c r="R839" s="85"/>
      <c r="S839" s="85"/>
      <c r="T839" s="85"/>
      <c r="U839" s="112"/>
      <c r="V839" s="108"/>
      <c r="W839" s="109"/>
      <c r="X839" s="85"/>
      <c r="Y839" s="85"/>
      <c r="Z839" s="85"/>
      <c r="AA839" s="85"/>
      <c r="AB839" s="85"/>
      <c r="AC839" s="85"/>
      <c r="AD839" s="85"/>
    </row>
    <row r="840" spans="1:32" ht="24" customHeight="1">
      <c r="A840" s="288" t="s">
        <v>732</v>
      </c>
      <c r="B840" s="111"/>
      <c r="D840" s="87"/>
      <c r="E840" s="294" t="s">
        <v>720</v>
      </c>
      <c r="F840" s="289"/>
      <c r="H840" s="288" t="s">
        <v>721</v>
      </c>
      <c r="I840" s="290"/>
      <c r="J840" s="289"/>
      <c r="K840" s="291"/>
      <c r="L840" s="87"/>
      <c r="M840" s="292"/>
      <c r="N840" s="293" t="s">
        <v>722</v>
      </c>
      <c r="P840" s="89"/>
      <c r="Q840" s="84"/>
      <c r="R840" s="85"/>
      <c r="S840" s="85"/>
      <c r="T840" s="85"/>
      <c r="U840" s="112"/>
      <c r="V840" s="108"/>
      <c r="W840" s="109"/>
      <c r="X840" s="85"/>
      <c r="Y840" s="85"/>
      <c r="Z840" s="85"/>
      <c r="AA840" s="85"/>
      <c r="AB840" s="85"/>
      <c r="AC840" s="85"/>
      <c r="AD840" s="85"/>
    </row>
    <row r="841" spans="1:32" s="362" customFormat="1" ht="34.200000000000003" customHeight="1">
      <c r="A841" s="371"/>
      <c r="B841" s="371"/>
      <c r="C841" s="371"/>
      <c r="D841" s="371"/>
      <c r="E841" s="372"/>
      <c r="F841" s="373"/>
      <c r="G841" s="374" t="s">
        <v>218</v>
      </c>
      <c r="H841" s="375">
        <f>SUM(H671:H836)</f>
        <v>0</v>
      </c>
      <c r="I841" s="376"/>
      <c r="J841" s="376"/>
      <c r="K841" s="377"/>
      <c r="L841" s="370">
        <f>L836+L817+L804+L795+L756+L746+L690</f>
        <v>4541828.0999999996</v>
      </c>
      <c r="M841" s="370">
        <f>M836+M817+M804+M795+M756+M746+M690</f>
        <v>4541828.0999999996</v>
      </c>
      <c r="N841" s="370">
        <f>N836+N817+N804+N795+N756+N746+N690</f>
        <v>0</v>
      </c>
      <c r="O841" s="378"/>
      <c r="R841" s="379"/>
      <c r="S841" s="379"/>
      <c r="T841" s="380"/>
      <c r="U841" s="379"/>
      <c r="V841" s="379"/>
      <c r="W841" s="379"/>
      <c r="X841" s="379"/>
      <c r="Y841" s="379"/>
      <c r="Z841" s="379"/>
      <c r="AA841" s="379"/>
      <c r="AB841" s="379"/>
      <c r="AC841" s="379"/>
      <c r="AD841" s="379"/>
      <c r="AE841" s="379"/>
      <c r="AF841" s="379"/>
    </row>
    <row r="842" spans="1:32" s="362" customFormat="1" ht="34.200000000000003" customHeight="1">
      <c r="A842" s="381"/>
      <c r="B842" s="381"/>
      <c r="C842" s="381"/>
      <c r="D842" s="382" t="s">
        <v>748</v>
      </c>
      <c r="E842" s="383"/>
      <c r="F842" s="383"/>
      <c r="G842" s="384"/>
      <c r="H842" s="190">
        <f>H841+H663</f>
        <v>43854853</v>
      </c>
      <c r="I842" s="191"/>
      <c r="J842" s="191"/>
      <c r="K842" s="192"/>
      <c r="L842" s="193">
        <f>L841+L663</f>
        <v>46799434.100000001</v>
      </c>
      <c r="M842" s="193">
        <f>M841+M663</f>
        <v>6396297.6999999993</v>
      </c>
      <c r="N842" s="193">
        <f>N841+N663</f>
        <v>3451717</v>
      </c>
      <c r="O842" s="345"/>
      <c r="R842" s="379"/>
      <c r="S842" s="379"/>
      <c r="T842" s="380"/>
      <c r="U842" s="379"/>
      <c r="V842" s="379"/>
      <c r="W842" s="379"/>
      <c r="X842" s="379"/>
      <c r="Y842" s="379"/>
      <c r="Z842" s="379"/>
      <c r="AA842" s="379"/>
      <c r="AB842" s="379"/>
      <c r="AC842" s="379"/>
      <c r="AD842" s="379"/>
      <c r="AE842" s="379"/>
      <c r="AF842" s="379"/>
    </row>
    <row r="843" spans="1:32" s="111" customFormat="1" ht="34.200000000000003" customHeight="1">
      <c r="A843" s="194"/>
      <c r="B843" s="194"/>
      <c r="C843" s="194"/>
      <c r="D843" s="194"/>
      <c r="E843" s="195"/>
      <c r="F843" s="195"/>
      <c r="G843" s="196"/>
      <c r="H843" s="196"/>
      <c r="I843" s="386"/>
      <c r="J843" s="386"/>
      <c r="K843" s="385" t="s">
        <v>219</v>
      </c>
      <c r="L843" s="385">
        <f>L842-H842</f>
        <v>2944581.1000000015</v>
      </c>
      <c r="M843" s="197"/>
      <c r="N843" s="197"/>
      <c r="O843" s="346"/>
      <c r="R843" s="87"/>
      <c r="S843" s="87"/>
      <c r="T843" s="149"/>
      <c r="U843" s="87"/>
      <c r="V843" s="87"/>
      <c r="W843" s="87"/>
      <c r="X843" s="87"/>
      <c r="Y843" s="87"/>
      <c r="Z843" s="87"/>
      <c r="AA843" s="87"/>
      <c r="AB843" s="87"/>
      <c r="AC843" s="87"/>
      <c r="AD843" s="87"/>
      <c r="AE843" s="87"/>
      <c r="AF843" s="87"/>
    </row>
    <row r="844" spans="1:32" s="111" customFormat="1" ht="21" customHeight="1">
      <c r="A844" s="353"/>
      <c r="B844" s="353"/>
      <c r="C844" s="353"/>
      <c r="D844" s="353"/>
      <c r="E844" s="354"/>
      <c r="F844" s="354"/>
      <c r="G844" s="355"/>
      <c r="H844" s="355"/>
      <c r="I844" s="356"/>
      <c r="J844" s="356"/>
      <c r="K844" s="357"/>
      <c r="L844" s="358"/>
      <c r="M844" s="357"/>
      <c r="N844" s="357"/>
      <c r="O844" s="359"/>
      <c r="R844" s="87"/>
      <c r="S844" s="87"/>
      <c r="T844" s="149"/>
      <c r="U844" s="87"/>
      <c r="V844" s="87"/>
      <c r="W844" s="87"/>
      <c r="X844" s="87"/>
      <c r="Y844" s="87"/>
      <c r="Z844" s="87"/>
      <c r="AA844" s="87"/>
      <c r="AB844" s="87"/>
      <c r="AC844" s="87"/>
      <c r="AD844" s="87"/>
      <c r="AE844" s="87"/>
      <c r="AF844" s="87"/>
    </row>
    <row r="845" spans="1:32" s="111" customFormat="1" ht="17.399999999999999">
      <c r="A845" s="387" t="s">
        <v>716</v>
      </c>
      <c r="B845" s="360"/>
      <c r="C845" s="360"/>
      <c r="D845" s="361">
        <f>H842</f>
        <v>43854853</v>
      </c>
      <c r="E845" s="362"/>
      <c r="F845" s="362"/>
      <c r="G845" s="390" t="s">
        <v>245</v>
      </c>
      <c r="H845" s="363">
        <f>M842</f>
        <v>6396297.6999999993</v>
      </c>
      <c r="I845" s="200"/>
      <c r="J845" s="200"/>
      <c r="K845" s="200"/>
      <c r="L845" s="200"/>
      <c r="M845" s="200"/>
      <c r="N845" s="200"/>
      <c r="O845" s="201"/>
      <c r="R845" s="87"/>
      <c r="S845" s="87"/>
      <c r="T845" s="149"/>
      <c r="U845" s="87"/>
      <c r="V845" s="87"/>
      <c r="W845" s="87"/>
      <c r="X845" s="87"/>
      <c r="Y845" s="87"/>
      <c r="Z845" s="87"/>
      <c r="AA845" s="87"/>
      <c r="AB845" s="87"/>
      <c r="AC845" s="87"/>
      <c r="AD845" s="87"/>
      <c r="AE845" s="87"/>
      <c r="AF845" s="87"/>
    </row>
    <row r="846" spans="1:32" s="111" customFormat="1" ht="17.399999999999999">
      <c r="A846" s="388" t="s">
        <v>717</v>
      </c>
      <c r="B846" s="364"/>
      <c r="C846" s="364"/>
      <c r="D846" s="365">
        <f>L842</f>
        <v>46799434.100000001</v>
      </c>
      <c r="E846" s="364"/>
      <c r="F846" s="364"/>
      <c r="G846" s="391" t="s">
        <v>246</v>
      </c>
      <c r="H846" s="366">
        <f>N842</f>
        <v>3451717</v>
      </c>
      <c r="I846" s="200"/>
      <c r="J846" s="200"/>
      <c r="K846" s="200"/>
      <c r="L846" s="200"/>
      <c r="M846" s="200"/>
      <c r="N846" s="200"/>
      <c r="O846" s="201"/>
      <c r="R846" s="87"/>
      <c r="S846" s="87"/>
      <c r="T846" s="149"/>
      <c r="U846" s="87"/>
      <c r="V846" s="87"/>
      <c r="W846" s="87"/>
      <c r="X846" s="87"/>
      <c r="Y846" s="87"/>
      <c r="Z846" s="87"/>
      <c r="AA846" s="87"/>
      <c r="AB846" s="87"/>
      <c r="AC846" s="87"/>
      <c r="AD846" s="87"/>
      <c r="AE846" s="87"/>
      <c r="AF846" s="87"/>
    </row>
    <row r="847" spans="1:32" ht="22.2" customHeight="1" thickBot="1">
      <c r="A847" s="389" t="s">
        <v>718</v>
      </c>
      <c r="B847" s="367"/>
      <c r="C847" s="368"/>
      <c r="D847" s="393">
        <f>D846-D845</f>
        <v>2944581.1000000015</v>
      </c>
      <c r="E847" s="369"/>
      <c r="F847" s="369"/>
      <c r="G847" s="392" t="s">
        <v>718</v>
      </c>
      <c r="H847" s="394">
        <f>H845-H846</f>
        <v>2944580.6999999993</v>
      </c>
      <c r="I847" s="290"/>
      <c r="J847" s="289"/>
      <c r="K847" s="291"/>
      <c r="L847" s="292"/>
      <c r="M847" s="292"/>
      <c r="N847" s="292"/>
      <c r="P847" s="349"/>
      <c r="Q847" s="303"/>
      <c r="R847" s="95"/>
      <c r="S847" s="95"/>
      <c r="T847" s="95"/>
      <c r="U847" s="350"/>
      <c r="V847" s="351"/>
      <c r="W847" s="352"/>
      <c r="X847" s="95"/>
      <c r="Y847" s="95"/>
      <c r="Z847" s="95"/>
      <c r="AA847" s="95"/>
      <c r="AB847" s="95"/>
      <c r="AC847" s="95"/>
      <c r="AD847" s="95"/>
    </row>
    <row r="848" spans="1:32" ht="24" customHeight="1" thickTop="1">
      <c r="A848" s="289"/>
      <c r="B848" s="111"/>
      <c r="C848" s="200"/>
      <c r="E848" s="289"/>
      <c r="F848" s="289"/>
      <c r="G848" s="301"/>
      <c r="H848" s="301"/>
      <c r="I848" s="290"/>
      <c r="J848" s="289"/>
      <c r="K848" s="291"/>
      <c r="L848" s="292"/>
      <c r="M848" s="292"/>
      <c r="N848" s="292"/>
      <c r="P848" s="89"/>
      <c r="Q848" s="84"/>
      <c r="R848" s="85"/>
      <c r="S848" s="85"/>
      <c r="T848" s="85"/>
      <c r="U848" s="112"/>
      <c r="V848" s="108"/>
      <c r="W848" s="109"/>
      <c r="X848" s="85"/>
      <c r="Y848" s="85"/>
      <c r="Z848" s="85"/>
      <c r="AA848" s="85"/>
      <c r="AB848" s="85"/>
      <c r="AC848" s="85"/>
      <c r="AD848" s="85"/>
    </row>
    <row r="849" spans="1:32" ht="24" customHeight="1">
      <c r="A849" s="289"/>
      <c r="B849" s="111"/>
      <c r="C849" s="200"/>
      <c r="E849" s="289"/>
      <c r="F849" s="289"/>
      <c r="G849" s="301"/>
      <c r="H849" s="301"/>
      <c r="I849" s="290"/>
      <c r="J849" s="289"/>
      <c r="K849" s="291"/>
      <c r="L849" s="292"/>
      <c r="M849" s="292"/>
      <c r="N849" s="292"/>
      <c r="P849" s="89"/>
      <c r="Q849" s="84"/>
      <c r="R849" s="85"/>
      <c r="S849" s="85"/>
      <c r="T849" s="85"/>
      <c r="U849" s="112"/>
      <c r="V849" s="108"/>
      <c r="W849" s="109"/>
      <c r="X849" s="85"/>
      <c r="Y849" s="85"/>
      <c r="Z849" s="85"/>
      <c r="AA849" s="85"/>
      <c r="AB849" s="85"/>
      <c r="AC849" s="85"/>
      <c r="AD849" s="85"/>
    </row>
    <row r="850" spans="1:32" ht="24" customHeight="1">
      <c r="A850" s="288" t="s">
        <v>731</v>
      </c>
      <c r="B850" s="111"/>
      <c r="D850" s="87"/>
      <c r="E850" s="294" t="s">
        <v>730</v>
      </c>
      <c r="F850" s="289"/>
      <c r="H850" s="288" t="s">
        <v>728</v>
      </c>
      <c r="I850" s="290"/>
      <c r="J850" s="289"/>
      <c r="K850" s="291"/>
      <c r="L850" s="87"/>
      <c r="M850" s="292"/>
      <c r="N850" s="293" t="s">
        <v>729</v>
      </c>
      <c r="P850" s="89"/>
      <c r="Q850" s="84"/>
      <c r="R850" s="85"/>
      <c r="S850" s="85"/>
      <c r="T850" s="85"/>
      <c r="U850" s="112"/>
      <c r="V850" s="108"/>
      <c r="W850" s="109"/>
      <c r="X850" s="85"/>
      <c r="Y850" s="85"/>
      <c r="Z850" s="85"/>
      <c r="AA850" s="85"/>
      <c r="AB850" s="85"/>
      <c r="AC850" s="85"/>
      <c r="AD850" s="85"/>
    </row>
    <row r="851" spans="1:32" ht="24" customHeight="1">
      <c r="A851" s="288" t="s">
        <v>732</v>
      </c>
      <c r="B851" s="111"/>
      <c r="D851" s="87"/>
      <c r="E851" s="294" t="s">
        <v>720</v>
      </c>
      <c r="F851" s="289"/>
      <c r="H851" s="288" t="s">
        <v>721</v>
      </c>
      <c r="I851" s="290"/>
      <c r="J851" s="289"/>
      <c r="K851" s="291"/>
      <c r="L851" s="87"/>
      <c r="M851" s="292"/>
      <c r="N851" s="293" t="s">
        <v>722</v>
      </c>
      <c r="P851" s="89"/>
      <c r="Q851" s="84"/>
      <c r="R851" s="85"/>
      <c r="S851" s="85"/>
      <c r="T851" s="85"/>
      <c r="U851" s="112"/>
      <c r="V851" s="108"/>
      <c r="W851" s="109"/>
      <c r="X851" s="85"/>
      <c r="Y851" s="85"/>
      <c r="Z851" s="85"/>
      <c r="AA851" s="85"/>
      <c r="AB851" s="85"/>
      <c r="AC851" s="85"/>
      <c r="AD851" s="85"/>
    </row>
    <row r="852" spans="1:32" s="111" customFormat="1">
      <c r="A852" s="87"/>
      <c r="B852" s="87"/>
      <c r="C852" s="87"/>
      <c r="D852" s="198"/>
      <c r="G852" s="199"/>
      <c r="H852" s="199"/>
      <c r="I852" s="200"/>
      <c r="J852" s="200"/>
      <c r="K852" s="200"/>
      <c r="L852" s="200"/>
      <c r="M852" s="200"/>
      <c r="N852" s="200"/>
      <c r="O852" s="201"/>
      <c r="R852" s="87"/>
      <c r="S852" s="87"/>
      <c r="T852" s="149"/>
      <c r="U852" s="87"/>
      <c r="V852" s="87"/>
      <c r="W852" s="87"/>
      <c r="X852" s="87"/>
      <c r="Y852" s="87"/>
      <c r="Z852" s="87"/>
      <c r="AA852" s="87"/>
      <c r="AB852" s="87"/>
      <c r="AC852" s="87"/>
      <c r="AD852" s="87"/>
      <c r="AE852" s="87"/>
      <c r="AF852" s="87"/>
    </row>
    <row r="853" spans="1:32" s="111" customFormat="1">
      <c r="A853" s="87"/>
      <c r="B853" s="87"/>
      <c r="C853" s="87"/>
      <c r="D853" s="198"/>
      <c r="E853" s="87"/>
      <c r="F853" s="87"/>
      <c r="G853" s="87"/>
      <c r="H853" s="87"/>
      <c r="I853" s="200"/>
      <c r="J853" s="200"/>
      <c r="K853" s="200"/>
      <c r="L853" s="200"/>
      <c r="M853" s="200"/>
      <c r="N853" s="200"/>
      <c r="O853" s="201"/>
      <c r="R853" s="87"/>
      <c r="S853" s="87"/>
      <c r="T853" s="149"/>
      <c r="U853" s="87"/>
      <c r="V853" s="87"/>
      <c r="W853" s="87"/>
      <c r="X853" s="87"/>
      <c r="Y853" s="87"/>
      <c r="Z853" s="87"/>
      <c r="AA853" s="87"/>
      <c r="AB853" s="87"/>
      <c r="AC853" s="87"/>
      <c r="AD853" s="87"/>
      <c r="AE853" s="87"/>
      <c r="AF853" s="87"/>
    </row>
    <row r="854" spans="1:32" s="111" customFormat="1">
      <c r="A854" s="87"/>
      <c r="B854" s="87"/>
      <c r="C854" s="87"/>
      <c r="D854" s="198"/>
      <c r="E854" s="87"/>
      <c r="F854" s="87"/>
      <c r="G854" s="87"/>
      <c r="H854" s="87"/>
      <c r="I854" s="200"/>
      <c r="J854" s="200"/>
      <c r="K854" s="200"/>
      <c r="L854" s="200"/>
      <c r="M854" s="200"/>
      <c r="N854" s="200"/>
      <c r="O854" s="201"/>
      <c r="R854" s="87"/>
      <c r="S854" s="87"/>
      <c r="T854" s="149"/>
      <c r="U854" s="87"/>
      <c r="V854" s="87"/>
      <c r="W854" s="87"/>
      <c r="X854" s="87"/>
      <c r="Y854" s="87"/>
      <c r="Z854" s="87"/>
      <c r="AA854" s="87"/>
      <c r="AB854" s="87"/>
      <c r="AC854" s="87"/>
      <c r="AD854" s="87"/>
      <c r="AE854" s="87"/>
      <c r="AF854" s="87"/>
    </row>
    <row r="855" spans="1:32" s="111" customFormat="1">
      <c r="A855" s="87"/>
      <c r="B855" s="87"/>
      <c r="C855" s="87"/>
      <c r="D855" s="198"/>
      <c r="E855" s="87"/>
      <c r="F855" s="87"/>
      <c r="G855" s="87"/>
      <c r="H855" s="87"/>
      <c r="I855" s="200"/>
      <c r="J855" s="200"/>
      <c r="K855" s="200"/>
      <c r="L855" s="200"/>
      <c r="M855" s="200"/>
      <c r="N855" s="200"/>
      <c r="O855" s="201"/>
      <c r="R855" s="87"/>
      <c r="S855" s="87"/>
      <c r="T855" s="149"/>
      <c r="U855" s="87"/>
      <c r="V855" s="87"/>
      <c r="W855" s="87"/>
      <c r="X855" s="87"/>
      <c r="Y855" s="87"/>
      <c r="Z855" s="87"/>
      <c r="AA855" s="87"/>
      <c r="AB855" s="87"/>
      <c r="AC855" s="87"/>
      <c r="AD855" s="87"/>
      <c r="AE855" s="87"/>
      <c r="AF855" s="87"/>
    </row>
    <row r="856" spans="1:32" s="111" customFormat="1">
      <c r="A856" s="87"/>
      <c r="B856" s="87"/>
      <c r="C856" s="87"/>
      <c r="D856" s="198"/>
      <c r="E856" s="87"/>
      <c r="F856" s="87"/>
      <c r="G856" s="87"/>
      <c r="H856" s="87"/>
      <c r="I856" s="200"/>
      <c r="J856" s="200"/>
      <c r="K856" s="200"/>
      <c r="L856" s="200"/>
      <c r="M856" s="200"/>
      <c r="N856" s="200"/>
      <c r="O856" s="201"/>
      <c r="R856" s="87"/>
      <c r="S856" s="87"/>
      <c r="T856" s="149"/>
      <c r="U856" s="87"/>
      <c r="V856" s="87"/>
      <c r="W856" s="87"/>
      <c r="X856" s="87"/>
      <c r="Y856" s="87"/>
      <c r="Z856" s="87"/>
      <c r="AA856" s="87"/>
      <c r="AB856" s="87"/>
      <c r="AC856" s="87"/>
      <c r="AD856" s="87"/>
      <c r="AE856" s="87"/>
      <c r="AF856" s="87"/>
    </row>
    <row r="857" spans="1:32" s="111" customFormat="1">
      <c r="A857" s="87"/>
      <c r="B857" s="87"/>
      <c r="C857" s="87"/>
      <c r="D857" s="198"/>
      <c r="E857" s="87"/>
      <c r="F857" s="87"/>
      <c r="G857" s="87"/>
      <c r="H857" s="87"/>
      <c r="I857" s="200"/>
      <c r="J857" s="200"/>
      <c r="K857" s="200"/>
      <c r="L857" s="200"/>
      <c r="M857" s="200"/>
      <c r="N857" s="200"/>
      <c r="O857" s="201"/>
      <c r="R857" s="87"/>
      <c r="S857" s="87"/>
      <c r="T857" s="149"/>
      <c r="U857" s="87"/>
      <c r="V857" s="87"/>
      <c r="W857" s="87"/>
      <c r="X857" s="87"/>
      <c r="Y857" s="87"/>
      <c r="Z857" s="87"/>
      <c r="AA857" s="87"/>
      <c r="AB857" s="87"/>
      <c r="AC857" s="87"/>
      <c r="AD857" s="87"/>
      <c r="AE857" s="87"/>
      <c r="AF857" s="87"/>
    </row>
    <row r="858" spans="1:32" s="111" customFormat="1">
      <c r="A858" s="87"/>
      <c r="B858" s="87"/>
      <c r="C858" s="87"/>
      <c r="D858" s="198"/>
      <c r="E858" s="87"/>
      <c r="F858" s="87"/>
      <c r="G858" s="87"/>
      <c r="H858" s="87"/>
      <c r="I858" s="200"/>
      <c r="J858" s="200"/>
      <c r="K858" s="200"/>
      <c r="L858" s="200"/>
      <c r="M858" s="200"/>
      <c r="N858" s="200"/>
      <c r="O858" s="201"/>
      <c r="R858" s="87"/>
      <c r="S858" s="87"/>
      <c r="T858" s="149"/>
      <c r="U858" s="87"/>
      <c r="V858" s="87"/>
      <c r="W858" s="87"/>
      <c r="X858" s="87"/>
      <c r="Y858" s="87"/>
      <c r="Z858" s="87"/>
      <c r="AA858" s="87"/>
      <c r="AB858" s="87"/>
      <c r="AC858" s="87"/>
      <c r="AD858" s="87"/>
      <c r="AE858" s="87"/>
      <c r="AF858" s="87"/>
    </row>
    <row r="859" spans="1:32" s="111" customFormat="1">
      <c r="A859" s="87"/>
      <c r="B859" s="87"/>
      <c r="C859" s="87"/>
      <c r="D859" s="198"/>
      <c r="E859" s="87"/>
      <c r="F859" s="87"/>
      <c r="G859" s="87"/>
      <c r="H859" s="87"/>
      <c r="I859" s="200"/>
      <c r="J859" s="200"/>
      <c r="K859" s="200"/>
      <c r="L859" s="200"/>
      <c r="M859" s="200"/>
      <c r="N859" s="200"/>
      <c r="O859" s="201"/>
      <c r="R859" s="87"/>
      <c r="S859" s="87"/>
      <c r="T859" s="149"/>
      <c r="U859" s="87"/>
      <c r="V859" s="87"/>
      <c r="W859" s="87"/>
      <c r="X859" s="87"/>
      <c r="Y859" s="87"/>
      <c r="Z859" s="87"/>
      <c r="AA859" s="87"/>
      <c r="AB859" s="87"/>
      <c r="AC859" s="87"/>
      <c r="AD859" s="87"/>
      <c r="AE859" s="87"/>
      <c r="AF859" s="87"/>
    </row>
    <row r="860" spans="1:32" s="111" customFormat="1">
      <c r="A860" s="87"/>
      <c r="B860" s="87"/>
      <c r="C860" s="87"/>
      <c r="D860" s="198"/>
      <c r="E860" s="87"/>
      <c r="F860" s="87"/>
      <c r="G860" s="87"/>
      <c r="H860" s="87"/>
      <c r="I860" s="200"/>
      <c r="J860" s="200"/>
      <c r="K860" s="200"/>
      <c r="L860" s="200"/>
      <c r="M860" s="200"/>
      <c r="N860" s="200"/>
      <c r="O860" s="201"/>
      <c r="R860" s="87"/>
      <c r="S860" s="87"/>
      <c r="T860" s="149"/>
      <c r="U860" s="87"/>
      <c r="V860" s="87"/>
      <c r="W860" s="87"/>
      <c r="X860" s="87"/>
      <c r="Y860" s="87"/>
      <c r="Z860" s="87"/>
      <c r="AA860" s="87"/>
      <c r="AB860" s="87"/>
      <c r="AC860" s="87"/>
      <c r="AD860" s="87"/>
      <c r="AE860" s="87"/>
      <c r="AF860" s="87"/>
    </row>
    <row r="861" spans="1:32" s="111" customFormat="1">
      <c r="A861" s="87"/>
      <c r="B861" s="87"/>
      <c r="C861" s="87"/>
      <c r="D861" s="198"/>
      <c r="E861" s="87"/>
      <c r="F861" s="87"/>
      <c r="G861" s="87"/>
      <c r="H861" s="87"/>
      <c r="I861" s="200"/>
      <c r="J861" s="200"/>
      <c r="K861" s="200"/>
      <c r="L861" s="200"/>
      <c r="M861" s="200"/>
      <c r="N861" s="200"/>
      <c r="O861" s="201"/>
      <c r="R861" s="87"/>
      <c r="S861" s="87"/>
      <c r="T861" s="149"/>
      <c r="U861" s="87"/>
      <c r="V861" s="87"/>
      <c r="W861" s="87"/>
      <c r="X861" s="87"/>
      <c r="Y861" s="87"/>
      <c r="Z861" s="87"/>
      <c r="AA861" s="87"/>
      <c r="AB861" s="87"/>
      <c r="AC861" s="87"/>
      <c r="AD861" s="87"/>
      <c r="AE861" s="87"/>
      <c r="AF861" s="87"/>
    </row>
    <row r="862" spans="1:32" s="111" customFormat="1">
      <c r="A862" s="87"/>
      <c r="B862" s="87"/>
      <c r="C862" s="87"/>
      <c r="D862" s="198"/>
      <c r="E862" s="87"/>
      <c r="F862" s="87"/>
      <c r="G862" s="87"/>
      <c r="H862" s="87"/>
      <c r="I862" s="200"/>
      <c r="J862" s="200"/>
      <c r="K862" s="200"/>
      <c r="L862" s="200"/>
      <c r="M862" s="200"/>
      <c r="N862" s="200"/>
      <c r="O862" s="201"/>
      <c r="R862" s="87"/>
      <c r="S862" s="87"/>
      <c r="T862" s="149"/>
      <c r="U862" s="87"/>
      <c r="V862" s="87"/>
      <c r="W862" s="87"/>
      <c r="X862" s="87"/>
      <c r="Y862" s="87"/>
      <c r="Z862" s="87"/>
      <c r="AA862" s="87"/>
      <c r="AB862" s="87"/>
      <c r="AC862" s="87"/>
      <c r="AD862" s="87"/>
      <c r="AE862" s="87"/>
      <c r="AF862" s="87"/>
    </row>
    <row r="863" spans="1:32" s="111" customFormat="1">
      <c r="A863" s="87"/>
      <c r="B863" s="87"/>
      <c r="C863" s="87"/>
      <c r="D863" s="198"/>
      <c r="E863" s="87"/>
      <c r="F863" s="87"/>
      <c r="G863" s="87"/>
      <c r="H863" s="87"/>
      <c r="I863" s="200"/>
      <c r="J863" s="200"/>
      <c r="K863" s="200"/>
      <c r="L863" s="200"/>
      <c r="M863" s="200"/>
      <c r="N863" s="200"/>
      <c r="O863" s="201"/>
      <c r="R863" s="87"/>
      <c r="S863" s="87"/>
      <c r="T863" s="149"/>
      <c r="U863" s="87"/>
      <c r="V863" s="87"/>
      <c r="W863" s="87"/>
      <c r="X863" s="87"/>
      <c r="Y863" s="87"/>
      <c r="Z863" s="87"/>
      <c r="AA863" s="87"/>
      <c r="AB863" s="87"/>
      <c r="AC863" s="87"/>
      <c r="AD863" s="87"/>
      <c r="AE863" s="87"/>
      <c r="AF863" s="87"/>
    </row>
    <row r="864" spans="1:32" s="111" customFormat="1">
      <c r="A864" s="87"/>
      <c r="B864" s="87"/>
      <c r="C864" s="87"/>
      <c r="D864" s="198"/>
      <c r="E864" s="87"/>
      <c r="F864" s="87"/>
      <c r="G864" s="87"/>
      <c r="H864" s="87"/>
      <c r="I864" s="200"/>
      <c r="J864" s="200"/>
      <c r="K864" s="200"/>
      <c r="L864" s="200"/>
      <c r="M864" s="200"/>
      <c r="N864" s="200"/>
      <c r="O864" s="201"/>
      <c r="R864" s="87"/>
      <c r="S864" s="87"/>
      <c r="T864" s="149"/>
      <c r="U864" s="87"/>
      <c r="V864" s="87"/>
      <c r="W864" s="87"/>
      <c r="X864" s="87"/>
      <c r="Y864" s="87"/>
      <c r="Z864" s="87"/>
      <c r="AA864" s="87"/>
      <c r="AB864" s="87"/>
      <c r="AC864" s="87"/>
      <c r="AD864" s="87"/>
      <c r="AE864" s="87"/>
      <c r="AF864" s="87"/>
    </row>
    <row r="865" spans="1:32" s="111" customFormat="1">
      <c r="A865" s="87"/>
      <c r="B865" s="87"/>
      <c r="C865" s="87"/>
      <c r="D865" s="198"/>
      <c r="E865" s="87"/>
      <c r="F865" s="87"/>
      <c r="G865" s="87"/>
      <c r="H865" s="87"/>
      <c r="I865" s="200"/>
      <c r="J865" s="200"/>
      <c r="K865" s="200"/>
      <c r="L865" s="200"/>
      <c r="M865" s="200"/>
      <c r="N865" s="200"/>
      <c r="O865" s="201"/>
      <c r="R865" s="87"/>
      <c r="S865" s="87"/>
      <c r="T865" s="149"/>
      <c r="U865" s="87"/>
      <c r="V865" s="87"/>
      <c r="W865" s="87"/>
      <c r="X865" s="87"/>
      <c r="Y865" s="87"/>
      <c r="Z865" s="87"/>
      <c r="AA865" s="87"/>
      <c r="AB865" s="87"/>
      <c r="AC865" s="87"/>
      <c r="AD865" s="87"/>
      <c r="AE865" s="87"/>
      <c r="AF865" s="87"/>
    </row>
    <row r="866" spans="1:32" s="111" customFormat="1">
      <c r="A866" s="87"/>
      <c r="B866" s="87"/>
      <c r="C866" s="87"/>
      <c r="D866" s="198"/>
      <c r="E866" s="87"/>
      <c r="F866" s="87"/>
      <c r="G866" s="87"/>
      <c r="H866" s="87"/>
      <c r="I866" s="200"/>
      <c r="J866" s="200"/>
      <c r="K866" s="200"/>
      <c r="L866" s="200"/>
      <c r="M866" s="200"/>
      <c r="N866" s="200"/>
      <c r="O866" s="201"/>
      <c r="R866" s="87"/>
      <c r="S866" s="87"/>
      <c r="T866" s="149"/>
      <c r="U866" s="87"/>
      <c r="V866" s="87"/>
      <c r="W866" s="87"/>
      <c r="X866" s="87"/>
      <c r="Y866" s="87"/>
      <c r="Z866" s="87"/>
      <c r="AA866" s="87"/>
      <c r="AB866" s="87"/>
      <c r="AC866" s="87"/>
      <c r="AD866" s="87"/>
      <c r="AE866" s="87"/>
      <c r="AF866" s="87"/>
    </row>
    <row r="867" spans="1:32" s="111" customFormat="1">
      <c r="A867" s="87"/>
      <c r="B867" s="87"/>
      <c r="C867" s="87"/>
      <c r="D867" s="198"/>
      <c r="E867" s="87"/>
      <c r="F867" s="87"/>
      <c r="G867" s="87"/>
      <c r="H867" s="87"/>
      <c r="I867" s="200"/>
      <c r="J867" s="200"/>
      <c r="K867" s="200"/>
      <c r="L867" s="200"/>
      <c r="M867" s="200"/>
      <c r="N867" s="200"/>
      <c r="O867" s="201"/>
      <c r="R867" s="87"/>
      <c r="S867" s="87"/>
      <c r="T867" s="149"/>
      <c r="U867" s="87"/>
      <c r="V867" s="87"/>
      <c r="W867" s="87"/>
      <c r="X867" s="87"/>
      <c r="Y867" s="87"/>
      <c r="Z867" s="87"/>
      <c r="AA867" s="87"/>
      <c r="AB867" s="87"/>
      <c r="AC867" s="87"/>
      <c r="AD867" s="87"/>
      <c r="AE867" s="87"/>
      <c r="AF867" s="87"/>
    </row>
    <row r="868" spans="1:32" s="111" customFormat="1">
      <c r="A868" s="87"/>
      <c r="B868" s="87"/>
      <c r="C868" s="87"/>
      <c r="D868" s="198"/>
      <c r="E868" s="87"/>
      <c r="F868" s="87"/>
      <c r="G868" s="87"/>
      <c r="H868" s="87"/>
      <c r="I868" s="200"/>
      <c r="J868" s="200"/>
      <c r="K868" s="200"/>
      <c r="L868" s="200"/>
      <c r="M868" s="200"/>
      <c r="N868" s="200"/>
      <c r="O868" s="201"/>
      <c r="R868" s="87"/>
      <c r="S868" s="87"/>
      <c r="T868" s="149"/>
      <c r="U868" s="87"/>
      <c r="V868" s="87"/>
      <c r="W868" s="87"/>
      <c r="X868" s="87"/>
      <c r="Y868" s="87"/>
      <c r="Z868" s="87"/>
      <c r="AA868" s="87"/>
      <c r="AB868" s="87"/>
      <c r="AC868" s="87"/>
      <c r="AD868" s="87"/>
      <c r="AE868" s="87"/>
      <c r="AF868" s="87"/>
    </row>
    <row r="869" spans="1:32" s="111" customFormat="1">
      <c r="A869" s="87"/>
      <c r="B869" s="87"/>
      <c r="C869" s="87"/>
      <c r="D869" s="198"/>
      <c r="E869" s="87"/>
      <c r="F869" s="87"/>
      <c r="G869" s="87"/>
      <c r="H869" s="87"/>
      <c r="I869" s="200"/>
      <c r="J869" s="200"/>
      <c r="K869" s="200"/>
      <c r="L869" s="200"/>
      <c r="M869" s="200"/>
      <c r="N869" s="200"/>
      <c r="O869" s="201"/>
      <c r="R869" s="87"/>
      <c r="S869" s="87"/>
      <c r="T869" s="149"/>
      <c r="U869" s="87"/>
      <c r="V869" s="87"/>
      <c r="W869" s="87"/>
      <c r="X869" s="87"/>
      <c r="Y869" s="87"/>
      <c r="Z869" s="87"/>
      <c r="AA869" s="87"/>
      <c r="AB869" s="87"/>
      <c r="AC869" s="87"/>
      <c r="AD869" s="87"/>
      <c r="AE869" s="87"/>
      <c r="AF869" s="87"/>
    </row>
    <row r="870" spans="1:32" s="111" customFormat="1">
      <c r="A870" s="87"/>
      <c r="B870" s="87"/>
      <c r="C870" s="87"/>
      <c r="D870" s="198"/>
      <c r="E870" s="87"/>
      <c r="F870" s="87"/>
      <c r="G870" s="87"/>
      <c r="H870" s="87"/>
      <c r="I870" s="200"/>
      <c r="J870" s="200"/>
      <c r="K870" s="200"/>
      <c r="L870" s="200"/>
      <c r="M870" s="200"/>
      <c r="N870" s="200"/>
      <c r="O870" s="201"/>
      <c r="R870" s="87"/>
      <c r="S870" s="87"/>
      <c r="T870" s="149"/>
      <c r="U870" s="87"/>
      <c r="V870" s="87"/>
      <c r="W870" s="87"/>
      <c r="X870" s="87"/>
      <c r="Y870" s="87"/>
      <c r="Z870" s="87"/>
      <c r="AA870" s="87"/>
      <c r="AB870" s="87"/>
      <c r="AC870" s="87"/>
      <c r="AD870" s="87"/>
      <c r="AE870" s="87"/>
      <c r="AF870" s="87"/>
    </row>
    <row r="871" spans="1:32" s="111" customFormat="1">
      <c r="A871" s="87"/>
      <c r="B871" s="87"/>
      <c r="C871" s="87"/>
      <c r="D871" s="198"/>
      <c r="E871" s="87"/>
      <c r="F871" s="87"/>
      <c r="G871" s="87"/>
      <c r="H871" s="87"/>
      <c r="I871" s="200"/>
      <c r="J871" s="200"/>
      <c r="K871" s="200"/>
      <c r="L871" s="200"/>
      <c r="M871" s="200"/>
      <c r="N871" s="200"/>
      <c r="O871" s="201"/>
      <c r="R871" s="87"/>
      <c r="S871" s="87"/>
      <c r="T871" s="149"/>
      <c r="U871" s="87"/>
      <c r="V871" s="87"/>
      <c r="W871" s="87"/>
      <c r="X871" s="87"/>
      <c r="Y871" s="87"/>
      <c r="Z871" s="87"/>
      <c r="AA871" s="87"/>
      <c r="AB871" s="87"/>
      <c r="AC871" s="87"/>
      <c r="AD871" s="87"/>
      <c r="AE871" s="87"/>
      <c r="AF871" s="87"/>
    </row>
    <row r="872" spans="1:32" s="111" customFormat="1">
      <c r="A872" s="87"/>
      <c r="B872" s="87"/>
      <c r="C872" s="87"/>
      <c r="D872" s="198"/>
      <c r="E872" s="87"/>
      <c r="F872" s="87"/>
      <c r="G872" s="87"/>
      <c r="H872" s="87"/>
      <c r="I872" s="200"/>
      <c r="J872" s="200"/>
      <c r="K872" s="200"/>
      <c r="L872" s="200"/>
      <c r="M872" s="200"/>
      <c r="N872" s="200"/>
      <c r="O872" s="201"/>
      <c r="R872" s="87"/>
      <c r="S872" s="87"/>
      <c r="T872" s="149"/>
      <c r="U872" s="87"/>
      <c r="V872" s="87"/>
      <c r="W872" s="87"/>
      <c r="X872" s="87"/>
      <c r="Y872" s="87"/>
      <c r="Z872" s="87"/>
      <c r="AA872" s="87"/>
      <c r="AB872" s="87"/>
      <c r="AC872" s="87"/>
      <c r="AD872" s="87"/>
      <c r="AE872" s="87"/>
      <c r="AF872" s="87"/>
    </row>
    <row r="873" spans="1:32" s="111" customFormat="1">
      <c r="A873" s="87"/>
      <c r="B873" s="87"/>
      <c r="C873" s="87"/>
      <c r="D873" s="198"/>
      <c r="E873" s="87"/>
      <c r="F873" s="87"/>
      <c r="G873" s="87"/>
      <c r="H873" s="87"/>
      <c r="I873" s="200"/>
      <c r="J873" s="200"/>
      <c r="K873" s="200"/>
      <c r="L873" s="200"/>
      <c r="M873" s="200"/>
      <c r="N873" s="200"/>
      <c r="O873" s="201"/>
      <c r="R873" s="87"/>
      <c r="S873" s="87"/>
      <c r="T873" s="149"/>
      <c r="U873" s="87"/>
      <c r="V873" s="87"/>
      <c r="W873" s="87"/>
      <c r="X873" s="87"/>
      <c r="Y873" s="87"/>
      <c r="Z873" s="87"/>
      <c r="AA873" s="87"/>
      <c r="AB873" s="87"/>
      <c r="AC873" s="87"/>
      <c r="AD873" s="87"/>
      <c r="AE873" s="87"/>
      <c r="AF873" s="87"/>
    </row>
    <row r="874" spans="1:32" s="111" customFormat="1">
      <c r="A874" s="87"/>
      <c r="B874" s="87"/>
      <c r="C874" s="87"/>
      <c r="D874" s="198"/>
      <c r="E874" s="87"/>
      <c r="F874" s="87"/>
      <c r="G874" s="87"/>
      <c r="H874" s="87"/>
      <c r="I874" s="200"/>
      <c r="J874" s="200"/>
      <c r="K874" s="200"/>
      <c r="L874" s="200"/>
      <c r="M874" s="200"/>
      <c r="N874" s="200"/>
      <c r="O874" s="201"/>
      <c r="R874" s="87"/>
      <c r="S874" s="87"/>
      <c r="T874" s="149"/>
      <c r="U874" s="87"/>
      <c r="V874" s="87"/>
      <c r="W874" s="87"/>
      <c r="X874" s="87"/>
      <c r="Y874" s="87"/>
      <c r="Z874" s="87"/>
      <c r="AA874" s="87"/>
      <c r="AB874" s="87"/>
      <c r="AC874" s="87"/>
      <c r="AD874" s="87"/>
      <c r="AE874" s="87"/>
      <c r="AF874" s="87"/>
    </row>
    <row r="875" spans="1:32" s="111" customFormat="1">
      <c r="A875" s="87"/>
      <c r="B875" s="87"/>
      <c r="C875" s="87"/>
      <c r="D875" s="198"/>
      <c r="E875" s="87"/>
      <c r="F875" s="87"/>
      <c r="G875" s="87"/>
      <c r="H875" s="87"/>
      <c r="I875" s="200"/>
      <c r="J875" s="200"/>
      <c r="K875" s="200"/>
      <c r="L875" s="200"/>
      <c r="M875" s="200"/>
      <c r="N875" s="200"/>
      <c r="O875" s="201"/>
      <c r="R875" s="87"/>
      <c r="S875" s="87"/>
      <c r="T875" s="149"/>
      <c r="U875" s="87"/>
      <c r="V875" s="87"/>
      <c r="W875" s="87"/>
      <c r="X875" s="87"/>
      <c r="Y875" s="87"/>
      <c r="Z875" s="87"/>
      <c r="AA875" s="87"/>
      <c r="AB875" s="87"/>
      <c r="AC875" s="87"/>
      <c r="AD875" s="87"/>
      <c r="AE875" s="87"/>
      <c r="AF875" s="87"/>
    </row>
    <row r="876" spans="1:32" s="111" customFormat="1">
      <c r="A876" s="87"/>
      <c r="B876" s="87"/>
      <c r="C876" s="87"/>
      <c r="D876" s="198"/>
      <c r="E876" s="87"/>
      <c r="F876" s="87"/>
      <c r="G876" s="87"/>
      <c r="H876" s="87"/>
      <c r="I876" s="200"/>
      <c r="J876" s="200"/>
      <c r="K876" s="200"/>
      <c r="L876" s="200"/>
      <c r="M876" s="200"/>
      <c r="N876" s="200"/>
      <c r="O876" s="201"/>
      <c r="R876" s="87"/>
      <c r="S876" s="87"/>
      <c r="T876" s="149"/>
      <c r="U876" s="87"/>
      <c r="V876" s="87"/>
      <c r="W876" s="87"/>
      <c r="X876" s="87"/>
      <c r="Y876" s="87"/>
      <c r="Z876" s="87"/>
      <c r="AA876" s="87"/>
      <c r="AB876" s="87"/>
      <c r="AC876" s="87"/>
      <c r="AD876" s="87"/>
      <c r="AE876" s="87"/>
      <c r="AF876" s="87"/>
    </row>
    <row r="877" spans="1:32" s="111" customFormat="1">
      <c r="A877" s="87"/>
      <c r="B877" s="87"/>
      <c r="C877" s="87"/>
      <c r="D877" s="198"/>
      <c r="E877" s="87"/>
      <c r="F877" s="87"/>
      <c r="G877" s="87"/>
      <c r="H877" s="87"/>
      <c r="I877" s="200"/>
      <c r="J877" s="200"/>
      <c r="K877" s="200"/>
      <c r="L877" s="200"/>
      <c r="M877" s="200"/>
      <c r="N877" s="200"/>
      <c r="O877" s="201"/>
      <c r="R877" s="87"/>
      <c r="S877" s="87"/>
      <c r="T877" s="149"/>
      <c r="U877" s="87"/>
      <c r="V877" s="87"/>
      <c r="W877" s="87"/>
      <c r="X877" s="87"/>
      <c r="Y877" s="87"/>
      <c r="Z877" s="87"/>
      <c r="AA877" s="87"/>
      <c r="AB877" s="87"/>
      <c r="AC877" s="87"/>
      <c r="AD877" s="87"/>
      <c r="AE877" s="87"/>
      <c r="AF877" s="87"/>
    </row>
    <row r="878" spans="1:32" s="111" customFormat="1">
      <c r="A878" s="87"/>
      <c r="B878" s="87"/>
      <c r="C878" s="87"/>
      <c r="D878" s="198"/>
      <c r="E878" s="87"/>
      <c r="F878" s="87"/>
      <c r="G878" s="87"/>
      <c r="H878" s="87"/>
      <c r="I878" s="200"/>
      <c r="J878" s="200"/>
      <c r="K878" s="200"/>
      <c r="L878" s="200"/>
      <c r="M878" s="200"/>
      <c r="N878" s="200"/>
      <c r="O878" s="201"/>
      <c r="R878" s="87"/>
      <c r="S878" s="87"/>
      <c r="T878" s="149"/>
      <c r="U878" s="87"/>
      <c r="V878" s="87"/>
      <c r="W878" s="87"/>
      <c r="X878" s="87"/>
      <c r="Y878" s="87"/>
      <c r="Z878" s="87"/>
      <c r="AA878" s="87"/>
      <c r="AB878" s="87"/>
      <c r="AC878" s="87"/>
      <c r="AD878" s="87"/>
      <c r="AE878" s="87"/>
      <c r="AF878" s="87"/>
    </row>
    <row r="879" spans="1:32" s="111" customFormat="1">
      <c r="A879" s="87"/>
      <c r="B879" s="87"/>
      <c r="C879" s="87"/>
      <c r="D879" s="198"/>
      <c r="E879" s="87"/>
      <c r="F879" s="87"/>
      <c r="G879" s="87"/>
      <c r="H879" s="87"/>
      <c r="I879" s="200"/>
      <c r="J879" s="200"/>
      <c r="K879" s="200"/>
      <c r="L879" s="200"/>
      <c r="M879" s="200"/>
      <c r="N879" s="200"/>
      <c r="O879" s="201"/>
      <c r="R879" s="87"/>
      <c r="S879" s="87"/>
      <c r="T879" s="149"/>
      <c r="U879" s="87"/>
      <c r="V879" s="87"/>
      <c r="W879" s="87"/>
      <c r="X879" s="87"/>
      <c r="Y879" s="87"/>
      <c r="Z879" s="87"/>
      <c r="AA879" s="87"/>
      <c r="AB879" s="87"/>
      <c r="AC879" s="87"/>
      <c r="AD879" s="87"/>
      <c r="AE879" s="87"/>
      <c r="AF879" s="87"/>
    </row>
    <row r="880" spans="1:32" s="111" customFormat="1">
      <c r="A880" s="87"/>
      <c r="B880" s="87"/>
      <c r="C880" s="87"/>
      <c r="D880" s="198"/>
      <c r="E880" s="87"/>
      <c r="F880" s="87"/>
      <c r="G880" s="87"/>
      <c r="H880" s="87"/>
      <c r="I880" s="200"/>
      <c r="J880" s="200"/>
      <c r="K880" s="200"/>
      <c r="L880" s="200"/>
      <c r="M880" s="200"/>
      <c r="N880" s="200"/>
      <c r="O880" s="201"/>
      <c r="R880" s="87"/>
      <c r="S880" s="87"/>
      <c r="T880" s="149"/>
      <c r="U880" s="87"/>
      <c r="V880" s="87"/>
      <c r="W880" s="87"/>
      <c r="X880" s="87"/>
      <c r="Y880" s="87"/>
      <c r="Z880" s="87"/>
      <c r="AA880" s="87"/>
      <c r="AB880" s="87"/>
      <c r="AC880" s="87"/>
      <c r="AD880" s="87"/>
      <c r="AE880" s="87"/>
      <c r="AF880" s="87"/>
    </row>
    <row r="881" spans="1:32" s="111" customFormat="1">
      <c r="A881" s="87"/>
      <c r="B881" s="87"/>
      <c r="C881" s="87"/>
      <c r="D881" s="198"/>
      <c r="E881" s="87"/>
      <c r="F881" s="87"/>
      <c r="G881" s="87"/>
      <c r="H881" s="87"/>
      <c r="I881" s="200"/>
      <c r="J881" s="200"/>
      <c r="K881" s="200"/>
      <c r="L881" s="200"/>
      <c r="M881" s="200"/>
      <c r="N881" s="200"/>
      <c r="O881" s="201"/>
      <c r="R881" s="87"/>
      <c r="S881" s="87"/>
      <c r="T881" s="149"/>
      <c r="U881" s="87"/>
      <c r="V881" s="87"/>
      <c r="W881" s="87"/>
      <c r="X881" s="87"/>
      <c r="Y881" s="87"/>
      <c r="Z881" s="87"/>
      <c r="AA881" s="87"/>
      <c r="AB881" s="87"/>
      <c r="AC881" s="87"/>
      <c r="AD881" s="87"/>
      <c r="AE881" s="87"/>
      <c r="AF881" s="87"/>
    </row>
    <row r="882" spans="1:32" s="111" customFormat="1">
      <c r="A882" s="87"/>
      <c r="B882" s="87"/>
      <c r="C882" s="87"/>
      <c r="D882" s="198"/>
      <c r="E882" s="87"/>
      <c r="F882" s="87"/>
      <c r="G882" s="87"/>
      <c r="H882" s="87"/>
      <c r="I882" s="200"/>
      <c r="J882" s="200"/>
      <c r="K882" s="200"/>
      <c r="L882" s="200"/>
      <c r="M882" s="200"/>
      <c r="N882" s="200"/>
      <c r="O882" s="201"/>
      <c r="R882" s="87"/>
      <c r="S882" s="87"/>
      <c r="T882" s="149"/>
      <c r="U882" s="87"/>
      <c r="V882" s="87"/>
      <c r="W882" s="87"/>
      <c r="X882" s="87"/>
      <c r="Y882" s="87"/>
      <c r="Z882" s="87"/>
      <c r="AA882" s="87"/>
      <c r="AB882" s="87"/>
      <c r="AC882" s="87"/>
      <c r="AD882" s="87"/>
      <c r="AE882" s="87"/>
      <c r="AF882" s="87"/>
    </row>
    <row r="883" spans="1:32" s="111" customFormat="1">
      <c r="A883" s="87"/>
      <c r="B883" s="87"/>
      <c r="C883" s="87"/>
      <c r="D883" s="198"/>
      <c r="E883" s="87"/>
      <c r="F883" s="87"/>
      <c r="G883" s="87"/>
      <c r="H883" s="87"/>
      <c r="I883" s="200"/>
      <c r="J883" s="200"/>
      <c r="K883" s="200"/>
      <c r="L883" s="200"/>
      <c r="M883" s="200"/>
      <c r="N883" s="200"/>
      <c r="O883" s="201"/>
      <c r="R883" s="87"/>
      <c r="S883" s="87"/>
      <c r="T883" s="149"/>
      <c r="U883" s="87"/>
      <c r="V883" s="87"/>
      <c r="W883" s="87"/>
      <c r="X883" s="87"/>
      <c r="Y883" s="87"/>
      <c r="Z883" s="87"/>
      <c r="AA883" s="87"/>
      <c r="AB883" s="87"/>
      <c r="AC883" s="87"/>
      <c r="AD883" s="87"/>
      <c r="AE883" s="87"/>
      <c r="AF883" s="87"/>
    </row>
    <row r="885" spans="1:32">
      <c r="G885" s="185"/>
    </row>
    <row r="890" spans="1:32">
      <c r="G890" s="204"/>
    </row>
    <row r="891" spans="1:32">
      <c r="G891" s="204"/>
    </row>
    <row r="892" spans="1:32">
      <c r="G892" s="204"/>
    </row>
    <row r="893" spans="1:32">
      <c r="G893" s="204"/>
    </row>
    <row r="894" spans="1:32">
      <c r="G894" s="204"/>
    </row>
    <row r="895" spans="1:32">
      <c r="G895" s="204"/>
    </row>
    <row r="896" spans="1:32">
      <c r="G896" s="204"/>
    </row>
    <row r="898" spans="7:7">
      <c r="G898" s="204"/>
    </row>
    <row r="899" spans="7:7">
      <c r="G899" s="204"/>
    </row>
    <row r="900" spans="7:7">
      <c r="G900" s="204"/>
    </row>
    <row r="901" spans="7:7">
      <c r="G901" s="204"/>
    </row>
    <row r="902" spans="7:7">
      <c r="G902" s="204"/>
    </row>
    <row r="903" spans="7:7">
      <c r="G903" s="204"/>
    </row>
    <row r="904" spans="7:7">
      <c r="G904" s="205"/>
    </row>
    <row r="905" spans="7:7">
      <c r="G905" s="205"/>
    </row>
    <row r="906" spans="7:7">
      <c r="G906" s="205"/>
    </row>
  </sheetData>
  <mergeCells count="50">
    <mergeCell ref="O195:O196"/>
    <mergeCell ref="O204:O205"/>
    <mergeCell ref="O226:O227"/>
    <mergeCell ref="O331:O332"/>
    <mergeCell ref="O335:O336"/>
    <mergeCell ref="O309:O310"/>
    <mergeCell ref="O313:O314"/>
    <mergeCell ref="O327:O328"/>
    <mergeCell ref="O339:O340"/>
    <mergeCell ref="O346:O347"/>
    <mergeCell ref="A2:O2"/>
    <mergeCell ref="A3:A4"/>
    <mergeCell ref="B3:B4"/>
    <mergeCell ref="C3:C4"/>
    <mergeCell ref="D3:D4"/>
    <mergeCell ref="E3:H3"/>
    <mergeCell ref="I3:L3"/>
    <mergeCell ref="M3:M4"/>
    <mergeCell ref="N3:N4"/>
    <mergeCell ref="O3:O4"/>
    <mergeCell ref="O157:O158"/>
    <mergeCell ref="O163:O164"/>
    <mergeCell ref="O301:O302"/>
    <mergeCell ref="O305:O306"/>
    <mergeCell ref="O649:O650"/>
    <mergeCell ref="O413:O414"/>
    <mergeCell ref="O428:O429"/>
    <mergeCell ref="O492:O493"/>
    <mergeCell ref="O504:O505"/>
    <mergeCell ref="O623:O624"/>
    <mergeCell ref="O627:O628"/>
    <mergeCell ref="O631:O632"/>
    <mergeCell ref="O635:O636"/>
    <mergeCell ref="O639:O640"/>
    <mergeCell ref="O532:O533"/>
    <mergeCell ref="O536:O537"/>
    <mergeCell ref="O543:O544"/>
    <mergeCell ref="O559:O560"/>
    <mergeCell ref="O575:O576"/>
    <mergeCell ref="O585:O586"/>
    <mergeCell ref="O363:O364"/>
    <mergeCell ref="O373:O374"/>
    <mergeCell ref="O383:O384"/>
    <mergeCell ref="O390:O391"/>
    <mergeCell ref="O406:O407"/>
    <mergeCell ref="O619:O620"/>
    <mergeCell ref="O589:O590"/>
    <mergeCell ref="O592:O593"/>
    <mergeCell ref="O605:O606"/>
    <mergeCell ref="O609:O610"/>
  </mergeCells>
  <conditionalFormatting sqref="K681:L682 K812:K816">
    <cfRule type="cellIs" dxfId="0" priority="10" operator="equal">
      <formula>0</formula>
    </cfRule>
  </conditionalFormatting>
  <pageMargins left="0.19685039370078741" right="0.11811023622047245" top="0.55118110236220474" bottom="0.35433070866141736" header="0.31496062992125984" footer="0.31496062992125984"/>
  <pageSetup paperSize="9" scale="69" fitToHeight="81" orientation="landscape" horizontalDpi="300" verticalDpi="300" r:id="rId1"/>
  <headerFooter>
    <oddFooter>&amp;RPage No &amp;P</oddFooter>
  </headerFooter>
  <rowBreaks count="28" manualBreakCount="28">
    <brk id="132" max="14" man="1"/>
    <brk id="150" max="14" man="1"/>
    <brk id="180" max="14" man="1"/>
    <brk id="251" max="14" man="1"/>
    <brk id="275" max="14" man="1"/>
    <brk id="299" max="14" man="1"/>
    <brk id="345" max="14" man="1"/>
    <brk id="424" max="14" man="1"/>
    <brk id="447" max="14" man="1"/>
    <brk id="467" max="14" man="1"/>
    <brk id="490" max="14" man="1"/>
    <brk id="522" max="14" man="1"/>
    <brk id="546" max="14" man="1"/>
    <brk id="571" max="14" man="1"/>
    <brk id="581" max="14" man="1"/>
    <brk id="600" max="14" man="1"/>
    <brk id="625" max="14" man="1"/>
    <brk id="669" max="14" man="1"/>
    <brk id="696" max="14" man="1"/>
    <brk id="752" max="14" man="1"/>
    <brk id="762" max="14" man="1"/>
    <brk id="779" max="14" man="1"/>
    <brk id="789" max="14" man="1"/>
    <brk id="801" max="14" man="1"/>
    <brk id="810" max="14" man="1"/>
    <brk id="814" max="14" man="1"/>
    <brk id="823" max="14" man="1"/>
    <brk id="840"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A2:L54"/>
  <sheetViews>
    <sheetView view="pageBreakPreview" zoomScale="88" zoomScaleSheetLayoutView="88" workbookViewId="0">
      <selection activeCell="F13" sqref="F13"/>
    </sheetView>
  </sheetViews>
  <sheetFormatPr defaultColWidth="9.33203125" defaultRowHeight="13.8"/>
  <cols>
    <col min="1" max="1" width="9.33203125" style="12"/>
    <col min="2" max="2" width="5.44140625" style="12" bestFit="1" customWidth="1"/>
    <col min="3" max="3" width="44.77734375" style="12" customWidth="1"/>
    <col min="4" max="4" width="7.6640625" style="12" customWidth="1"/>
    <col min="5" max="5" width="23.44140625" style="12" customWidth="1"/>
    <col min="6" max="8" width="14.77734375" style="12" customWidth="1"/>
    <col min="9" max="9" width="24.77734375" style="12" customWidth="1"/>
    <col min="10" max="11" width="9.33203125" style="12"/>
    <col min="12" max="12" width="11.109375" style="12" bestFit="1" customWidth="1"/>
    <col min="13" max="16384" width="9.33203125" style="12"/>
  </cols>
  <sheetData>
    <row r="2" spans="2:10" ht="27" customHeight="1">
      <c r="B2" s="786" t="s">
        <v>719</v>
      </c>
      <c r="C2" s="786"/>
      <c r="D2" s="786"/>
      <c r="E2" s="786"/>
      <c r="F2" s="786"/>
      <c r="G2" s="786"/>
      <c r="H2" s="786"/>
      <c r="I2" s="786"/>
    </row>
    <row r="3" spans="2:10" ht="37.950000000000003" customHeight="1">
      <c r="B3" s="783" t="s">
        <v>263</v>
      </c>
      <c r="C3" s="784"/>
      <c r="D3" s="784"/>
      <c r="E3" s="784"/>
      <c r="F3" s="784"/>
      <c r="G3" s="784"/>
      <c r="H3" s="784"/>
      <c r="I3" s="785"/>
    </row>
    <row r="4" spans="2:10" ht="27.6">
      <c r="B4" s="13" t="s">
        <v>204</v>
      </c>
      <c r="C4" s="14" t="s">
        <v>242</v>
      </c>
      <c r="D4" s="14"/>
      <c r="E4" s="14" t="s">
        <v>243</v>
      </c>
      <c r="F4" s="14" t="s">
        <v>244</v>
      </c>
      <c r="G4" s="14" t="s">
        <v>245</v>
      </c>
      <c r="H4" s="14" t="s">
        <v>246</v>
      </c>
      <c r="I4" s="14" t="s">
        <v>247</v>
      </c>
      <c r="J4" s="15"/>
    </row>
    <row r="5" spans="2:10" ht="20.7" customHeight="1">
      <c r="B5" s="13"/>
      <c r="C5" s="14" t="s">
        <v>725</v>
      </c>
      <c r="D5" s="14"/>
      <c r="E5" s="14"/>
      <c r="F5" s="14"/>
      <c r="G5" s="14"/>
      <c r="H5" s="14"/>
      <c r="I5" s="14"/>
      <c r="J5" s="15"/>
    </row>
    <row r="6" spans="2:10">
      <c r="B6" s="16">
        <v>1</v>
      </c>
      <c r="C6" s="17" t="s">
        <v>196</v>
      </c>
      <c r="D6" s="17"/>
      <c r="E6" s="18">
        <f ca="1">'Revised Estimate-SECTIONS'!R7</f>
        <v>26018225</v>
      </c>
      <c r="F6" s="18">
        <f ca="1">'Revised Estimate-SECTIONS'!S7</f>
        <v>25908225</v>
      </c>
      <c r="G6" s="18">
        <f ca="1">IF(F6&gt;E6,F6-E6,0)</f>
        <v>0</v>
      </c>
      <c r="H6" s="18">
        <f ca="1">IF(F6&lt;E6,E6-F6,0)</f>
        <v>110000</v>
      </c>
      <c r="I6" s="17"/>
      <c r="J6" s="15"/>
    </row>
    <row r="7" spans="2:10">
      <c r="B7" s="16">
        <v>2</v>
      </c>
      <c r="C7" s="17" t="s">
        <v>248</v>
      </c>
      <c r="D7" s="17"/>
      <c r="E7" s="18">
        <f ca="1">'Revised Estimate-SECTIONS'!R8</f>
        <v>7431553</v>
      </c>
      <c r="F7" s="18">
        <f ca="1">'Revised Estimate-SECTIONS'!S8</f>
        <v>5612831</v>
      </c>
      <c r="G7" s="18">
        <f t="shared" ref="G7:G13" ca="1" si="0">IF(F7&gt;E7,F7-E7,0)</f>
        <v>0</v>
      </c>
      <c r="H7" s="18">
        <f t="shared" ref="H7:H13" ca="1" si="1">IF(F7&lt;E7,E7-F7,0)</f>
        <v>1818722</v>
      </c>
      <c r="I7" s="17"/>
      <c r="J7" s="15"/>
    </row>
    <row r="8" spans="2:10">
      <c r="B8" s="16">
        <v>3</v>
      </c>
      <c r="C8" s="17" t="s">
        <v>249</v>
      </c>
      <c r="D8" s="17"/>
      <c r="E8" s="18">
        <f ca="1">'Revised Estimate-SECTIONS'!R9</f>
        <v>204480</v>
      </c>
      <c r="F8" s="18">
        <f ca="1">'Revised Estimate-SECTIONS'!S9</f>
        <v>126489</v>
      </c>
      <c r="G8" s="18">
        <f t="shared" ca="1" si="0"/>
        <v>0</v>
      </c>
      <c r="H8" s="18">
        <f t="shared" ca="1" si="1"/>
        <v>77991</v>
      </c>
      <c r="I8" s="17"/>
      <c r="J8" s="15"/>
    </row>
    <row r="9" spans="2:10">
      <c r="B9" s="16">
        <v>4</v>
      </c>
      <c r="C9" s="17" t="s">
        <v>250</v>
      </c>
      <c r="D9" s="17"/>
      <c r="E9" s="18">
        <f ca="1">'Revised Estimate-SECTIONS'!R10</f>
        <v>3732008</v>
      </c>
      <c r="F9" s="18">
        <f ca="1">'Revised Estimate-SECTIONS'!S10</f>
        <v>4027908</v>
      </c>
      <c r="G9" s="18">
        <f t="shared" ca="1" si="0"/>
        <v>295900</v>
      </c>
      <c r="H9" s="18">
        <f t="shared" ca="1" si="1"/>
        <v>0</v>
      </c>
      <c r="I9" s="17"/>
      <c r="J9" s="15"/>
    </row>
    <row r="10" spans="2:10">
      <c r="B10" s="16">
        <v>5</v>
      </c>
      <c r="C10" s="17" t="s">
        <v>251</v>
      </c>
      <c r="D10" s="17"/>
      <c r="E10" s="18">
        <f ca="1">'Revised Estimate-SECTIONS'!R11</f>
        <v>827000</v>
      </c>
      <c r="F10" s="18">
        <f ca="1">'Revised Estimate-SECTIONS'!S11</f>
        <v>827000</v>
      </c>
      <c r="G10" s="18">
        <f t="shared" ca="1" si="0"/>
        <v>0</v>
      </c>
      <c r="H10" s="18">
        <f t="shared" ca="1" si="1"/>
        <v>0</v>
      </c>
      <c r="I10" s="17"/>
      <c r="J10" s="15"/>
    </row>
    <row r="11" spans="2:10">
      <c r="B11" s="16">
        <v>6</v>
      </c>
      <c r="C11" s="17" t="s">
        <v>252</v>
      </c>
      <c r="D11" s="17"/>
      <c r="E11" s="18">
        <f ca="1">'Revised Estimate-SECTIONS'!R12</f>
        <v>735880</v>
      </c>
      <c r="F11" s="18">
        <f ca="1">'Revised Estimate-SECTIONS'!S12</f>
        <v>735880</v>
      </c>
      <c r="G11" s="18">
        <f t="shared" ca="1" si="0"/>
        <v>0</v>
      </c>
      <c r="H11" s="18">
        <f t="shared" ca="1" si="1"/>
        <v>0</v>
      </c>
      <c r="I11" s="17"/>
      <c r="J11" s="15"/>
    </row>
    <row r="12" spans="2:10">
      <c r="B12" s="16">
        <v>7</v>
      </c>
      <c r="C12" s="17" t="s">
        <v>253</v>
      </c>
      <c r="D12" s="17"/>
      <c r="E12" s="18">
        <f ca="1">'Revised Estimate-SECTIONS'!R13</f>
        <v>3879885</v>
      </c>
      <c r="F12" s="18">
        <f ca="1">'Revised Estimate-SECTIONS'!S13</f>
        <v>3839121</v>
      </c>
      <c r="G12" s="18">
        <f t="shared" ca="1" si="0"/>
        <v>0</v>
      </c>
      <c r="H12" s="18">
        <f t="shared" ca="1" si="1"/>
        <v>40764</v>
      </c>
      <c r="I12" s="17"/>
      <c r="J12" s="15"/>
    </row>
    <row r="13" spans="2:10">
      <c r="B13" s="16">
        <v>8</v>
      </c>
      <c r="C13" s="17" t="s">
        <v>254</v>
      </c>
      <c r="D13" s="17"/>
      <c r="E13" s="18">
        <f ca="1">'Revised Estimate-SECTIONS'!R14</f>
        <v>1025822</v>
      </c>
      <c r="F13" s="18">
        <f ca="1">'Revised Estimate-SECTIONS'!S14</f>
        <v>1180151.6000000001</v>
      </c>
      <c r="G13" s="18">
        <f t="shared" ca="1" si="0"/>
        <v>154329.60000000009</v>
      </c>
      <c r="H13" s="18">
        <f t="shared" ca="1" si="1"/>
        <v>0</v>
      </c>
      <c r="I13" s="17"/>
      <c r="J13" s="15"/>
    </row>
    <row r="14" spans="2:10">
      <c r="B14" s="16"/>
      <c r="C14" s="24" t="s">
        <v>274</v>
      </c>
      <c r="D14" s="24"/>
      <c r="E14" s="19">
        <f ca="1">SUM(E6:E13)</f>
        <v>43854853</v>
      </c>
      <c r="F14" s="19">
        <f t="shared" ref="F14:H14" ca="1" si="2">SUM(F6:F13)</f>
        <v>42257605.600000001</v>
      </c>
      <c r="G14" s="19">
        <f t="shared" ca="1" si="2"/>
        <v>450229.60000000009</v>
      </c>
      <c r="H14" s="19">
        <f t="shared" ca="1" si="2"/>
        <v>2047477</v>
      </c>
      <c r="I14" s="17"/>
      <c r="J14" s="15"/>
    </row>
    <row r="15" spans="2:10" ht="19.95" customHeight="1">
      <c r="B15" s="16"/>
      <c r="C15" s="14" t="s">
        <v>726</v>
      </c>
      <c r="D15" s="24"/>
      <c r="E15" s="19"/>
      <c r="F15" s="19"/>
      <c r="G15" s="19"/>
      <c r="H15" s="19"/>
      <c r="I15" s="17"/>
      <c r="J15" s="15"/>
    </row>
    <row r="16" spans="2:10">
      <c r="B16" s="16">
        <v>9</v>
      </c>
      <c r="C16" s="17" t="s">
        <v>255</v>
      </c>
      <c r="D16" s="17"/>
      <c r="E16" s="18">
        <f ca="1">'Revised Estimate-SECTIONS'!R15</f>
        <v>0</v>
      </c>
      <c r="F16" s="18">
        <f ca="1">'Revised Estimate-SECTIONS'!S15</f>
        <v>931300</v>
      </c>
      <c r="G16" s="18">
        <f ca="1">IF(F16&gt;E16,F16-E16,0)</f>
        <v>931300</v>
      </c>
      <c r="H16" s="18">
        <f ca="1">IF(F16&lt;E16,E16-F16,0)</f>
        <v>0</v>
      </c>
      <c r="I16" s="17"/>
      <c r="J16" s="15"/>
    </row>
    <row r="17" spans="2:12">
      <c r="B17" s="16">
        <v>10</v>
      </c>
      <c r="C17" s="17" t="s">
        <v>256</v>
      </c>
      <c r="D17" s="17"/>
      <c r="E17" s="18">
        <f ca="1">'Revised Estimate-SECTIONS'!R16</f>
        <v>0</v>
      </c>
      <c r="F17" s="18">
        <f ca="1">'Revised Estimate-SECTIONS'!S16</f>
        <v>1905562</v>
      </c>
      <c r="G17" s="18">
        <f t="shared" ref="G17:G22" ca="1" si="3">IF(F17&gt;E17,F17-E17,0)</f>
        <v>1905562</v>
      </c>
      <c r="H17" s="18">
        <f t="shared" ref="H17:H22" ca="1" si="4">IF(F17&lt;E17,E17-F17,0)</f>
        <v>0</v>
      </c>
      <c r="I17" s="17"/>
      <c r="J17" s="15"/>
    </row>
    <row r="18" spans="2:12">
      <c r="B18" s="16">
        <v>11</v>
      </c>
      <c r="C18" s="17" t="s">
        <v>257</v>
      </c>
      <c r="D18" s="17"/>
      <c r="E18" s="18">
        <f ca="1">'Revised Estimate-SECTIONS'!R17</f>
        <v>0</v>
      </c>
      <c r="F18" s="18">
        <f ca="1">'Revised Estimate-SECTIONS'!S17</f>
        <v>21690</v>
      </c>
      <c r="G18" s="18">
        <f t="shared" ca="1" si="3"/>
        <v>21690</v>
      </c>
      <c r="H18" s="18">
        <f t="shared" ca="1" si="4"/>
        <v>0</v>
      </c>
      <c r="I18" s="17"/>
      <c r="J18" s="15"/>
    </row>
    <row r="19" spans="2:12">
      <c r="B19" s="16">
        <v>12</v>
      </c>
      <c r="C19" s="17" t="s">
        <v>258</v>
      </c>
      <c r="D19" s="17"/>
      <c r="E19" s="18">
        <f ca="1">'Revised Estimate-SECTIONS'!R18</f>
        <v>0</v>
      </c>
      <c r="F19" s="18">
        <f ca="1">'Revised Estimate-SECTIONS'!S18</f>
        <v>456452.1</v>
      </c>
      <c r="G19" s="18">
        <f t="shared" ca="1" si="3"/>
        <v>456452.1</v>
      </c>
      <c r="H19" s="18">
        <f t="shared" ca="1" si="4"/>
        <v>0</v>
      </c>
      <c r="I19" s="17"/>
      <c r="J19" s="15"/>
    </row>
    <row r="20" spans="2:12">
      <c r="B20" s="16">
        <v>13</v>
      </c>
      <c r="C20" s="17" t="s">
        <v>259</v>
      </c>
      <c r="D20" s="17"/>
      <c r="E20" s="18">
        <f ca="1">'Revised Estimate-SECTIONS'!R19</f>
        <v>0</v>
      </c>
      <c r="F20" s="18">
        <f ca="1">'Revised Estimate-SECTIONS'!S19</f>
        <v>291366</v>
      </c>
      <c r="G20" s="18">
        <f t="shared" ca="1" si="3"/>
        <v>291366</v>
      </c>
      <c r="H20" s="18">
        <f t="shared" ca="1" si="4"/>
        <v>0</v>
      </c>
      <c r="I20" s="17"/>
      <c r="J20" s="15"/>
    </row>
    <row r="21" spans="2:12">
      <c r="B21" s="16">
        <v>14</v>
      </c>
      <c r="C21" s="17" t="s">
        <v>260</v>
      </c>
      <c r="D21" s="17"/>
      <c r="E21" s="18">
        <f ca="1">'Revised Estimate-SECTIONS'!R20</f>
        <v>0</v>
      </c>
      <c r="F21" s="18">
        <f ca="1">'Revised Estimate-SECTIONS'!S20</f>
        <v>120788</v>
      </c>
      <c r="G21" s="18">
        <f t="shared" ca="1" si="3"/>
        <v>120788</v>
      </c>
      <c r="H21" s="18">
        <f t="shared" ca="1" si="4"/>
        <v>0</v>
      </c>
      <c r="I21" s="17"/>
      <c r="J21" s="15"/>
    </row>
    <row r="22" spans="2:12">
      <c r="B22" s="16">
        <v>15</v>
      </c>
      <c r="C22" s="17" t="s">
        <v>261</v>
      </c>
      <c r="D22" s="17"/>
      <c r="E22" s="18">
        <f ca="1">'Revised Estimate-SECTIONS'!R21</f>
        <v>0</v>
      </c>
      <c r="F22" s="18">
        <f ca="1">'Revised Estimate-SECTIONS'!S21</f>
        <v>814670</v>
      </c>
      <c r="G22" s="18">
        <f t="shared" ca="1" si="3"/>
        <v>814670</v>
      </c>
      <c r="H22" s="18">
        <f t="shared" ca="1" si="4"/>
        <v>0</v>
      </c>
      <c r="I22" s="17"/>
      <c r="J22" s="15"/>
    </row>
    <row r="23" spans="2:12">
      <c r="B23" s="16"/>
      <c r="C23" s="24" t="s">
        <v>275</v>
      </c>
      <c r="D23" s="24"/>
      <c r="E23" s="19">
        <f ca="1">SUM(E16:E22)</f>
        <v>0</v>
      </c>
      <c r="F23" s="19">
        <f ca="1">SUM(F16:F22)</f>
        <v>4541828.0999999996</v>
      </c>
      <c r="G23" s="19">
        <f t="shared" ref="G23:H23" ca="1" si="5">SUM(G16:G22)</f>
        <v>4541828.0999999996</v>
      </c>
      <c r="H23" s="19">
        <f t="shared" ca="1" si="5"/>
        <v>0</v>
      </c>
      <c r="I23" s="17"/>
      <c r="J23" s="15"/>
    </row>
    <row r="24" spans="2:12">
      <c r="B24" s="16"/>
      <c r="C24" s="25" t="s">
        <v>276</v>
      </c>
      <c r="D24" s="25"/>
      <c r="E24" s="19">
        <f ca="1">SUM(E23,E14)</f>
        <v>43854853</v>
      </c>
      <c r="F24" s="19">
        <f ca="1">SUM(F23,F14)</f>
        <v>46799433.700000003</v>
      </c>
      <c r="G24" s="19">
        <f t="shared" ref="G24:H24" ca="1" si="6">SUM(G23,G14)</f>
        <v>4992057.6999999993</v>
      </c>
      <c r="H24" s="19">
        <f t="shared" ca="1" si="6"/>
        <v>2047477</v>
      </c>
      <c r="I24" s="17"/>
      <c r="J24" s="15"/>
      <c r="L24" s="298"/>
    </row>
    <row r="25" spans="2:12">
      <c r="B25" s="16"/>
      <c r="C25" s="25" t="s">
        <v>567</v>
      </c>
      <c r="D25" s="25"/>
      <c r="E25" s="18">
        <f ca="1">E24*18%</f>
        <v>7893873.54</v>
      </c>
      <c r="F25" s="18">
        <f t="shared" ref="F25" ca="1" si="7">F24*18%</f>
        <v>8423898.0659999996</v>
      </c>
      <c r="G25" s="18">
        <f t="shared" ref="G25" ca="1" si="8">ROUND(IF(F25&gt;E25,F25-E25,0),0)</f>
        <v>530025</v>
      </c>
      <c r="H25" s="18">
        <f t="shared" ref="H25" ca="1" si="9">ROUND(IF(F25&lt;E25,E25-F25,0),0)</f>
        <v>0</v>
      </c>
      <c r="I25" s="17"/>
      <c r="J25" s="15"/>
    </row>
    <row r="26" spans="2:12">
      <c r="B26" s="16"/>
      <c r="C26" s="25" t="s">
        <v>519</v>
      </c>
      <c r="D26" s="25"/>
      <c r="E26" s="19">
        <f ca="1">SUM(E24:E25)</f>
        <v>51748726.539999999</v>
      </c>
      <c r="F26" s="19">
        <f t="shared" ref="F26:H26" ca="1" si="10">SUM(F24:F25)</f>
        <v>55223331.766000003</v>
      </c>
      <c r="G26" s="19">
        <f t="shared" ca="1" si="10"/>
        <v>5522082.6999999993</v>
      </c>
      <c r="H26" s="19">
        <f t="shared" ca="1" si="10"/>
        <v>2047477</v>
      </c>
      <c r="I26" s="17"/>
      <c r="J26" s="15"/>
    </row>
    <row r="27" spans="2:12" ht="27.6">
      <c r="B27" s="16">
        <v>16</v>
      </c>
      <c r="C27" s="21" t="s">
        <v>264</v>
      </c>
      <c r="D27" s="76">
        <v>0.01</v>
      </c>
      <c r="E27" s="18"/>
      <c r="F27" s="18">
        <f ca="1">F24*D27</f>
        <v>467994.33700000006</v>
      </c>
      <c r="G27" s="18">
        <f ca="1">IF(F27&gt;E27,F27-E27,0)</f>
        <v>467994.33700000006</v>
      </c>
      <c r="H27" s="18">
        <f t="shared" ref="H27:H32" ca="1" si="11">IF(F27&lt;E27,E27-F27,0)</f>
        <v>0</v>
      </c>
      <c r="I27" s="17"/>
      <c r="J27" s="15"/>
    </row>
    <row r="28" spans="2:12" ht="27.6">
      <c r="B28" s="16">
        <v>17</v>
      </c>
      <c r="C28" s="21" t="s">
        <v>265</v>
      </c>
      <c r="D28" s="77">
        <v>1E-3</v>
      </c>
      <c r="E28" s="18"/>
      <c r="F28" s="18">
        <f ca="1">F24*D28</f>
        <v>46799.433700000001</v>
      </c>
      <c r="G28" s="18">
        <f t="shared" ref="G28:G32" ca="1" si="12">IF(F28&gt;E28,F28-E28,0)</f>
        <v>46799.433700000001</v>
      </c>
      <c r="H28" s="18">
        <f t="shared" ca="1" si="11"/>
        <v>0</v>
      </c>
      <c r="I28" s="17"/>
      <c r="J28" s="15"/>
    </row>
    <row r="29" spans="2:12" ht="27.6">
      <c r="B29" s="16">
        <v>18</v>
      </c>
      <c r="C29" s="21" t="s">
        <v>266</v>
      </c>
      <c r="D29" s="78"/>
      <c r="E29" s="18"/>
      <c r="F29" s="18">
        <f>seignorage!T18</f>
        <v>308</v>
      </c>
      <c r="G29" s="18">
        <f t="shared" si="12"/>
        <v>308</v>
      </c>
      <c r="H29" s="18">
        <f t="shared" si="11"/>
        <v>0</v>
      </c>
      <c r="I29" s="17"/>
      <c r="J29" s="15"/>
    </row>
    <row r="30" spans="2:12" ht="27.6">
      <c r="B30" s="16">
        <v>19</v>
      </c>
      <c r="C30" s="21" t="s">
        <v>267</v>
      </c>
      <c r="D30" s="76">
        <v>0.3</v>
      </c>
      <c r="E30" s="18"/>
      <c r="F30" s="18">
        <f>F29*D30</f>
        <v>92.399999999999991</v>
      </c>
      <c r="G30" s="18">
        <f t="shared" si="12"/>
        <v>92.399999999999991</v>
      </c>
      <c r="H30" s="18">
        <f t="shared" si="11"/>
        <v>0</v>
      </c>
      <c r="I30" s="17"/>
      <c r="J30" s="15"/>
    </row>
    <row r="31" spans="2:12" ht="27.6">
      <c r="B31" s="16">
        <v>20</v>
      </c>
      <c r="C31" s="21" t="s">
        <v>268</v>
      </c>
      <c r="D31" s="76">
        <v>0.02</v>
      </c>
      <c r="E31" s="18"/>
      <c r="F31" s="18">
        <f>F29*D31</f>
        <v>6.16</v>
      </c>
      <c r="G31" s="18">
        <f t="shared" si="12"/>
        <v>6.16</v>
      </c>
      <c r="H31" s="18">
        <f t="shared" si="11"/>
        <v>0</v>
      </c>
      <c r="I31" s="17"/>
      <c r="J31" s="15"/>
    </row>
    <row r="32" spans="2:12">
      <c r="B32" s="16">
        <v>21</v>
      </c>
      <c r="C32" s="21" t="s">
        <v>269</v>
      </c>
      <c r="D32" s="77">
        <v>1E-4</v>
      </c>
      <c r="E32" s="18"/>
      <c r="F32" s="18">
        <f ca="1">F24*D32</f>
        <v>4679.9433700000009</v>
      </c>
      <c r="G32" s="18">
        <f t="shared" ca="1" si="12"/>
        <v>4679.9433700000009</v>
      </c>
      <c r="H32" s="18">
        <f t="shared" ca="1" si="11"/>
        <v>0</v>
      </c>
      <c r="I32" s="17"/>
      <c r="J32" s="15"/>
    </row>
    <row r="33" spans="1:11">
      <c r="B33" s="16">
        <v>22</v>
      </c>
      <c r="C33" s="22" t="s">
        <v>270</v>
      </c>
      <c r="D33" s="78"/>
      <c r="E33" s="18"/>
      <c r="F33" s="19">
        <f ca="1">SUM(F27:F32)</f>
        <v>519880.27407000004</v>
      </c>
      <c r="G33" s="19">
        <f t="shared" ref="G33:H33" ca="1" si="13">SUM(G27:G32)</f>
        <v>519880.27407000004</v>
      </c>
      <c r="H33" s="19">
        <f t="shared" ca="1" si="13"/>
        <v>0</v>
      </c>
      <c r="I33" s="17"/>
      <c r="J33" s="15"/>
    </row>
    <row r="34" spans="1:11" ht="27.6">
      <c r="B34" s="16">
        <v>23</v>
      </c>
      <c r="C34" s="21" t="s">
        <v>271</v>
      </c>
      <c r="D34" s="76">
        <v>0.18</v>
      </c>
      <c r="E34" s="18"/>
      <c r="F34" s="18">
        <f ca="1">F33*D34</f>
        <v>93578.449332600008</v>
      </c>
      <c r="G34" s="18">
        <f t="shared" ref="G34:G36" ca="1" si="14">IF(F34&gt;E34,F34-E34,0)</f>
        <v>93578.449332600008</v>
      </c>
      <c r="H34" s="18">
        <f t="shared" ref="H34:H36" ca="1" si="15">IF(F34&lt;E34,E34-F34,0)</f>
        <v>0</v>
      </c>
      <c r="I34" s="17"/>
      <c r="J34" s="15"/>
    </row>
    <row r="35" spans="1:11" ht="27.6">
      <c r="B35" s="16">
        <v>24</v>
      </c>
      <c r="C35" s="21" t="s">
        <v>272</v>
      </c>
      <c r="D35" s="76">
        <v>0.04</v>
      </c>
      <c r="E35" s="18">
        <f ca="1">D35*E26</f>
        <v>2069949.0615999999</v>
      </c>
      <c r="F35" s="18">
        <f ca="1">D35*F26</f>
        <v>2208933.2706400002</v>
      </c>
      <c r="G35" s="18">
        <f t="shared" ca="1" si="14"/>
        <v>138984.20904000034</v>
      </c>
      <c r="H35" s="18">
        <f t="shared" ca="1" si="15"/>
        <v>0</v>
      </c>
      <c r="I35" s="17"/>
      <c r="J35" s="15"/>
    </row>
    <row r="36" spans="1:11" ht="27.6">
      <c r="B36" s="16">
        <v>25</v>
      </c>
      <c r="C36" s="21" t="s">
        <v>273</v>
      </c>
      <c r="D36" s="21"/>
      <c r="E36" s="18"/>
      <c r="F36" s="18"/>
      <c r="G36" s="18">
        <f t="shared" si="14"/>
        <v>0</v>
      </c>
      <c r="H36" s="18">
        <f t="shared" si="15"/>
        <v>0</v>
      </c>
      <c r="I36" s="17"/>
      <c r="J36" s="15"/>
    </row>
    <row r="37" spans="1:11">
      <c r="B37" s="16"/>
      <c r="C37" s="22" t="s">
        <v>600</v>
      </c>
      <c r="D37" s="23"/>
      <c r="E37" s="26"/>
      <c r="F37" s="75">
        <f ca="1">SUM(F33:F36)</f>
        <v>2822391.9940426005</v>
      </c>
      <c r="G37" s="75">
        <f t="shared" ref="G37:H37" ca="1" si="16">SUM(G33:G36)</f>
        <v>752442.93244260037</v>
      </c>
      <c r="H37" s="75">
        <f t="shared" ca="1" si="16"/>
        <v>0</v>
      </c>
      <c r="I37" s="23"/>
    </row>
    <row r="38" spans="1:11" s="15" customFormat="1" ht="19.2" customHeight="1">
      <c r="B38" s="16"/>
      <c r="C38" s="25" t="s">
        <v>736</v>
      </c>
      <c r="D38" s="17"/>
      <c r="E38" s="19">
        <f ca="1">SUM(E26:E37)</f>
        <v>53818675.601599999</v>
      </c>
      <c r="F38" s="19">
        <f ca="1">F37+F24+F25</f>
        <v>58045723.7600426</v>
      </c>
      <c r="G38" s="19">
        <f t="shared" ref="G38:H38" ca="1" si="17">G37+G24+G25</f>
        <v>6274525.6324425992</v>
      </c>
      <c r="H38" s="19">
        <f t="shared" ca="1" si="17"/>
        <v>2047477</v>
      </c>
      <c r="I38" s="17"/>
    </row>
    <row r="39" spans="1:11">
      <c r="B39" s="20"/>
      <c r="E39" s="276"/>
      <c r="F39" s="276"/>
      <c r="G39" s="276"/>
      <c r="H39" s="276"/>
    </row>
    <row r="40" spans="1:11">
      <c r="A40" s="264"/>
      <c r="B40" s="265"/>
      <c r="C40" s="264"/>
      <c r="D40" s="266" t="s">
        <v>716</v>
      </c>
      <c r="E40" s="266"/>
      <c r="F40" s="267">
        <f ca="1">E38</f>
        <v>53818675.601599999</v>
      </c>
      <c r="G40" s="266" t="s">
        <v>245</v>
      </c>
      <c r="H40" s="267">
        <f ca="1">G38</f>
        <v>6274525.6324425992</v>
      </c>
      <c r="K40" s="268"/>
    </row>
    <row r="41" spans="1:11">
      <c r="A41" s="264"/>
      <c r="B41" s="265"/>
      <c r="C41" s="269"/>
      <c r="D41" s="270" t="s">
        <v>717</v>
      </c>
      <c r="E41" s="266"/>
      <c r="F41" s="267">
        <f ca="1">F38</f>
        <v>58045723.7600426</v>
      </c>
      <c r="G41" s="266" t="s">
        <v>246</v>
      </c>
      <c r="H41" s="267">
        <f ca="1">H38</f>
        <v>2047477</v>
      </c>
      <c r="I41" s="278"/>
      <c r="K41" s="268"/>
    </row>
    <row r="42" spans="1:11" ht="16.2" thickBot="1">
      <c r="A42" s="264"/>
      <c r="B42" s="265"/>
      <c r="C42" s="271"/>
      <c r="D42" s="272" t="s">
        <v>718</v>
      </c>
      <c r="E42" s="273"/>
      <c r="F42" s="274">
        <f ca="1">F41-F40</f>
        <v>4227048.1584426016</v>
      </c>
      <c r="G42" s="273" t="s">
        <v>718</v>
      </c>
      <c r="H42" s="275">
        <f ca="1">H40-H41</f>
        <v>4227048.6324425992</v>
      </c>
      <c r="I42" s="279"/>
      <c r="K42" s="268"/>
    </row>
    <row r="43" spans="1:11" ht="14.4" thickTop="1">
      <c r="B43" s="20"/>
    </row>
    <row r="44" spans="1:11">
      <c r="B44" s="20"/>
    </row>
    <row r="45" spans="1:11">
      <c r="B45" s="20"/>
    </row>
    <row r="46" spans="1:11">
      <c r="B46" s="20"/>
    </row>
    <row r="47" spans="1:11">
      <c r="B47" s="20"/>
      <c r="C47" s="277" t="s">
        <v>724</v>
      </c>
      <c r="D47" s="277"/>
      <c r="E47" s="277" t="s">
        <v>723</v>
      </c>
      <c r="F47" s="277"/>
      <c r="G47" s="277"/>
      <c r="H47" s="277" t="s">
        <v>737</v>
      </c>
      <c r="I47" s="277"/>
    </row>
    <row r="48" spans="1:11">
      <c r="C48" s="277" t="s">
        <v>720</v>
      </c>
      <c r="D48" s="277"/>
      <c r="E48" s="277" t="s">
        <v>721</v>
      </c>
      <c r="F48" s="277"/>
      <c r="G48" s="277"/>
      <c r="H48" s="277" t="s">
        <v>722</v>
      </c>
      <c r="I48" s="277"/>
    </row>
    <row r="49" spans="3:12">
      <c r="C49" s="277"/>
      <c r="D49" s="277"/>
      <c r="E49" s="277"/>
      <c r="F49" s="277"/>
      <c r="G49" s="277"/>
      <c r="H49" s="277"/>
      <c r="I49" s="277"/>
    </row>
    <row r="54" spans="3:12" ht="27.6">
      <c r="L54" s="12" t="s">
        <v>559</v>
      </c>
    </row>
  </sheetData>
  <mergeCells count="2">
    <mergeCell ref="B3:I3"/>
    <mergeCell ref="B2:I2"/>
  </mergeCells>
  <printOptions horizontalCentered="1"/>
  <pageMargins left="0.70866141732283472" right="0.70866141732283472" top="0.74803149606299213" bottom="0.74803149606299213" header="0.31496062992125984" footer="0.31496062992125984"/>
  <pageSetup paperSize="9" scale="97" fitToHeight="2" orientation="landscape" r:id="rId1"/>
  <rowBreaks count="2" manualBreakCount="2">
    <brk id="16" min="1" max="8" man="1"/>
    <brk id="29"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2:G50"/>
  <sheetViews>
    <sheetView view="pageBreakPreview" topLeftCell="A7" zoomScale="150" zoomScaleSheetLayoutView="150" workbookViewId="0">
      <selection activeCell="D17" sqref="D17"/>
    </sheetView>
  </sheetViews>
  <sheetFormatPr defaultColWidth="9.33203125" defaultRowHeight="13.8"/>
  <cols>
    <col min="1" max="1" width="9.33203125" style="12"/>
    <col min="2" max="2" width="8.44140625" style="12" customWidth="1"/>
    <col min="3" max="3" width="49.77734375" style="12" customWidth="1"/>
    <col min="4" max="4" width="25.109375" style="12" customWidth="1"/>
    <col min="5" max="16384" width="9.33203125" style="12"/>
  </cols>
  <sheetData>
    <row r="2" spans="2:5" ht="45.75" customHeight="1">
      <c r="B2" s="787" t="s">
        <v>263</v>
      </c>
      <c r="C2" s="787"/>
      <c r="D2" s="787"/>
    </row>
    <row r="3" spans="2:5" ht="16.95" customHeight="1">
      <c r="B3" s="788" t="s">
        <v>733</v>
      </c>
      <c r="C3" s="788"/>
      <c r="D3" s="788"/>
    </row>
    <row r="4" spans="2:5">
      <c r="B4" s="13" t="s">
        <v>204</v>
      </c>
      <c r="C4" s="14" t="s">
        <v>242</v>
      </c>
      <c r="D4" s="14" t="s">
        <v>244</v>
      </c>
      <c r="E4" s="15"/>
    </row>
    <row r="5" spans="2:5">
      <c r="B5" s="16">
        <v>1</v>
      </c>
      <c r="C5" s="17" t="s">
        <v>196</v>
      </c>
      <c r="D5" s="18">
        <f ca="1">'Annexure-1'!F6</f>
        <v>25908225</v>
      </c>
      <c r="E5" s="15"/>
    </row>
    <row r="6" spans="2:5">
      <c r="B6" s="16">
        <v>2</v>
      </c>
      <c r="C6" s="17" t="s">
        <v>248</v>
      </c>
      <c r="D6" s="18">
        <f ca="1">'Annexure-1'!F7</f>
        <v>5612831</v>
      </c>
      <c r="E6" s="15"/>
    </row>
    <row r="7" spans="2:5">
      <c r="B7" s="16">
        <v>3</v>
      </c>
      <c r="C7" s="17" t="s">
        <v>249</v>
      </c>
      <c r="D7" s="18">
        <f ca="1">'Annexure-1'!F8</f>
        <v>126489</v>
      </c>
      <c r="E7" s="15"/>
    </row>
    <row r="8" spans="2:5">
      <c r="B8" s="16">
        <v>4</v>
      </c>
      <c r="C8" s="17" t="s">
        <v>250</v>
      </c>
      <c r="D8" s="18">
        <f ca="1">'Annexure-1'!F9</f>
        <v>4027908</v>
      </c>
      <c r="E8" s="15"/>
    </row>
    <row r="9" spans="2:5">
      <c r="B9" s="16">
        <v>5</v>
      </c>
      <c r="C9" s="17" t="s">
        <v>251</v>
      </c>
      <c r="D9" s="18">
        <f ca="1">'Annexure-1'!F10</f>
        <v>827000</v>
      </c>
      <c r="E9" s="15"/>
    </row>
    <row r="10" spans="2:5">
      <c r="B10" s="16">
        <v>6</v>
      </c>
      <c r="C10" s="17" t="s">
        <v>252</v>
      </c>
      <c r="D10" s="18">
        <f ca="1">'Annexure-1'!F11</f>
        <v>735880</v>
      </c>
      <c r="E10" s="15"/>
    </row>
    <row r="11" spans="2:5">
      <c r="B11" s="16">
        <v>7</v>
      </c>
      <c r="C11" s="17" t="s">
        <v>253</v>
      </c>
      <c r="D11" s="18">
        <f ca="1">'Annexure-1'!F12</f>
        <v>3839121</v>
      </c>
      <c r="E11" s="15"/>
    </row>
    <row r="12" spans="2:5">
      <c r="B12" s="16">
        <v>8</v>
      </c>
      <c r="C12" s="17" t="s">
        <v>254</v>
      </c>
      <c r="D12" s="18">
        <f ca="1">'Annexure-1'!F13</f>
        <v>1180151.6000000001</v>
      </c>
      <c r="E12" s="15"/>
    </row>
    <row r="13" spans="2:5">
      <c r="B13" s="16"/>
      <c r="C13" s="24" t="s">
        <v>274</v>
      </c>
      <c r="D13" s="19">
        <f t="shared" ref="D13" ca="1" si="0">SUM(D5:D12)</f>
        <v>42257605.600000001</v>
      </c>
      <c r="E13" s="15"/>
    </row>
    <row r="14" spans="2:5">
      <c r="B14" s="16">
        <v>9</v>
      </c>
      <c r="C14" s="17" t="s">
        <v>255</v>
      </c>
      <c r="D14" s="18">
        <f ca="1">'Annexure-1'!F16</f>
        <v>931300</v>
      </c>
      <c r="E14" s="15"/>
    </row>
    <row r="15" spans="2:5">
      <c r="B15" s="16">
        <v>10</v>
      </c>
      <c r="C15" s="17" t="s">
        <v>256</v>
      </c>
      <c r="D15" s="18">
        <f ca="1">'Annexure-1'!F17</f>
        <v>1905562</v>
      </c>
      <c r="E15" s="15"/>
    </row>
    <row r="16" spans="2:5">
      <c r="B16" s="16">
        <v>11</v>
      </c>
      <c r="C16" s="17" t="s">
        <v>257</v>
      </c>
      <c r="D16" s="18">
        <f ca="1">'Annexure-1'!F18</f>
        <v>21690</v>
      </c>
      <c r="E16" s="15"/>
    </row>
    <row r="17" spans="2:5">
      <c r="B17" s="16">
        <v>12</v>
      </c>
      <c r="C17" s="17" t="s">
        <v>258</v>
      </c>
      <c r="D17" s="18">
        <f ca="1">'Annexure-1'!F19</f>
        <v>456452.1</v>
      </c>
      <c r="E17" s="15"/>
    </row>
    <row r="18" spans="2:5">
      <c r="B18" s="16">
        <v>13</v>
      </c>
      <c r="C18" s="17" t="s">
        <v>259</v>
      </c>
      <c r="D18" s="18">
        <f ca="1">'Annexure-1'!F20</f>
        <v>291366</v>
      </c>
      <c r="E18" s="15"/>
    </row>
    <row r="19" spans="2:5">
      <c r="B19" s="16">
        <v>14</v>
      </c>
      <c r="C19" s="17" t="s">
        <v>260</v>
      </c>
      <c r="D19" s="18">
        <f ca="1">'Annexure-1'!F21</f>
        <v>120788</v>
      </c>
      <c r="E19" s="15"/>
    </row>
    <row r="20" spans="2:5">
      <c r="B20" s="16">
        <v>15</v>
      </c>
      <c r="C20" s="17" t="s">
        <v>261</v>
      </c>
      <c r="D20" s="18">
        <f ca="1">'Annexure-1'!F22</f>
        <v>814670</v>
      </c>
      <c r="E20" s="15"/>
    </row>
    <row r="21" spans="2:5">
      <c r="B21" s="16"/>
      <c r="C21" s="24" t="s">
        <v>275</v>
      </c>
      <c r="D21" s="19">
        <f ca="1">SUM(D14:D20)</f>
        <v>4541828.0999999996</v>
      </c>
      <c r="E21" s="15"/>
    </row>
    <row r="22" spans="2:5">
      <c r="B22" s="16"/>
      <c r="C22" s="25" t="s">
        <v>276</v>
      </c>
      <c r="D22" s="19">
        <f ca="1">SUM(D21,D13)</f>
        <v>46799433.700000003</v>
      </c>
      <c r="E22" s="15"/>
    </row>
    <row r="23" spans="2:5">
      <c r="B23" s="16"/>
      <c r="C23" s="25" t="s">
        <v>567</v>
      </c>
      <c r="D23" s="18">
        <f t="shared" ref="D23" ca="1" si="1">D22*18%</f>
        <v>8423898.0659999996</v>
      </c>
      <c r="E23" s="15"/>
    </row>
    <row r="24" spans="2:5">
      <c r="B24" s="16"/>
      <c r="C24" s="25" t="s">
        <v>519</v>
      </c>
      <c r="D24" s="19">
        <f t="shared" ref="D24" ca="1" si="2">SUM(D22:D23)</f>
        <v>55223331.766000003</v>
      </c>
      <c r="E24" s="15"/>
    </row>
    <row r="25" spans="2:5" ht="27.6">
      <c r="B25" s="16">
        <v>16</v>
      </c>
      <c r="C25" s="21" t="s">
        <v>264</v>
      </c>
      <c r="D25" s="18">
        <f ca="1">'Annexure-1'!F27</f>
        <v>467994.33700000006</v>
      </c>
      <c r="E25" s="15"/>
    </row>
    <row r="26" spans="2:5">
      <c r="B26" s="16">
        <v>17</v>
      </c>
      <c r="C26" s="21" t="s">
        <v>265</v>
      </c>
      <c r="D26" s="18">
        <f ca="1">'Annexure-1'!F28</f>
        <v>46799.433700000001</v>
      </c>
      <c r="E26" s="15"/>
    </row>
    <row r="27" spans="2:5" ht="27.6">
      <c r="B27" s="16">
        <v>18</v>
      </c>
      <c r="C27" s="21" t="s">
        <v>266</v>
      </c>
      <c r="D27" s="18">
        <f>'Annexure-1'!F29</f>
        <v>308</v>
      </c>
      <c r="E27" s="15"/>
    </row>
    <row r="28" spans="2:5" ht="27.6">
      <c r="B28" s="16">
        <v>19</v>
      </c>
      <c r="C28" s="21" t="s">
        <v>267</v>
      </c>
      <c r="D28" s="18">
        <f>'Annexure-1'!F30</f>
        <v>92.399999999999991</v>
      </c>
      <c r="E28" s="15"/>
    </row>
    <row r="29" spans="2:5" ht="27.6">
      <c r="B29" s="16">
        <v>20</v>
      </c>
      <c r="C29" s="21" t="s">
        <v>268</v>
      </c>
      <c r="D29" s="18">
        <f>'Annexure-1'!F31</f>
        <v>6.16</v>
      </c>
      <c r="E29" s="15"/>
    </row>
    <row r="30" spans="2:5">
      <c r="B30" s="16">
        <v>21</v>
      </c>
      <c r="C30" s="21" t="s">
        <v>269</v>
      </c>
      <c r="D30" s="18">
        <f ca="1">'Annexure-1'!F32</f>
        <v>4679.9433700000009</v>
      </c>
      <c r="E30" s="15"/>
    </row>
    <row r="31" spans="2:5">
      <c r="B31" s="16">
        <v>22</v>
      </c>
      <c r="C31" s="22" t="s">
        <v>270</v>
      </c>
      <c r="D31" s="19">
        <f ca="1">SUM(D25:D30)</f>
        <v>519880.27407000004</v>
      </c>
      <c r="E31" s="15"/>
    </row>
    <row r="32" spans="2:5">
      <c r="B32" s="16">
        <v>23</v>
      </c>
      <c r="C32" s="21" t="s">
        <v>271</v>
      </c>
      <c r="D32" s="18">
        <f ca="1">'Annexure-1'!F34</f>
        <v>93578.449332600008</v>
      </c>
      <c r="E32" s="15"/>
    </row>
    <row r="33" spans="1:6" ht="27.6">
      <c r="B33" s="16">
        <v>24</v>
      </c>
      <c r="C33" s="21" t="s">
        <v>272</v>
      </c>
      <c r="D33" s="18">
        <f ca="1">'Annexure-1'!F35</f>
        <v>2208933.2706400002</v>
      </c>
      <c r="E33" s="15"/>
    </row>
    <row r="34" spans="1:6" ht="27.6">
      <c r="B34" s="16">
        <v>25</v>
      </c>
      <c r="C34" s="21" t="s">
        <v>273</v>
      </c>
      <c r="D34" s="18"/>
      <c r="E34" s="15"/>
    </row>
    <row r="35" spans="1:6">
      <c r="B35" s="16"/>
      <c r="C35" s="22" t="s">
        <v>600</v>
      </c>
      <c r="D35" s="75">
        <f ca="1">SUM(D31:D34)</f>
        <v>2822391.9940426005</v>
      </c>
    </row>
    <row r="36" spans="1:6" ht="15.6">
      <c r="B36" s="16"/>
      <c r="C36" s="296" t="s">
        <v>736</v>
      </c>
      <c r="D36" s="297">
        <f ca="1">D35+D22+D23</f>
        <v>58045723.7600426</v>
      </c>
    </row>
    <row r="37" spans="1:6">
      <c r="B37" s="20"/>
      <c r="D37" s="276"/>
    </row>
    <row r="38" spans="1:6">
      <c r="A38" s="264"/>
      <c r="B38" s="265"/>
      <c r="C38" s="264"/>
      <c r="D38" s="267"/>
      <c r="F38" s="268"/>
    </row>
    <row r="39" spans="1:6">
      <c r="A39" s="264"/>
      <c r="B39" s="265"/>
      <c r="C39" s="269"/>
      <c r="D39" s="267"/>
      <c r="F39" s="268"/>
    </row>
    <row r="40" spans="1:6" ht="16.2" thickBot="1">
      <c r="A40" s="264"/>
      <c r="B40" s="265"/>
      <c r="C40" s="271"/>
      <c r="D40" s="274"/>
      <c r="F40" s="268"/>
    </row>
    <row r="41" spans="1:6" ht="14.4" thickTop="1">
      <c r="B41" s="20"/>
    </row>
    <row r="42" spans="1:6">
      <c r="B42" s="20"/>
    </row>
    <row r="43" spans="1:6">
      <c r="B43" s="20"/>
    </row>
    <row r="44" spans="1:6">
      <c r="B44" s="20"/>
    </row>
    <row r="45" spans="1:6">
      <c r="B45" s="20"/>
      <c r="C45" s="277"/>
      <c r="D45" s="277"/>
    </row>
    <row r="46" spans="1:6">
      <c r="C46" s="277"/>
      <c r="D46" s="277"/>
    </row>
    <row r="50" spans="7:7" ht="27.6">
      <c r="G50" s="12" t="s">
        <v>559</v>
      </c>
    </row>
  </sheetData>
  <mergeCells count="2">
    <mergeCell ref="B2:D2"/>
    <mergeCell ref="B3:D3"/>
  </mergeCells>
  <printOptions horizontalCentered="1"/>
  <pageMargins left="0.70866141732283472" right="0.70866141732283472" top="0.74803149606299213" bottom="0.74803149606299213" header="0.31496062992125984" footer="0.31496062992125984"/>
  <pageSetup paperSize="9" scale="11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pageSetUpPr fitToPage="1"/>
  </sheetPr>
  <dimension ref="A2:L54"/>
  <sheetViews>
    <sheetView view="pageBreakPreview" topLeftCell="A4" zoomScale="88" zoomScaleSheetLayoutView="88" workbookViewId="0">
      <selection activeCell="L31" sqref="L31"/>
    </sheetView>
  </sheetViews>
  <sheetFormatPr defaultColWidth="9.33203125" defaultRowHeight="13.8"/>
  <cols>
    <col min="1" max="1" width="9.33203125" style="12"/>
    <col min="2" max="2" width="5.44140625" style="12" bestFit="1" customWidth="1"/>
    <col min="3" max="3" width="44.77734375" style="12" customWidth="1"/>
    <col min="4" max="4" width="7.6640625" style="12" customWidth="1"/>
    <col min="5" max="5" width="23.44140625" style="12" customWidth="1"/>
    <col min="6" max="8" width="14.77734375" style="12" customWidth="1"/>
    <col min="9" max="9" width="23.77734375" style="12" customWidth="1"/>
    <col min="10" max="11" width="9.33203125" style="12"/>
    <col min="12" max="12" width="11.109375" style="12" bestFit="1" customWidth="1"/>
    <col min="13" max="16384" width="9.33203125" style="12"/>
  </cols>
  <sheetData>
    <row r="2" spans="2:10" ht="49.95" customHeight="1">
      <c r="B2" s="789" t="s">
        <v>263</v>
      </c>
      <c r="C2" s="790"/>
      <c r="D2" s="790"/>
      <c r="E2" s="790"/>
      <c r="F2" s="790"/>
      <c r="G2" s="790"/>
      <c r="H2" s="790"/>
      <c r="I2" s="791"/>
    </row>
    <row r="3" spans="2:10" ht="22.2" customHeight="1">
      <c r="B3" s="788" t="s">
        <v>262</v>
      </c>
      <c r="C3" s="788"/>
      <c r="D3" s="788"/>
      <c r="E3" s="788"/>
      <c r="F3" s="788"/>
      <c r="G3" s="788"/>
      <c r="H3" s="788"/>
      <c r="I3" s="788"/>
    </row>
    <row r="4" spans="2:10" ht="27.6">
      <c r="B4" s="13" t="s">
        <v>204</v>
      </c>
      <c r="C4" s="14" t="s">
        <v>242</v>
      </c>
      <c r="D4" s="14"/>
      <c r="E4" s="14" t="s">
        <v>243</v>
      </c>
      <c r="F4" s="14" t="s">
        <v>244</v>
      </c>
      <c r="G4" s="14" t="s">
        <v>245</v>
      </c>
      <c r="H4" s="14" t="s">
        <v>246</v>
      </c>
      <c r="I4" s="14" t="s">
        <v>247</v>
      </c>
      <c r="J4" s="15"/>
    </row>
    <row r="5" spans="2:10" ht="20.7" customHeight="1">
      <c r="B5" s="13"/>
      <c r="C5" s="14" t="s">
        <v>725</v>
      </c>
      <c r="D5" s="14"/>
      <c r="E5" s="14"/>
      <c r="F5" s="14"/>
      <c r="G5" s="14"/>
      <c r="H5" s="14"/>
      <c r="I5" s="14"/>
      <c r="J5" s="15"/>
    </row>
    <row r="6" spans="2:10" ht="41.4">
      <c r="B6" s="16">
        <v>1</v>
      </c>
      <c r="C6" s="17" t="s">
        <v>196</v>
      </c>
      <c r="D6" s="17"/>
      <c r="E6" s="18">
        <f ca="1">'Annexure-1'!E6</f>
        <v>26018225</v>
      </c>
      <c r="F6" s="18">
        <f ca="1">'Annexure-1'!F6</f>
        <v>25908225</v>
      </c>
      <c r="G6" s="18">
        <f ca="1">IF(F6&gt;E6,F6-E6,0)</f>
        <v>0</v>
      </c>
      <c r="H6" s="18">
        <f ca="1">IF(F6&lt;E6,E6-F6,0)</f>
        <v>110000</v>
      </c>
      <c r="I6" s="17" t="s">
        <v>738</v>
      </c>
      <c r="J6" s="15"/>
    </row>
    <row r="7" spans="2:10" ht="41.4">
      <c r="B7" s="16">
        <v>2</v>
      </c>
      <c r="C7" s="17" t="s">
        <v>248</v>
      </c>
      <c r="D7" s="17"/>
      <c r="E7" s="18">
        <f ca="1">'Annexure-1'!E7</f>
        <v>7431553</v>
      </c>
      <c r="F7" s="18">
        <f ca="1">'Annexure-1'!F7</f>
        <v>5612831</v>
      </c>
      <c r="G7" s="18">
        <f t="shared" ref="G7:G13" ca="1" si="0">IF(F7&gt;E7,F7-E7,0)</f>
        <v>0</v>
      </c>
      <c r="H7" s="18">
        <f t="shared" ref="H7:H13" ca="1" si="1">IF(F7&lt;E7,E7-F7,0)</f>
        <v>1818722</v>
      </c>
      <c r="I7" s="17" t="s">
        <v>738</v>
      </c>
      <c r="J7" s="15"/>
    </row>
    <row r="8" spans="2:10" ht="41.4">
      <c r="B8" s="16">
        <v>3</v>
      </c>
      <c r="C8" s="17" t="s">
        <v>249</v>
      </c>
      <c r="D8" s="17"/>
      <c r="E8" s="18">
        <f ca="1">'Annexure-1'!E8</f>
        <v>204480</v>
      </c>
      <c r="F8" s="18">
        <f ca="1">'Annexure-1'!F8</f>
        <v>126489</v>
      </c>
      <c r="G8" s="18">
        <f t="shared" ca="1" si="0"/>
        <v>0</v>
      </c>
      <c r="H8" s="18">
        <f t="shared" ca="1" si="1"/>
        <v>77991</v>
      </c>
      <c r="I8" s="17" t="s">
        <v>738</v>
      </c>
      <c r="J8" s="15"/>
    </row>
    <row r="9" spans="2:10" ht="41.4">
      <c r="B9" s="16">
        <v>4</v>
      </c>
      <c r="C9" s="17" t="s">
        <v>250</v>
      </c>
      <c r="D9" s="17"/>
      <c r="E9" s="18">
        <f ca="1">'Annexure-1'!E9</f>
        <v>3732008</v>
      </c>
      <c r="F9" s="18">
        <f ca="1">'Annexure-1'!F9</f>
        <v>4027908</v>
      </c>
      <c r="G9" s="18">
        <f t="shared" ca="1" si="0"/>
        <v>295900</v>
      </c>
      <c r="H9" s="18">
        <f t="shared" ca="1" si="1"/>
        <v>0</v>
      </c>
      <c r="I9" s="17" t="s">
        <v>738</v>
      </c>
      <c r="J9" s="15"/>
    </row>
    <row r="10" spans="2:10" ht="41.4">
      <c r="B10" s="16">
        <v>5</v>
      </c>
      <c r="C10" s="17" t="s">
        <v>251</v>
      </c>
      <c r="D10" s="17"/>
      <c r="E10" s="18">
        <f ca="1">'Annexure-1'!E10</f>
        <v>827000</v>
      </c>
      <c r="F10" s="18">
        <f ca="1">'Annexure-1'!F10</f>
        <v>827000</v>
      </c>
      <c r="G10" s="18">
        <f t="shared" ca="1" si="0"/>
        <v>0</v>
      </c>
      <c r="H10" s="18">
        <f t="shared" ca="1" si="1"/>
        <v>0</v>
      </c>
      <c r="I10" s="17" t="s">
        <v>738</v>
      </c>
      <c r="J10" s="15"/>
    </row>
    <row r="11" spans="2:10" ht="41.4">
      <c r="B11" s="16">
        <v>6</v>
      </c>
      <c r="C11" s="17" t="s">
        <v>252</v>
      </c>
      <c r="D11" s="17"/>
      <c r="E11" s="18">
        <f ca="1">'Annexure-1'!E11</f>
        <v>735880</v>
      </c>
      <c r="F11" s="18">
        <f ca="1">'Annexure-1'!F11</f>
        <v>735880</v>
      </c>
      <c r="G11" s="18">
        <f t="shared" ca="1" si="0"/>
        <v>0</v>
      </c>
      <c r="H11" s="18">
        <f t="shared" ca="1" si="1"/>
        <v>0</v>
      </c>
      <c r="I11" s="17" t="s">
        <v>738</v>
      </c>
      <c r="J11" s="15"/>
    </row>
    <row r="12" spans="2:10" ht="41.4">
      <c r="B12" s="16">
        <v>7</v>
      </c>
      <c r="C12" s="17" t="s">
        <v>253</v>
      </c>
      <c r="D12" s="17"/>
      <c r="E12" s="18">
        <f ca="1">'Annexure-1'!E12</f>
        <v>3879885</v>
      </c>
      <c r="F12" s="18">
        <f ca="1">'Annexure-1'!F12</f>
        <v>3839121</v>
      </c>
      <c r="G12" s="18">
        <f t="shared" ca="1" si="0"/>
        <v>0</v>
      </c>
      <c r="H12" s="18">
        <f t="shared" ca="1" si="1"/>
        <v>40764</v>
      </c>
      <c r="I12" s="17" t="s">
        <v>738</v>
      </c>
      <c r="J12" s="15"/>
    </row>
    <row r="13" spans="2:10" ht="41.4">
      <c r="B13" s="16">
        <v>8</v>
      </c>
      <c r="C13" s="17" t="s">
        <v>254</v>
      </c>
      <c r="D13" s="17"/>
      <c r="E13" s="18">
        <f ca="1">'Annexure-1'!E13</f>
        <v>1025822</v>
      </c>
      <c r="F13" s="18">
        <f ca="1">'Annexure-1'!F13</f>
        <v>1180151.6000000001</v>
      </c>
      <c r="G13" s="18">
        <f t="shared" ca="1" si="0"/>
        <v>154329.60000000009</v>
      </c>
      <c r="H13" s="18">
        <f t="shared" ca="1" si="1"/>
        <v>0</v>
      </c>
      <c r="I13" s="17" t="s">
        <v>738</v>
      </c>
      <c r="J13" s="15"/>
    </row>
    <row r="14" spans="2:10">
      <c r="B14" s="16"/>
      <c r="C14" s="24" t="s">
        <v>274</v>
      </c>
      <c r="D14" s="24"/>
      <c r="E14" s="19">
        <f ca="1">SUM(E6:E13)</f>
        <v>43854853</v>
      </c>
      <c r="F14" s="19">
        <f t="shared" ref="F14:H14" ca="1" si="2">SUM(F6:F13)</f>
        <v>42257605.600000001</v>
      </c>
      <c r="G14" s="19">
        <f t="shared" ca="1" si="2"/>
        <v>450229.60000000009</v>
      </c>
      <c r="H14" s="19">
        <f t="shared" ca="1" si="2"/>
        <v>2047477</v>
      </c>
      <c r="I14" s="17"/>
      <c r="J14" s="15"/>
    </row>
    <row r="15" spans="2:10" ht="19.95" customHeight="1">
      <c r="B15" s="16"/>
      <c r="C15" s="14" t="s">
        <v>726</v>
      </c>
      <c r="D15" s="24"/>
      <c r="E15" s="19"/>
      <c r="F15" s="19"/>
      <c r="G15" s="19"/>
      <c r="H15" s="19"/>
      <c r="I15" s="17"/>
      <c r="J15" s="15"/>
    </row>
    <row r="16" spans="2:10" ht="41.4">
      <c r="B16" s="16">
        <v>9</v>
      </c>
      <c r="C16" s="17" t="s">
        <v>255</v>
      </c>
      <c r="D16" s="17"/>
      <c r="E16" s="18">
        <f ca="1">'Annexure-1'!E16</f>
        <v>0</v>
      </c>
      <c r="F16" s="18">
        <f ca="1">'Annexure-1'!F16</f>
        <v>931300</v>
      </c>
      <c r="G16" s="18">
        <f ca="1">IF(F16&gt;E16,F16-E16,0)</f>
        <v>931300</v>
      </c>
      <c r="H16" s="18">
        <f ca="1">IF(F16&lt;E16,E16-F16,0)</f>
        <v>0</v>
      </c>
      <c r="I16" s="17" t="s">
        <v>738</v>
      </c>
      <c r="J16" s="15"/>
    </row>
    <row r="17" spans="2:12" ht="41.4">
      <c r="B17" s="16">
        <v>10</v>
      </c>
      <c r="C17" s="17" t="s">
        <v>256</v>
      </c>
      <c r="D17" s="17"/>
      <c r="E17" s="18">
        <f ca="1">'Annexure-1'!E17</f>
        <v>0</v>
      </c>
      <c r="F17" s="18">
        <f ca="1">'Annexure-1'!F17</f>
        <v>1905562</v>
      </c>
      <c r="G17" s="18">
        <f t="shared" ref="G17:G22" ca="1" si="3">IF(F17&gt;E17,F17-E17,0)</f>
        <v>1905562</v>
      </c>
      <c r="H17" s="18">
        <f t="shared" ref="H17:H22" ca="1" si="4">IF(F17&lt;E17,E17-F17,0)</f>
        <v>0</v>
      </c>
      <c r="I17" s="17" t="s">
        <v>738</v>
      </c>
      <c r="J17" s="15"/>
    </row>
    <row r="18" spans="2:12" ht="41.4">
      <c r="B18" s="16">
        <v>11</v>
      </c>
      <c r="C18" s="17" t="s">
        <v>257</v>
      </c>
      <c r="D18" s="17"/>
      <c r="E18" s="18">
        <f ca="1">'Annexure-1'!E18</f>
        <v>0</v>
      </c>
      <c r="F18" s="18">
        <f ca="1">'Annexure-1'!F18</f>
        <v>21690</v>
      </c>
      <c r="G18" s="18">
        <f t="shared" ca="1" si="3"/>
        <v>21690</v>
      </c>
      <c r="H18" s="18">
        <f t="shared" ca="1" si="4"/>
        <v>0</v>
      </c>
      <c r="I18" s="17" t="s">
        <v>738</v>
      </c>
      <c r="J18" s="15"/>
    </row>
    <row r="19" spans="2:12" ht="41.4">
      <c r="B19" s="16">
        <v>12</v>
      </c>
      <c r="C19" s="17" t="s">
        <v>258</v>
      </c>
      <c r="D19" s="17"/>
      <c r="E19" s="18">
        <f ca="1">'Annexure-1'!E19</f>
        <v>0</v>
      </c>
      <c r="F19" s="18">
        <f ca="1">'Annexure-1'!F19</f>
        <v>456452.1</v>
      </c>
      <c r="G19" s="18">
        <f t="shared" ca="1" si="3"/>
        <v>456452.1</v>
      </c>
      <c r="H19" s="18">
        <f t="shared" ca="1" si="4"/>
        <v>0</v>
      </c>
      <c r="I19" s="17" t="s">
        <v>738</v>
      </c>
      <c r="J19" s="15"/>
    </row>
    <row r="20" spans="2:12" ht="41.4">
      <c r="B20" s="16">
        <v>13</v>
      </c>
      <c r="C20" s="17" t="s">
        <v>259</v>
      </c>
      <c r="D20" s="17"/>
      <c r="E20" s="18">
        <f ca="1">'Annexure-1'!E20</f>
        <v>0</v>
      </c>
      <c r="F20" s="18">
        <f ca="1">'Annexure-1'!F20</f>
        <v>291366</v>
      </c>
      <c r="G20" s="18">
        <f t="shared" ca="1" si="3"/>
        <v>291366</v>
      </c>
      <c r="H20" s="18">
        <f t="shared" ca="1" si="4"/>
        <v>0</v>
      </c>
      <c r="I20" s="17" t="s">
        <v>738</v>
      </c>
      <c r="J20" s="15"/>
    </row>
    <row r="21" spans="2:12" ht="41.4">
      <c r="B21" s="16">
        <v>14</v>
      </c>
      <c r="C21" s="17" t="s">
        <v>260</v>
      </c>
      <c r="D21" s="17"/>
      <c r="E21" s="18">
        <f ca="1">'Annexure-1'!E21</f>
        <v>0</v>
      </c>
      <c r="F21" s="18">
        <f ca="1">'Annexure-1'!F21</f>
        <v>120788</v>
      </c>
      <c r="G21" s="18">
        <f t="shared" ca="1" si="3"/>
        <v>120788</v>
      </c>
      <c r="H21" s="18">
        <f t="shared" ca="1" si="4"/>
        <v>0</v>
      </c>
      <c r="I21" s="17" t="s">
        <v>738</v>
      </c>
      <c r="J21" s="15"/>
    </row>
    <row r="22" spans="2:12" ht="41.4">
      <c r="B22" s="16">
        <v>15</v>
      </c>
      <c r="C22" s="17" t="s">
        <v>261</v>
      </c>
      <c r="D22" s="17"/>
      <c r="E22" s="18">
        <f ca="1">'Annexure-1'!E22</f>
        <v>0</v>
      </c>
      <c r="F22" s="18">
        <f ca="1">'Annexure-1'!F22</f>
        <v>814670</v>
      </c>
      <c r="G22" s="18">
        <f t="shared" ca="1" si="3"/>
        <v>814670</v>
      </c>
      <c r="H22" s="18">
        <f t="shared" ca="1" si="4"/>
        <v>0</v>
      </c>
      <c r="I22" s="17" t="s">
        <v>738</v>
      </c>
      <c r="J22" s="15"/>
    </row>
    <row r="23" spans="2:12">
      <c r="B23" s="16"/>
      <c r="C23" s="24" t="s">
        <v>275</v>
      </c>
      <c r="D23" s="24"/>
      <c r="E23" s="19">
        <f ca="1">SUM(E16:E22)</f>
        <v>0</v>
      </c>
      <c r="F23" s="19">
        <f ca="1">SUM(F16:F22)</f>
        <v>4541828.0999999996</v>
      </c>
      <c r="G23" s="19">
        <f t="shared" ref="G23:H23" ca="1" si="5">SUM(G16:G22)</f>
        <v>4541828.0999999996</v>
      </c>
      <c r="H23" s="19">
        <f t="shared" ca="1" si="5"/>
        <v>0</v>
      </c>
      <c r="I23" s="17"/>
      <c r="J23" s="15"/>
    </row>
    <row r="24" spans="2:12">
      <c r="B24" s="16"/>
      <c r="C24" s="25" t="s">
        <v>276</v>
      </c>
      <c r="D24" s="25"/>
      <c r="E24" s="19">
        <f ca="1">SUM(E23,E14)</f>
        <v>43854853</v>
      </c>
      <c r="F24" s="19">
        <f ca="1">SUM(F23,F14)</f>
        <v>46799433.700000003</v>
      </c>
      <c r="G24" s="19">
        <f t="shared" ref="G24:H24" ca="1" si="6">SUM(G23,G14)</f>
        <v>4992057.6999999993</v>
      </c>
      <c r="H24" s="19">
        <f t="shared" ca="1" si="6"/>
        <v>2047477</v>
      </c>
      <c r="I24" s="17"/>
      <c r="J24" s="15"/>
      <c r="L24" s="298"/>
    </row>
    <row r="25" spans="2:12">
      <c r="B25" s="16"/>
      <c r="C25" s="25" t="s">
        <v>567</v>
      </c>
      <c r="D25" s="25"/>
      <c r="E25" s="18">
        <f ca="1">E24*18%</f>
        <v>7893873.54</v>
      </c>
      <c r="F25" s="18">
        <f t="shared" ref="F25" ca="1" si="7">F24*18%</f>
        <v>8423898.0659999996</v>
      </c>
      <c r="G25" s="18">
        <f t="shared" ref="G25" ca="1" si="8">ROUND(IF(F25&gt;E25,F25-E25,0),0)</f>
        <v>530025</v>
      </c>
      <c r="H25" s="18">
        <f t="shared" ref="H25" ca="1" si="9">ROUND(IF(F25&lt;E25,E25-F25,0),0)</f>
        <v>0</v>
      </c>
      <c r="I25" s="17"/>
      <c r="J25" s="15"/>
    </row>
    <row r="26" spans="2:12">
      <c r="B26" s="16"/>
      <c r="C26" s="25" t="s">
        <v>519</v>
      </c>
      <c r="D26" s="25"/>
      <c r="E26" s="19">
        <f ca="1">SUM(E24:E25)</f>
        <v>51748726.539999999</v>
      </c>
      <c r="F26" s="19">
        <f t="shared" ref="F26:H26" ca="1" si="10">SUM(F24:F25)</f>
        <v>55223331.766000003</v>
      </c>
      <c r="G26" s="19">
        <f t="shared" ca="1" si="10"/>
        <v>5522082.6999999993</v>
      </c>
      <c r="H26" s="19">
        <f t="shared" ca="1" si="10"/>
        <v>2047477</v>
      </c>
      <c r="I26" s="17"/>
      <c r="J26" s="15"/>
    </row>
    <row r="27" spans="2:12" ht="27.6">
      <c r="B27" s="16">
        <v>16</v>
      </c>
      <c r="C27" s="21" t="s">
        <v>264</v>
      </c>
      <c r="D27" s="76">
        <f>'Annexure-1'!D27</f>
        <v>0.01</v>
      </c>
      <c r="E27" s="18"/>
      <c r="F27" s="18">
        <f ca="1">'Annexure-1'!F27</f>
        <v>467994.33700000006</v>
      </c>
      <c r="G27" s="18">
        <f ca="1">IF(F27&gt;E27,F27-E27,0)</f>
        <v>467994.33700000006</v>
      </c>
      <c r="H27" s="18">
        <f t="shared" ref="H27:H32" ca="1" si="11">IF(F27&lt;E27,E27-F27,0)</f>
        <v>0</v>
      </c>
      <c r="I27" s="17"/>
      <c r="J27" s="15"/>
    </row>
    <row r="28" spans="2:12" ht="27.6">
      <c r="B28" s="16">
        <v>17</v>
      </c>
      <c r="C28" s="21" t="s">
        <v>265</v>
      </c>
      <c r="D28" s="727">
        <f>'Annexure-1'!D28</f>
        <v>1E-3</v>
      </c>
      <c r="E28" s="18"/>
      <c r="F28" s="18">
        <f ca="1">'Annexure-1'!F28</f>
        <v>46799.433700000001</v>
      </c>
      <c r="G28" s="18">
        <f t="shared" ref="G28:G32" ca="1" si="12">IF(F28&gt;E28,F28-E28,0)</f>
        <v>46799.433700000001</v>
      </c>
      <c r="H28" s="18">
        <f t="shared" ca="1" si="11"/>
        <v>0</v>
      </c>
      <c r="I28" s="17"/>
      <c r="J28" s="15"/>
    </row>
    <row r="29" spans="2:12" ht="27.6">
      <c r="B29" s="16">
        <v>18</v>
      </c>
      <c r="C29" s="21" t="s">
        <v>266</v>
      </c>
      <c r="D29" s="727"/>
      <c r="E29" s="18"/>
      <c r="F29" s="18">
        <f>'Annexure-1'!F29</f>
        <v>308</v>
      </c>
      <c r="G29" s="18">
        <f t="shared" si="12"/>
        <v>308</v>
      </c>
      <c r="H29" s="18">
        <f t="shared" si="11"/>
        <v>0</v>
      </c>
      <c r="I29" s="17"/>
      <c r="J29" s="15"/>
    </row>
    <row r="30" spans="2:12" ht="27.6">
      <c r="B30" s="16">
        <v>19</v>
      </c>
      <c r="C30" s="21" t="s">
        <v>267</v>
      </c>
      <c r="D30" s="76">
        <f>'Annexure-1'!D30</f>
        <v>0.3</v>
      </c>
      <c r="E30" s="18"/>
      <c r="F30" s="18">
        <f>'Annexure-1'!F30</f>
        <v>92.399999999999991</v>
      </c>
      <c r="G30" s="18">
        <f t="shared" si="12"/>
        <v>92.399999999999991</v>
      </c>
      <c r="H30" s="18">
        <f t="shared" si="11"/>
        <v>0</v>
      </c>
      <c r="I30" s="17"/>
      <c r="J30" s="15"/>
    </row>
    <row r="31" spans="2:12" ht="27.6">
      <c r="B31" s="16">
        <v>20</v>
      </c>
      <c r="C31" s="21" t="s">
        <v>268</v>
      </c>
      <c r="D31" s="76">
        <f>'Annexure-1'!D31</f>
        <v>0.02</v>
      </c>
      <c r="E31" s="18"/>
      <c r="F31" s="18">
        <f>'Annexure-1'!F31</f>
        <v>6.16</v>
      </c>
      <c r="G31" s="18">
        <f t="shared" si="12"/>
        <v>6.16</v>
      </c>
      <c r="H31" s="18">
        <f t="shared" si="11"/>
        <v>0</v>
      </c>
      <c r="I31" s="17"/>
      <c r="J31" s="15"/>
    </row>
    <row r="32" spans="2:12">
      <c r="B32" s="16">
        <v>21</v>
      </c>
      <c r="C32" s="21" t="s">
        <v>269</v>
      </c>
      <c r="D32" s="77">
        <f>'Annexure-1'!D32</f>
        <v>1E-4</v>
      </c>
      <c r="E32" s="18"/>
      <c r="F32" s="18">
        <f ca="1">'Annexure-1'!F32</f>
        <v>4679.9433700000009</v>
      </c>
      <c r="G32" s="18">
        <f t="shared" ca="1" si="12"/>
        <v>4679.9433700000009</v>
      </c>
      <c r="H32" s="18">
        <f t="shared" ca="1" si="11"/>
        <v>0</v>
      </c>
      <c r="I32" s="17"/>
      <c r="J32" s="15"/>
    </row>
    <row r="33" spans="1:11">
      <c r="B33" s="16">
        <v>22</v>
      </c>
      <c r="C33" s="22" t="s">
        <v>270</v>
      </c>
      <c r="D33" s="727"/>
      <c r="E33" s="18"/>
      <c r="F33" s="19">
        <f ca="1">SUM(F27:F32)</f>
        <v>519880.27407000004</v>
      </c>
      <c r="G33" s="19">
        <f t="shared" ref="G33:H33" ca="1" si="13">SUM(G27:G32)</f>
        <v>519880.27407000004</v>
      </c>
      <c r="H33" s="19">
        <f t="shared" ca="1" si="13"/>
        <v>0</v>
      </c>
      <c r="I33" s="17"/>
      <c r="J33" s="15"/>
    </row>
    <row r="34" spans="1:11" ht="27.6">
      <c r="B34" s="16">
        <v>23</v>
      </c>
      <c r="C34" s="21" t="s">
        <v>271</v>
      </c>
      <c r="D34" s="76">
        <f>'Annexure-1'!D34</f>
        <v>0.18</v>
      </c>
      <c r="E34" s="18"/>
      <c r="F34" s="18">
        <f ca="1">'Annexure-1'!F34</f>
        <v>93578.449332600008</v>
      </c>
      <c r="G34" s="18">
        <f t="shared" ref="G34:G36" ca="1" si="14">IF(F34&gt;E34,F34-E34,0)</f>
        <v>93578.449332600008</v>
      </c>
      <c r="H34" s="18">
        <f t="shared" ref="H34:H36" ca="1" si="15">IF(F34&lt;E34,E34-F34,0)</f>
        <v>0</v>
      </c>
      <c r="I34" s="17"/>
      <c r="J34" s="15"/>
    </row>
    <row r="35" spans="1:11" ht="27.6">
      <c r="B35" s="16">
        <v>24</v>
      </c>
      <c r="C35" s="21" t="s">
        <v>272</v>
      </c>
      <c r="D35" s="76">
        <f>'Annexure-1'!D35</f>
        <v>0.04</v>
      </c>
      <c r="E35" s="18">
        <f ca="1">D35*E26</f>
        <v>2069949.0615999999</v>
      </c>
      <c r="F35" s="18">
        <f ca="1">'Annexure-1'!F35</f>
        <v>2208933.2706400002</v>
      </c>
      <c r="G35" s="18">
        <f t="shared" ca="1" si="14"/>
        <v>138984.20904000034</v>
      </c>
      <c r="H35" s="18">
        <f t="shared" ca="1" si="15"/>
        <v>0</v>
      </c>
      <c r="I35" s="17"/>
      <c r="J35" s="15"/>
    </row>
    <row r="36" spans="1:11" ht="27.6">
      <c r="B36" s="16">
        <v>25</v>
      </c>
      <c r="C36" s="21" t="s">
        <v>273</v>
      </c>
      <c r="D36" s="21"/>
      <c r="E36" s="18"/>
      <c r="F36" s="18"/>
      <c r="G36" s="18">
        <f t="shared" si="14"/>
        <v>0</v>
      </c>
      <c r="H36" s="18">
        <f t="shared" si="15"/>
        <v>0</v>
      </c>
      <c r="I36" s="17"/>
      <c r="J36" s="15"/>
    </row>
    <row r="37" spans="1:11">
      <c r="B37" s="16"/>
      <c r="C37" s="22" t="s">
        <v>600</v>
      </c>
      <c r="D37" s="23"/>
      <c r="E37" s="26"/>
      <c r="F37" s="75">
        <f ca="1">SUM(F33:F36)</f>
        <v>2822391.9940426005</v>
      </c>
      <c r="G37" s="75">
        <f t="shared" ref="G37:H37" ca="1" si="16">SUM(G33:G36)</f>
        <v>752442.93244260037</v>
      </c>
      <c r="H37" s="75">
        <f t="shared" ca="1" si="16"/>
        <v>0</v>
      </c>
      <c r="I37" s="23"/>
    </row>
    <row r="38" spans="1:11" s="15" customFormat="1" ht="19.2" customHeight="1">
      <c r="B38" s="16"/>
      <c r="C38" s="25" t="s">
        <v>736</v>
      </c>
      <c r="D38" s="17"/>
      <c r="E38" s="19">
        <f ca="1">SUM(E26:E37)</f>
        <v>53818675.601599999</v>
      </c>
      <c r="F38" s="19">
        <f ca="1">F37+F24+F25</f>
        <v>58045723.7600426</v>
      </c>
      <c r="G38" s="19">
        <f t="shared" ref="G38:H38" ca="1" si="17">G37+G24+G25</f>
        <v>6274525.6324425992</v>
      </c>
      <c r="H38" s="19">
        <f t="shared" ca="1" si="17"/>
        <v>2047477</v>
      </c>
      <c r="I38" s="17"/>
    </row>
    <row r="39" spans="1:11">
      <c r="B39" s="20"/>
      <c r="E39" s="276"/>
      <c r="F39" s="276"/>
      <c r="G39" s="276"/>
      <c r="H39" s="276"/>
    </row>
    <row r="40" spans="1:11">
      <c r="A40" s="264"/>
      <c r="B40" s="265"/>
      <c r="C40" s="264"/>
      <c r="D40" s="266" t="s">
        <v>716</v>
      </c>
      <c r="E40" s="266"/>
      <c r="F40" s="267">
        <f ca="1">E38</f>
        <v>53818675.601599999</v>
      </c>
      <c r="G40" s="266" t="s">
        <v>245</v>
      </c>
      <c r="H40" s="267">
        <f ca="1">G38</f>
        <v>6274525.6324425992</v>
      </c>
      <c r="K40" s="268"/>
    </row>
    <row r="41" spans="1:11">
      <c r="A41" s="264"/>
      <c r="B41" s="265"/>
      <c r="C41" s="269"/>
      <c r="D41" s="270" t="s">
        <v>717</v>
      </c>
      <c r="E41" s="266"/>
      <c r="F41" s="267">
        <f ca="1">F38</f>
        <v>58045723.7600426</v>
      </c>
      <c r="G41" s="266" t="s">
        <v>246</v>
      </c>
      <c r="H41" s="267">
        <f ca="1">H38</f>
        <v>2047477</v>
      </c>
      <c r="I41" s="278"/>
      <c r="K41" s="268"/>
    </row>
    <row r="42" spans="1:11" ht="16.2" thickBot="1">
      <c r="A42" s="264"/>
      <c r="B42" s="265"/>
      <c r="C42" s="271"/>
      <c r="D42" s="272" t="s">
        <v>718</v>
      </c>
      <c r="E42" s="273"/>
      <c r="F42" s="274">
        <f ca="1">F41-F40</f>
        <v>4227048.1584426016</v>
      </c>
      <c r="G42" s="273" t="s">
        <v>718</v>
      </c>
      <c r="H42" s="275">
        <f ca="1">H40-H41</f>
        <v>4227048.6324425992</v>
      </c>
      <c r="I42" s="279"/>
      <c r="K42" s="268"/>
    </row>
    <row r="43" spans="1:11" ht="14.4" thickTop="1">
      <c r="B43" s="20"/>
    </row>
    <row r="44" spans="1:11">
      <c r="B44" s="20"/>
    </row>
    <row r="45" spans="1:11">
      <c r="B45" s="20"/>
    </row>
    <row r="46" spans="1:11">
      <c r="B46" s="20"/>
    </row>
    <row r="47" spans="1:11">
      <c r="B47" s="20"/>
      <c r="C47" s="277" t="s">
        <v>724</v>
      </c>
      <c r="D47" s="277"/>
      <c r="E47" s="277" t="s">
        <v>723</v>
      </c>
      <c r="F47" s="277"/>
      <c r="G47" s="277"/>
      <c r="H47" s="277" t="s">
        <v>737</v>
      </c>
      <c r="I47" s="277"/>
    </row>
    <row r="48" spans="1:11">
      <c r="C48" s="277" t="s">
        <v>720</v>
      </c>
      <c r="D48" s="277"/>
      <c r="E48" s="277" t="s">
        <v>721</v>
      </c>
      <c r="F48" s="277"/>
      <c r="G48" s="277"/>
      <c r="H48" s="277" t="s">
        <v>722</v>
      </c>
      <c r="I48" s="277"/>
    </row>
    <row r="49" spans="3:12">
      <c r="C49" s="277"/>
      <c r="D49" s="277"/>
      <c r="E49" s="277"/>
      <c r="F49" s="277"/>
      <c r="G49" s="277"/>
      <c r="H49" s="277"/>
      <c r="I49" s="277"/>
    </row>
    <row r="54" spans="3:12" ht="27.6">
      <c r="L54" s="12" t="s">
        <v>559</v>
      </c>
    </row>
  </sheetData>
  <mergeCells count="2">
    <mergeCell ref="B2:I2"/>
    <mergeCell ref="B3:I3"/>
  </mergeCells>
  <printOptions horizontalCentered="1"/>
  <pageMargins left="0.70866141732283472" right="0.70866141732283472" top="0.74803149606299213" bottom="0.74803149606299213" header="0.31496062992125984" footer="0.31496062992125984"/>
  <pageSetup paperSize="9" scale="78" fitToHeight="2" orientation="landscape" r:id="rId1"/>
  <rowBreaks count="2" manualBreakCount="2">
    <brk id="16" min="1" max="8" man="1"/>
    <brk id="29" min="1"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U236"/>
  <sheetViews>
    <sheetView view="pageBreakPreview" topLeftCell="A79" zoomScale="110" zoomScaleSheetLayoutView="110" workbookViewId="0">
      <selection activeCell="D86" sqref="D86"/>
    </sheetView>
  </sheetViews>
  <sheetFormatPr defaultColWidth="9.109375" defaultRowHeight="13.8"/>
  <cols>
    <col min="1" max="1" width="9.109375" style="397"/>
    <col min="2" max="2" width="3.77734375" style="397" customWidth="1"/>
    <col min="3" max="3" width="3.77734375" style="430" customWidth="1"/>
    <col min="4" max="4" width="30.109375" style="397" customWidth="1"/>
    <col min="5" max="6" width="10" style="397" customWidth="1"/>
    <col min="7" max="7" width="12.33203125" style="397" customWidth="1"/>
    <col min="8" max="9" width="10" style="397" customWidth="1"/>
    <col min="10" max="10" width="12.33203125" style="397" customWidth="1"/>
    <col min="11" max="12" width="9.109375" style="397"/>
    <col min="13" max="13" width="12.33203125" style="397" bestFit="1" customWidth="1"/>
    <col min="14" max="14" width="9.109375" style="397"/>
    <col min="15" max="15" width="25.109375" style="397" customWidth="1"/>
    <col min="16" max="17" width="9.109375" style="397"/>
    <col min="18" max="18" width="13.77734375" style="397" bestFit="1" customWidth="1"/>
    <col min="19" max="16384" width="9.109375" style="397"/>
  </cols>
  <sheetData>
    <row r="2" spans="2:10" ht="16.95" customHeight="1">
      <c r="B2" s="826" t="s">
        <v>773</v>
      </c>
      <c r="C2" s="826"/>
      <c r="D2" s="826"/>
      <c r="E2" s="826"/>
      <c r="F2" s="826"/>
      <c r="G2" s="826"/>
      <c r="H2" s="826"/>
      <c r="I2" s="826"/>
      <c r="J2" s="826"/>
    </row>
    <row r="3" spans="2:10" ht="40.950000000000003" customHeight="1">
      <c r="B3" s="761" t="s">
        <v>204</v>
      </c>
      <c r="C3" s="761" t="s">
        <v>882</v>
      </c>
      <c r="D3" s="830" t="s">
        <v>890</v>
      </c>
      <c r="E3" s="830"/>
      <c r="F3" s="830"/>
      <c r="G3" s="830"/>
      <c r="H3" s="830"/>
      <c r="I3" s="830"/>
      <c r="J3" s="830"/>
    </row>
    <row r="4" spans="2:10">
      <c r="B4" s="835">
        <v>1</v>
      </c>
      <c r="C4" s="835">
        <v>20</v>
      </c>
      <c r="D4" s="38" t="s">
        <v>514</v>
      </c>
      <c r="E4" s="474"/>
      <c r="F4" s="33"/>
      <c r="G4" s="33"/>
      <c r="H4" s="33"/>
      <c r="I4" s="33"/>
      <c r="J4" s="33"/>
    </row>
    <row r="5" spans="2:10" ht="26.4">
      <c r="B5" s="836"/>
      <c r="C5" s="836"/>
      <c r="D5" s="32" t="s">
        <v>515</v>
      </c>
      <c r="E5" s="41">
        <v>1</v>
      </c>
      <c r="F5" s="40" t="s">
        <v>191</v>
      </c>
      <c r="G5" s="41">
        <f>'[158]Civil-SOR'!$G$55</f>
        <v>173</v>
      </c>
      <c r="H5" s="42">
        <v>1</v>
      </c>
      <c r="I5" s="45" t="str">
        <f t="shared" ref="I5:I11" si="0">IF(F5="","",IF(F5="No.","Each",IF(F5="Nos.","Each",F5)))</f>
        <v>Kg</v>
      </c>
      <c r="J5" s="41">
        <f>IF(H5="",E5*G5,(E5*G5/H5))</f>
        <v>173</v>
      </c>
    </row>
    <row r="6" spans="2:10">
      <c r="B6" s="836"/>
      <c r="C6" s="836"/>
      <c r="D6" s="32" t="s">
        <v>511</v>
      </c>
      <c r="E6" s="41">
        <v>0.21</v>
      </c>
      <c r="F6" s="40" t="s">
        <v>202</v>
      </c>
      <c r="G6" s="41">
        <f>'[158]Civil-SOR'!$G$296</f>
        <v>665</v>
      </c>
      <c r="H6" s="42">
        <v>1</v>
      </c>
      <c r="I6" s="45" t="str">
        <f t="shared" si="0"/>
        <v>Each</v>
      </c>
      <c r="J6" s="41">
        <f>IF(H6="",E6*G6,(E6*G6/H6))</f>
        <v>139.65</v>
      </c>
    </row>
    <row r="7" spans="2:10">
      <c r="B7" s="836"/>
      <c r="C7" s="836"/>
      <c r="D7" s="32" t="s">
        <v>512</v>
      </c>
      <c r="E7" s="41">
        <v>0.49</v>
      </c>
      <c r="F7" s="40" t="s">
        <v>202</v>
      </c>
      <c r="G7" s="41">
        <f>'[158]Civil-SOR'!$G$303</f>
        <v>550</v>
      </c>
      <c r="H7" s="42">
        <v>1</v>
      </c>
      <c r="I7" s="45" t="str">
        <f t="shared" si="0"/>
        <v>Each</v>
      </c>
      <c r="J7" s="41">
        <f t="shared" ref="J7:J11" si="1">IF(H7="",E7*G7,(E7*G7/H7))</f>
        <v>269.5</v>
      </c>
    </row>
    <row r="8" spans="2:10" ht="26.4">
      <c r="B8" s="836"/>
      <c r="C8" s="836"/>
      <c r="D8" s="32" t="s">
        <v>516</v>
      </c>
      <c r="E8" s="28"/>
      <c r="F8" s="37" t="s">
        <v>452</v>
      </c>
      <c r="G8" s="28"/>
      <c r="H8" s="35">
        <v>1</v>
      </c>
      <c r="I8" s="39" t="str">
        <f t="shared" si="0"/>
        <v>Kgs</v>
      </c>
      <c r="J8" s="28">
        <f t="shared" si="1"/>
        <v>0</v>
      </c>
    </row>
    <row r="9" spans="2:10">
      <c r="B9" s="836"/>
      <c r="C9" s="836"/>
      <c r="D9" s="32" t="s">
        <v>511</v>
      </c>
      <c r="E9" s="28"/>
      <c r="F9" s="37" t="s">
        <v>202</v>
      </c>
      <c r="G9" s="28"/>
      <c r="H9" s="35">
        <v>1</v>
      </c>
      <c r="I9" s="39" t="str">
        <f t="shared" si="0"/>
        <v>Each</v>
      </c>
      <c r="J9" s="28">
        <f t="shared" si="1"/>
        <v>0</v>
      </c>
    </row>
    <row r="10" spans="2:10">
      <c r="B10" s="836"/>
      <c r="C10" s="836"/>
      <c r="D10" s="32" t="s">
        <v>512</v>
      </c>
      <c r="E10" s="28"/>
      <c r="F10" s="37" t="s">
        <v>202</v>
      </c>
      <c r="G10" s="28"/>
      <c r="H10" s="35">
        <v>1</v>
      </c>
      <c r="I10" s="39" t="str">
        <f t="shared" si="0"/>
        <v>Each</v>
      </c>
      <c r="J10" s="28">
        <f t="shared" si="1"/>
        <v>0</v>
      </c>
    </row>
    <row r="11" spans="2:10">
      <c r="B11" s="836"/>
      <c r="C11" s="836"/>
      <c r="D11" s="32" t="str">
        <f>[158]Input!$C$47</f>
        <v>Add for MA @ 40%</v>
      </c>
      <c r="E11" s="28"/>
      <c r="F11" s="37" t="s">
        <v>202</v>
      </c>
      <c r="G11" s="28"/>
      <c r="H11" s="35">
        <v>1</v>
      </c>
      <c r="I11" s="39" t="str">
        <f t="shared" si="0"/>
        <v>Each</v>
      </c>
      <c r="J11" s="28">
        <f t="shared" si="1"/>
        <v>0</v>
      </c>
    </row>
    <row r="12" spans="2:10">
      <c r="B12" s="836"/>
      <c r="C12" s="836"/>
      <c r="D12" s="32" t="str">
        <f>[158]Input!$C$47</f>
        <v>Add for MA @ 40%</v>
      </c>
      <c r="E12" s="475">
        <f>[158]Input!$D$47</f>
        <v>0.4</v>
      </c>
      <c r="F12" s="37"/>
      <c r="G12" s="28">
        <f>SUM(J6:J7)+SUM(J9:J11)</f>
        <v>409.15</v>
      </c>
      <c r="H12" s="29"/>
      <c r="I12" s="33"/>
      <c r="J12" s="28">
        <f>IF(H12="",E12*G12,(E12*G12/H12))</f>
        <v>163.66</v>
      </c>
    </row>
    <row r="13" spans="2:10" ht="26.4">
      <c r="B13" s="836"/>
      <c r="C13" s="836"/>
      <c r="D13" s="32" t="s">
        <v>513</v>
      </c>
      <c r="E13" s="27">
        <v>0.01</v>
      </c>
      <c r="F13" s="27"/>
      <c r="G13" s="36">
        <f>SUM(J5:J12)</f>
        <v>745.81</v>
      </c>
      <c r="H13" s="27"/>
      <c r="I13" s="27"/>
      <c r="J13" s="41"/>
    </row>
    <row r="14" spans="2:10">
      <c r="B14" s="836"/>
      <c r="C14" s="836"/>
      <c r="D14" s="32"/>
      <c r="E14" s="27"/>
      <c r="F14" s="27"/>
      <c r="G14" s="36"/>
      <c r="H14" s="27"/>
      <c r="I14" s="27"/>
      <c r="J14" s="30">
        <f>SUM(J5:J13)</f>
        <v>745.81</v>
      </c>
    </row>
    <row r="15" spans="2:10" ht="26.4">
      <c r="B15" s="836"/>
      <c r="C15" s="836"/>
      <c r="D15" s="32" t="str">
        <f>[158]Input!$C$48</f>
        <v>Overheads &amp; Contractors Profit @ 13.615%</v>
      </c>
      <c r="E15" s="43">
        <f>[158]Input!$D$48</f>
        <v>0.13614999999999999</v>
      </c>
      <c r="F15" s="28"/>
      <c r="G15" s="28">
        <f>J14</f>
        <v>745.81</v>
      </c>
      <c r="H15" s="35"/>
      <c r="I15" s="33"/>
      <c r="J15" s="28">
        <f>IF(H15="",E15*G15,(E15*G15/H15))</f>
        <v>101.54203149999999</v>
      </c>
    </row>
    <row r="16" spans="2:10">
      <c r="B16" s="836"/>
      <c r="C16" s="836"/>
      <c r="D16" s="34" t="s">
        <v>445</v>
      </c>
      <c r="E16" s="27"/>
      <c r="F16" s="27"/>
      <c r="G16" s="36"/>
      <c r="H16" s="27"/>
      <c r="I16" s="27"/>
      <c r="J16" s="28">
        <f>SUM(J14:J15)</f>
        <v>847.35203149999995</v>
      </c>
    </row>
    <row r="17" spans="2:10">
      <c r="B17" s="836"/>
      <c r="C17" s="836"/>
      <c r="D17" s="34" t="s">
        <v>446</v>
      </c>
      <c r="E17" s="27"/>
      <c r="F17" s="27"/>
      <c r="G17" s="36"/>
      <c r="H17" s="27"/>
      <c r="I17" s="27"/>
      <c r="J17" s="36">
        <f>J16/10</f>
        <v>84.73520314999999</v>
      </c>
    </row>
    <row r="18" spans="2:10">
      <c r="B18" s="837"/>
      <c r="C18" s="837"/>
      <c r="D18" s="44"/>
      <c r="E18" s="28"/>
      <c r="F18" s="37"/>
      <c r="G18" s="28"/>
      <c r="H18" s="35"/>
      <c r="I18" s="31" t="s">
        <v>447</v>
      </c>
      <c r="J18" s="30">
        <f>ROUND(J17,0)</f>
        <v>85</v>
      </c>
    </row>
    <row r="19" spans="2:10">
      <c r="B19" s="430"/>
    </row>
    <row r="20" spans="2:10" ht="56.7" customHeight="1">
      <c r="B20" s="793">
        <v>2</v>
      </c>
      <c r="C20" s="793">
        <v>21</v>
      </c>
      <c r="D20" s="831" t="s">
        <v>893</v>
      </c>
      <c r="E20" s="832"/>
      <c r="F20" s="832"/>
      <c r="G20" s="832"/>
      <c r="H20" s="832"/>
      <c r="I20" s="832"/>
      <c r="J20" s="833"/>
    </row>
    <row r="21" spans="2:10" ht="17.25" customHeight="1">
      <c r="B21" s="793"/>
      <c r="C21" s="793"/>
      <c r="D21" s="476" t="s">
        <v>441</v>
      </c>
      <c r="E21" s="404"/>
      <c r="F21" s="404"/>
      <c r="G21" s="404"/>
      <c r="H21" s="404"/>
      <c r="I21" s="401"/>
      <c r="J21" s="398"/>
    </row>
    <row r="22" spans="2:10" ht="17.25" customHeight="1">
      <c r="B22" s="793"/>
      <c r="C22" s="793"/>
      <c r="D22" s="477" t="s">
        <v>437</v>
      </c>
      <c r="E22" s="398">
        <v>4.88</v>
      </c>
      <c r="F22" s="399" t="s">
        <v>202</v>
      </c>
      <c r="G22" s="398">
        <f>'[159]Civil-SOR'!$G$307</f>
        <v>520</v>
      </c>
      <c r="H22" s="400">
        <v>1</v>
      </c>
      <c r="I22" s="401" t="s">
        <v>339</v>
      </c>
      <c r="J22" s="402">
        <f>IF(H22="",E22*G22,(E22*G22/H22))</f>
        <v>2537.6</v>
      </c>
    </row>
    <row r="23" spans="2:10" ht="17.25" customHeight="1">
      <c r="B23" s="793"/>
      <c r="C23" s="793"/>
      <c r="D23" s="477" t="str">
        <f>[159]Input!$C$47</f>
        <v>Add for MA @ 40%</v>
      </c>
      <c r="E23" s="398">
        <f>[159]Input!$D$47</f>
        <v>0.4</v>
      </c>
      <c r="F23" s="406"/>
      <c r="G23" s="398">
        <f>J22</f>
        <v>2537.6</v>
      </c>
      <c r="H23" s="407"/>
      <c r="I23" s="404"/>
      <c r="J23" s="402">
        <f>IF(H23="",E23*G23,(E23*G23/H23))</f>
        <v>1015.04</v>
      </c>
    </row>
    <row r="24" spans="2:10" ht="17.25" customHeight="1">
      <c r="B24" s="793"/>
      <c r="C24" s="793"/>
      <c r="D24" s="476" t="s">
        <v>438</v>
      </c>
      <c r="E24" s="408"/>
      <c r="F24" s="406"/>
      <c r="G24" s="408"/>
      <c r="H24" s="407"/>
      <c r="I24" s="404"/>
      <c r="J24" s="402">
        <f>SUM(J22:J23)</f>
        <v>3552.64</v>
      </c>
    </row>
    <row r="25" spans="2:10" ht="27" customHeight="1">
      <c r="B25" s="793"/>
      <c r="C25" s="793"/>
      <c r="D25" s="478" t="str">
        <f>[159]Input!$C$48</f>
        <v>Overheads &amp; Contractors Profit @ 13.615%</v>
      </c>
      <c r="E25" s="403">
        <f>[159]Input!$D$48</f>
        <v>0.13614999999999999</v>
      </c>
      <c r="F25" s="399"/>
      <c r="G25" s="398">
        <f>J24</f>
        <v>3552.64</v>
      </c>
      <c r="H25" s="400"/>
      <c r="I25" s="401"/>
      <c r="J25" s="402">
        <f>IF(H25="",E25*G25,(E25*G25/H25))</f>
        <v>483.69193599999994</v>
      </c>
    </row>
    <row r="26" spans="2:10" ht="17.25" customHeight="1">
      <c r="B26" s="793"/>
      <c r="C26" s="793"/>
      <c r="D26" s="476" t="s">
        <v>438</v>
      </c>
      <c r="E26" s="408"/>
      <c r="F26" s="406"/>
      <c r="G26" s="408"/>
      <c r="H26" s="407"/>
      <c r="I26" s="402" t="s">
        <v>439</v>
      </c>
      <c r="J26" s="402">
        <f>SUM(J24:J25)</f>
        <v>4036.3319359999996</v>
      </c>
    </row>
    <row r="27" spans="2:10" ht="17.25" customHeight="1">
      <c r="B27" s="793"/>
      <c r="C27" s="793"/>
      <c r="D27" s="404"/>
      <c r="E27" s="408"/>
      <c r="F27" s="406"/>
      <c r="G27" s="408"/>
      <c r="H27" s="407"/>
      <c r="I27" s="404" t="s">
        <v>440</v>
      </c>
      <c r="J27" s="405">
        <f>ROUND(J26,0)</f>
        <v>4036</v>
      </c>
    </row>
    <row r="28" spans="2:10">
      <c r="B28" s="430"/>
    </row>
    <row r="29" spans="2:10" ht="61.5" customHeight="1">
      <c r="B29" s="793">
        <v>3</v>
      </c>
      <c r="C29" s="793">
        <v>22</v>
      </c>
      <c r="D29" s="827" t="s">
        <v>892</v>
      </c>
      <c r="E29" s="828"/>
      <c r="F29" s="828"/>
      <c r="G29" s="828"/>
      <c r="H29" s="828"/>
      <c r="I29" s="828"/>
      <c r="J29" s="829"/>
    </row>
    <row r="30" spans="2:10" s="430" customFormat="1" ht="18.45" customHeight="1">
      <c r="B30" s="793"/>
      <c r="C30" s="793"/>
      <c r="D30" s="477" t="s">
        <v>774</v>
      </c>
      <c r="E30" s="398">
        <v>10</v>
      </c>
      <c r="F30" s="399" t="s">
        <v>1</v>
      </c>
      <c r="G30" s="398">
        <v>8</v>
      </c>
      <c r="H30" s="400">
        <v>1</v>
      </c>
      <c r="I30" s="401" t="s">
        <v>1</v>
      </c>
      <c r="J30" s="402">
        <f>IF(H30="",E30*G30,(E30*G30/H30))</f>
        <v>80</v>
      </c>
    </row>
    <row r="31" spans="2:10" ht="17.25" customHeight="1">
      <c r="B31" s="793"/>
      <c r="C31" s="793"/>
      <c r="D31" s="478" t="str">
        <f>[159]Input!$C$47</f>
        <v>Add for MA @ 40%</v>
      </c>
      <c r="E31" s="398">
        <f>[159]Input!$D$47</f>
        <v>0.4</v>
      </c>
      <c r="F31" s="399"/>
      <c r="G31" s="398">
        <f>J30</f>
        <v>80</v>
      </c>
      <c r="H31" s="400"/>
      <c r="I31" s="401"/>
      <c r="J31" s="402">
        <f>IF(H31="",E31*G31,(E31*G31/H31))</f>
        <v>32</v>
      </c>
    </row>
    <row r="32" spans="2:10" ht="17.25" customHeight="1">
      <c r="B32" s="793"/>
      <c r="C32" s="793"/>
      <c r="D32" s="479" t="s">
        <v>445</v>
      </c>
      <c r="E32" s="398"/>
      <c r="F32" s="399"/>
      <c r="G32" s="398"/>
      <c r="H32" s="400"/>
      <c r="I32" s="401"/>
      <c r="J32" s="398">
        <f>SUM(J30:J31)</f>
        <v>112</v>
      </c>
    </row>
    <row r="33" spans="2:10" ht="17.25" customHeight="1">
      <c r="B33" s="793"/>
      <c r="C33" s="793"/>
      <c r="D33" s="479" t="s">
        <v>446</v>
      </c>
      <c r="E33" s="398"/>
      <c r="F33" s="399"/>
      <c r="G33" s="398"/>
      <c r="H33" s="400"/>
      <c r="I33" s="401"/>
      <c r="J33" s="398">
        <f>J32/10</f>
        <v>11.2</v>
      </c>
    </row>
    <row r="34" spans="2:10" ht="27" customHeight="1">
      <c r="B34" s="793"/>
      <c r="C34" s="793"/>
      <c r="D34" s="478" t="str">
        <f>[159]Input!$C$48</f>
        <v>Overheads &amp; Contractors Profit @ 13.615%</v>
      </c>
      <c r="E34" s="403">
        <f>[159]Input!$D$48</f>
        <v>0.13614999999999999</v>
      </c>
      <c r="F34" s="399"/>
      <c r="G34" s="398">
        <f>J33</f>
        <v>11.2</v>
      </c>
      <c r="H34" s="400"/>
      <c r="I34" s="401"/>
      <c r="J34" s="402">
        <f>IF(H34="",E34*G34,(E34*G34/H34))</f>
        <v>1.5248799999999998</v>
      </c>
    </row>
    <row r="35" spans="2:10" ht="17.25" customHeight="1">
      <c r="B35" s="793"/>
      <c r="C35" s="793"/>
      <c r="D35" s="479" t="s">
        <v>446</v>
      </c>
      <c r="E35" s="398"/>
      <c r="F35" s="399"/>
      <c r="G35" s="398"/>
      <c r="H35" s="400"/>
      <c r="I35" s="402" t="s">
        <v>439</v>
      </c>
      <c r="J35" s="402">
        <f>SUM(J33:J34)</f>
        <v>12.724879999999999</v>
      </c>
    </row>
    <row r="36" spans="2:10" ht="17.25" customHeight="1">
      <c r="B36" s="793"/>
      <c r="C36" s="793"/>
      <c r="D36" s="401"/>
      <c r="E36" s="398"/>
      <c r="F36" s="399"/>
      <c r="G36" s="398"/>
      <c r="H36" s="400"/>
      <c r="I36" s="404" t="s">
        <v>440</v>
      </c>
      <c r="J36" s="405">
        <f>ROUND(J35,0)</f>
        <v>13</v>
      </c>
    </row>
    <row r="37" spans="2:10" ht="12.75" customHeight="1">
      <c r="B37" s="430"/>
    </row>
    <row r="38" spans="2:10" ht="56.7" customHeight="1">
      <c r="B38" s="801">
        <v>4</v>
      </c>
      <c r="C38" s="801">
        <v>23</v>
      </c>
      <c r="D38" s="831" t="s">
        <v>891</v>
      </c>
      <c r="E38" s="832"/>
      <c r="F38" s="832"/>
      <c r="G38" s="832"/>
      <c r="H38" s="832"/>
      <c r="I38" s="832"/>
      <c r="J38" s="833"/>
    </row>
    <row r="39" spans="2:10" ht="17.25" customHeight="1">
      <c r="B39" s="802"/>
      <c r="C39" s="802"/>
      <c r="D39" s="476" t="s">
        <v>442</v>
      </c>
      <c r="E39" s="404"/>
      <c r="F39" s="404"/>
      <c r="G39" s="404"/>
      <c r="H39" s="404"/>
      <c r="I39" s="401"/>
      <c r="J39" s="398"/>
    </row>
    <row r="40" spans="2:10" ht="17.25" customHeight="1">
      <c r="B40" s="802"/>
      <c r="C40" s="802"/>
      <c r="D40" s="477" t="s">
        <v>437</v>
      </c>
      <c r="E40" s="398">
        <v>4.32</v>
      </c>
      <c r="F40" s="399" t="s">
        <v>202</v>
      </c>
      <c r="G40" s="398">
        <f>'[159]Civil-SOR'!$G$307</f>
        <v>520</v>
      </c>
      <c r="H40" s="400">
        <v>1</v>
      </c>
      <c r="I40" s="401" t="s">
        <v>339</v>
      </c>
      <c r="J40" s="402">
        <f>IF(H40="",E40*G40,(E40*G40/H40))</f>
        <v>2246.4</v>
      </c>
    </row>
    <row r="41" spans="2:10" ht="17.25" customHeight="1">
      <c r="B41" s="802"/>
      <c r="C41" s="802"/>
      <c r="D41" s="477" t="str">
        <f>[159]Input!$C$47</f>
        <v>Add for MA @ 40%</v>
      </c>
      <c r="E41" s="398">
        <f>[159]Input!$D$47</f>
        <v>0.4</v>
      </c>
      <c r="F41" s="406"/>
      <c r="G41" s="398">
        <f>J40</f>
        <v>2246.4</v>
      </c>
      <c r="H41" s="407"/>
      <c r="I41" s="404"/>
      <c r="J41" s="402">
        <f>IF(H41="",E41*G41,(E41*G41/H41))</f>
        <v>898.56000000000006</v>
      </c>
    </row>
    <row r="42" spans="2:10" ht="17.25" customHeight="1">
      <c r="B42" s="802"/>
      <c r="C42" s="802"/>
      <c r="D42" s="834" t="s">
        <v>751</v>
      </c>
      <c r="E42" s="834"/>
      <c r="F42" s="834"/>
      <c r="G42" s="398"/>
      <c r="H42" s="407"/>
      <c r="I42" s="404"/>
      <c r="J42" s="402"/>
    </row>
    <row r="43" spans="2:10" ht="17.25" customHeight="1">
      <c r="B43" s="802"/>
      <c r="C43" s="802"/>
      <c r="D43" s="480" t="s">
        <v>443</v>
      </c>
      <c r="E43" s="398">
        <v>0.5</v>
      </c>
      <c r="F43" s="399" t="s">
        <v>202</v>
      </c>
      <c r="G43" s="398">
        <f>'[159]Civil-SOR'!$G$299</f>
        <v>550</v>
      </c>
      <c r="H43" s="400">
        <v>1</v>
      </c>
      <c r="I43" s="401" t="s">
        <v>339</v>
      </c>
      <c r="J43" s="402">
        <f>IF(H43="",E43*G43,(E43*G43/H43))</f>
        <v>275</v>
      </c>
    </row>
    <row r="44" spans="2:10" ht="17.25" customHeight="1">
      <c r="B44" s="802"/>
      <c r="C44" s="802"/>
      <c r="D44" s="480" t="s">
        <v>444</v>
      </c>
      <c r="E44" s="398">
        <v>0.5</v>
      </c>
      <c r="F44" s="399" t="s">
        <v>202</v>
      </c>
      <c r="G44" s="398">
        <f>'[159]Civil-SOR'!$G$307</f>
        <v>520</v>
      </c>
      <c r="H44" s="400">
        <v>1</v>
      </c>
      <c r="I44" s="401" t="s">
        <v>339</v>
      </c>
      <c r="J44" s="402">
        <f t="shared" ref="J44:J45" si="2">IF(H44="",E44*G44,(E44*G44/H44))</f>
        <v>260</v>
      </c>
    </row>
    <row r="45" spans="2:10" ht="17.25" customHeight="1">
      <c r="B45" s="802"/>
      <c r="C45" s="802"/>
      <c r="D45" s="477" t="str">
        <f>[159]Input!$C$47</f>
        <v>Add for MA @ 40%</v>
      </c>
      <c r="E45" s="398">
        <f>[159]Input!$D$47</f>
        <v>0.4</v>
      </c>
      <c r="F45" s="406"/>
      <c r="G45" s="398">
        <f>J43+J44</f>
        <v>535</v>
      </c>
      <c r="H45" s="407"/>
      <c r="I45" s="404"/>
      <c r="J45" s="402">
        <f t="shared" si="2"/>
        <v>214</v>
      </c>
    </row>
    <row r="46" spans="2:10" ht="17.25" customHeight="1">
      <c r="B46" s="802"/>
      <c r="C46" s="802"/>
      <c r="D46" s="476" t="s">
        <v>438</v>
      </c>
      <c r="E46" s="408"/>
      <c r="F46" s="406"/>
      <c r="G46" s="408"/>
      <c r="H46" s="407"/>
      <c r="I46" s="404"/>
      <c r="J46" s="402">
        <f>SUM(J40:J45)</f>
        <v>3893.96</v>
      </c>
    </row>
    <row r="47" spans="2:10" ht="27" customHeight="1">
      <c r="B47" s="802"/>
      <c r="C47" s="802"/>
      <c r="D47" s="478" t="str">
        <f>[159]Input!$C$48</f>
        <v>Overheads &amp; Contractors Profit @ 13.615%</v>
      </c>
      <c r="E47" s="403">
        <f>[159]Input!$D$48</f>
        <v>0.13614999999999999</v>
      </c>
      <c r="F47" s="399"/>
      <c r="G47" s="398">
        <f>J46</f>
        <v>3893.96</v>
      </c>
      <c r="H47" s="400"/>
      <c r="I47" s="401"/>
      <c r="J47" s="402">
        <f>IF(H47="",E47*G47,(E47*G47/H47))</f>
        <v>530.16265399999997</v>
      </c>
    </row>
    <row r="48" spans="2:10" ht="17.25" customHeight="1">
      <c r="B48" s="802"/>
      <c r="C48" s="802"/>
      <c r="D48" s="476" t="s">
        <v>438</v>
      </c>
      <c r="E48" s="408"/>
      <c r="F48" s="406"/>
      <c r="G48" s="408"/>
      <c r="H48" s="407"/>
      <c r="I48" s="402" t="s">
        <v>439</v>
      </c>
      <c r="J48" s="409">
        <f>SUM(J46:J47)</f>
        <v>4424.1226539999998</v>
      </c>
    </row>
    <row r="49" spans="2:10" ht="17.25" customHeight="1">
      <c r="B49" s="805"/>
      <c r="C49" s="805"/>
      <c r="D49" s="413"/>
      <c r="E49" s="410"/>
      <c r="F49" s="411"/>
      <c r="G49" s="410"/>
      <c r="H49" s="412"/>
      <c r="I49" s="413" t="s">
        <v>440</v>
      </c>
      <c r="J49" s="414">
        <f>ROUND(J48,0)</f>
        <v>4424</v>
      </c>
    </row>
    <row r="50" spans="2:10" ht="13.95" customHeight="1">
      <c r="B50" s="481"/>
      <c r="C50" s="481"/>
      <c r="D50" s="482"/>
      <c r="E50" s="481"/>
      <c r="F50" s="483"/>
      <c r="G50" s="481"/>
      <c r="H50" s="484"/>
      <c r="I50" s="482"/>
      <c r="J50" s="485"/>
    </row>
    <row r="51" spans="2:10" ht="211.5" customHeight="1">
      <c r="B51" s="793">
        <v>5</v>
      </c>
      <c r="C51" s="793">
        <v>25</v>
      </c>
      <c r="D51" s="819" t="s">
        <v>769</v>
      </c>
      <c r="E51" s="820"/>
      <c r="F51" s="820"/>
      <c r="G51" s="820"/>
      <c r="H51" s="820"/>
      <c r="I51" s="820"/>
      <c r="J51" s="821"/>
    </row>
    <row r="52" spans="2:10" ht="27.75" customHeight="1">
      <c r="B52" s="793"/>
      <c r="C52" s="793"/>
      <c r="D52" s="486" t="s">
        <v>529</v>
      </c>
      <c r="E52" s="463">
        <v>1</v>
      </c>
      <c r="F52" s="464" t="s">
        <v>4</v>
      </c>
      <c r="G52" s="463">
        <v>8134</v>
      </c>
      <c r="H52" s="463">
        <v>1</v>
      </c>
      <c r="I52" s="464" t="s">
        <v>4</v>
      </c>
      <c r="J52" s="465">
        <f>IF(H52="",E52*G52,(E52*G52/H52))</f>
        <v>8134</v>
      </c>
    </row>
    <row r="53" spans="2:10" ht="27.75" customHeight="1">
      <c r="B53" s="793"/>
      <c r="C53" s="793"/>
      <c r="D53" s="486" t="str">
        <f>[159]Input!$C$48</f>
        <v>Overheads &amp; Contractors Profit @ 13.615%</v>
      </c>
      <c r="E53" s="466">
        <f>[159]Input!$D$48</f>
        <v>0.13614999999999999</v>
      </c>
      <c r="F53" s="464"/>
      <c r="G53" s="463">
        <f>J52</f>
        <v>8134</v>
      </c>
      <c r="H53" s="463"/>
      <c r="I53" s="464"/>
      <c r="J53" s="465">
        <f>IF(H53="",E53*G53,(E53*G53/H53))</f>
        <v>1107.4440999999999</v>
      </c>
    </row>
    <row r="54" spans="2:10" ht="18" customHeight="1">
      <c r="B54" s="793"/>
      <c r="C54" s="793"/>
      <c r="D54" s="487" t="s">
        <v>518</v>
      </c>
      <c r="E54" s="467"/>
      <c r="F54" s="468"/>
      <c r="G54" s="467"/>
      <c r="H54" s="467"/>
      <c r="I54" s="468"/>
      <c r="J54" s="398">
        <f>SUM(J52:J53)</f>
        <v>9241.4441000000006</v>
      </c>
    </row>
    <row r="55" spans="2:10" ht="18" customHeight="1">
      <c r="B55" s="793"/>
      <c r="C55" s="793"/>
      <c r="D55" s="488"/>
      <c r="E55" s="467"/>
      <c r="F55" s="468"/>
      <c r="G55" s="467"/>
      <c r="H55" s="822" t="s">
        <v>440</v>
      </c>
      <c r="I55" s="822"/>
      <c r="J55" s="469">
        <f>ROUND(J54,0)</f>
        <v>9241</v>
      </c>
    </row>
    <row r="56" spans="2:10">
      <c r="B56" s="472"/>
      <c r="C56" s="472"/>
      <c r="D56" s="489"/>
      <c r="E56" s="489"/>
      <c r="F56" s="489"/>
      <c r="G56" s="490"/>
      <c r="H56" s="489"/>
      <c r="I56" s="489"/>
      <c r="J56" s="490"/>
    </row>
    <row r="57" spans="2:10">
      <c r="B57" s="430"/>
    </row>
    <row r="58" spans="2:10" ht="123" customHeight="1">
      <c r="B58" s="793">
        <v>6</v>
      </c>
      <c r="C58" s="793">
        <v>24</v>
      </c>
      <c r="D58" s="823" t="s">
        <v>756</v>
      </c>
      <c r="E58" s="824"/>
      <c r="F58" s="824"/>
      <c r="G58" s="824"/>
      <c r="H58" s="824"/>
      <c r="I58" s="824"/>
      <c r="J58" s="825"/>
    </row>
    <row r="59" spans="2:10" ht="18" customHeight="1">
      <c r="B59" s="793"/>
      <c r="C59" s="793"/>
      <c r="D59" s="491" t="s">
        <v>508</v>
      </c>
      <c r="E59" s="402"/>
      <c r="F59" s="402"/>
      <c r="G59" s="402"/>
      <c r="H59" s="419"/>
      <c r="I59" s="420"/>
      <c r="J59" s="409"/>
    </row>
    <row r="60" spans="2:10" ht="18" customHeight="1">
      <c r="B60" s="793"/>
      <c r="C60" s="793"/>
      <c r="D60" s="492" t="s">
        <v>503</v>
      </c>
      <c r="E60" s="402"/>
      <c r="F60" s="402"/>
      <c r="G60" s="402"/>
      <c r="H60" s="419"/>
      <c r="I60" s="420"/>
      <c r="J60" s="409"/>
    </row>
    <row r="61" spans="2:10" ht="18" customHeight="1">
      <c r="B61" s="793"/>
      <c r="C61" s="793"/>
      <c r="D61" s="486" t="s">
        <v>509</v>
      </c>
      <c r="E61" s="402">
        <v>10.5</v>
      </c>
      <c r="F61" s="402" t="s">
        <v>1</v>
      </c>
      <c r="G61" s="402">
        <f>+'[159]Civil-SOR'!$G$20</f>
        <v>578</v>
      </c>
      <c r="H61" s="419">
        <v>1</v>
      </c>
      <c r="I61" s="421" t="s">
        <v>1</v>
      </c>
      <c r="J61" s="402">
        <f>IF(H61="",E61*G61,(E61*G61/H61))</f>
        <v>6069</v>
      </c>
    </row>
    <row r="62" spans="2:10" ht="18" customHeight="1">
      <c r="B62" s="793"/>
      <c r="C62" s="793"/>
      <c r="D62" s="486" t="s">
        <v>504</v>
      </c>
      <c r="E62" s="402">
        <v>0.12</v>
      </c>
      <c r="F62" s="402" t="s">
        <v>422</v>
      </c>
      <c r="G62" s="402">
        <f>[159]LEAD!$N$13</f>
        <v>2453.91</v>
      </c>
      <c r="H62" s="419">
        <v>1</v>
      </c>
      <c r="I62" s="421" t="s">
        <v>422</v>
      </c>
      <c r="J62" s="402">
        <f>IF(H62="",E62*G62,(E62*G62/H62))</f>
        <v>294.46919999999994</v>
      </c>
    </row>
    <row r="63" spans="2:10" ht="18" customHeight="1">
      <c r="B63" s="793"/>
      <c r="C63" s="793"/>
      <c r="D63" s="486" t="s">
        <v>505</v>
      </c>
      <c r="E63" s="402">
        <v>34.56</v>
      </c>
      <c r="F63" s="402" t="s">
        <v>452</v>
      </c>
      <c r="G63" s="402">
        <f>[159]LEAD!$N$6</f>
        <v>5200</v>
      </c>
      <c r="H63" s="419">
        <v>1000</v>
      </c>
      <c r="I63" s="421" t="s">
        <v>452</v>
      </c>
      <c r="J63" s="402">
        <f>IF(H63="",E63*G63,(E63*G63/H63))</f>
        <v>179.71199999999999</v>
      </c>
    </row>
    <row r="64" spans="2:10" ht="18" customHeight="1">
      <c r="B64" s="793"/>
      <c r="C64" s="793"/>
      <c r="D64" s="486" t="s">
        <v>492</v>
      </c>
      <c r="E64" s="402">
        <v>33</v>
      </c>
      <c r="F64" s="402" t="s">
        <v>452</v>
      </c>
      <c r="G64" s="402">
        <f>[159]LEAD!$N$6</f>
        <v>5200</v>
      </c>
      <c r="H64" s="419">
        <v>1000</v>
      </c>
      <c r="I64" s="421" t="s">
        <v>452</v>
      </c>
      <c r="J64" s="402">
        <f>IF(H64="",E64*G64,(E64*G64/H64))</f>
        <v>171.6</v>
      </c>
    </row>
    <row r="65" spans="2:10" ht="18" customHeight="1">
      <c r="B65" s="793"/>
      <c r="C65" s="793"/>
      <c r="D65" s="486" t="s">
        <v>507</v>
      </c>
      <c r="E65" s="402">
        <v>2</v>
      </c>
      <c r="F65" s="402" t="s">
        <v>452</v>
      </c>
      <c r="G65" s="402">
        <f>'[159]Civil-SOR'!$G$185</f>
        <v>34</v>
      </c>
      <c r="H65" s="419">
        <v>1</v>
      </c>
      <c r="I65" s="421" t="s">
        <v>191</v>
      </c>
      <c r="J65" s="402">
        <f>IF(H65="",E65*G65,(E65*G65/H65))</f>
        <v>68</v>
      </c>
    </row>
    <row r="66" spans="2:10" ht="18" customHeight="1">
      <c r="B66" s="793"/>
      <c r="C66" s="793"/>
      <c r="D66" s="492" t="s">
        <v>506</v>
      </c>
      <c r="E66" s="402"/>
      <c r="F66" s="402"/>
      <c r="G66" s="402"/>
      <c r="H66" s="419"/>
      <c r="I66" s="420"/>
      <c r="J66" s="409"/>
    </row>
    <row r="67" spans="2:10" ht="18" customHeight="1">
      <c r="B67" s="793"/>
      <c r="C67" s="793"/>
      <c r="D67" s="486" t="s">
        <v>483</v>
      </c>
      <c r="E67" s="402">
        <v>0.96</v>
      </c>
      <c r="F67" s="402" t="s">
        <v>202</v>
      </c>
      <c r="G67" s="402">
        <f>'[159]Civil-SOR'!$G$293</f>
        <v>580</v>
      </c>
      <c r="H67" s="419">
        <v>1</v>
      </c>
      <c r="I67" s="421" t="s">
        <v>339</v>
      </c>
      <c r="J67" s="402">
        <f>IF(H67="",E67*G67,(E67*G67/H67))</f>
        <v>556.79999999999995</v>
      </c>
    </row>
    <row r="68" spans="2:10" ht="18" customHeight="1">
      <c r="B68" s="793"/>
      <c r="C68" s="793"/>
      <c r="D68" s="486" t="s">
        <v>489</v>
      </c>
      <c r="E68" s="402">
        <v>2.2400000000000002</v>
      </c>
      <c r="F68" s="402" t="s">
        <v>202</v>
      </c>
      <c r="G68" s="402">
        <f>'[159]Civil-SOR'!$G$302</f>
        <v>550</v>
      </c>
      <c r="H68" s="419">
        <v>1</v>
      </c>
      <c r="I68" s="421" t="s">
        <v>339</v>
      </c>
      <c r="J68" s="402">
        <f>IF(H68="",E68*G68,(E68*G68/H68))</f>
        <v>1232.0000000000002</v>
      </c>
    </row>
    <row r="69" spans="2:10" ht="18" customHeight="1">
      <c r="B69" s="793"/>
      <c r="C69" s="793"/>
      <c r="D69" s="486" t="s">
        <v>437</v>
      </c>
      <c r="E69" s="402">
        <v>3.3</v>
      </c>
      <c r="F69" s="402" t="s">
        <v>202</v>
      </c>
      <c r="G69" s="402">
        <f>'[159]Civil-SOR'!$G$307</f>
        <v>520</v>
      </c>
      <c r="H69" s="419">
        <v>1</v>
      </c>
      <c r="I69" s="421" t="s">
        <v>339</v>
      </c>
      <c r="J69" s="402">
        <f>IF(H69="",E69*G69,(E69*G69/H69))</f>
        <v>1716</v>
      </c>
    </row>
    <row r="70" spans="2:10" ht="18" customHeight="1">
      <c r="B70" s="793"/>
      <c r="C70" s="793"/>
      <c r="D70" s="493" t="str">
        <f>[159]Input!$C$47</f>
        <v>Add for MA @ 40%</v>
      </c>
      <c r="E70" s="422">
        <f>[159]Input!$D$47</f>
        <v>0.4</v>
      </c>
      <c r="F70" s="421"/>
      <c r="G70" s="402">
        <f>SUM(J67:J69)</f>
        <v>3504.8</v>
      </c>
      <c r="H70" s="423"/>
      <c r="I70" s="424"/>
      <c r="J70" s="402">
        <f>IF(H70="",E70*G70,(E70*G70/H70))</f>
        <v>1401.92</v>
      </c>
    </row>
    <row r="71" spans="2:10" ht="18" customHeight="1">
      <c r="B71" s="793"/>
      <c r="C71" s="793"/>
      <c r="D71" s="494" t="s">
        <v>484</v>
      </c>
      <c r="E71" s="402">
        <v>0.01</v>
      </c>
      <c r="F71" s="402"/>
      <c r="G71" s="402">
        <f>SUM(J61:J70)</f>
        <v>11689.501200000001</v>
      </c>
      <c r="H71" s="419"/>
      <c r="I71" s="421"/>
      <c r="J71" s="402">
        <f>IF(H71="",E71*G71,(E71*G71/H71))</f>
        <v>116.89501200000001</v>
      </c>
    </row>
    <row r="72" spans="2:10" ht="18" customHeight="1">
      <c r="B72" s="793"/>
      <c r="C72" s="793"/>
      <c r="D72" s="495" t="s">
        <v>495</v>
      </c>
      <c r="E72" s="402"/>
      <c r="F72" s="421"/>
      <c r="G72" s="402"/>
      <c r="H72" s="419"/>
      <c r="I72" s="421"/>
      <c r="J72" s="425">
        <f>SUM(J61:J71)</f>
        <v>11806.396212000001</v>
      </c>
    </row>
    <row r="73" spans="2:10" ht="9.75" customHeight="1">
      <c r="B73" s="793"/>
      <c r="C73" s="793"/>
      <c r="D73" s="495"/>
      <c r="E73" s="402"/>
      <c r="F73" s="421"/>
      <c r="G73" s="402"/>
      <c r="H73" s="419"/>
      <c r="I73" s="421"/>
      <c r="J73" s="426"/>
    </row>
    <row r="74" spans="2:10" ht="18" customHeight="1">
      <c r="B74" s="793"/>
      <c r="C74" s="793"/>
      <c r="D74" s="487" t="s">
        <v>474</v>
      </c>
      <c r="E74" s="409" t="s">
        <v>476</v>
      </c>
      <c r="F74" s="427" t="s">
        <v>468</v>
      </c>
      <c r="G74" s="420" t="s">
        <v>469</v>
      </c>
      <c r="H74" s="409" t="s">
        <v>480</v>
      </c>
      <c r="I74" s="409" t="s">
        <v>481</v>
      </c>
      <c r="J74" s="409" t="s">
        <v>482</v>
      </c>
    </row>
    <row r="75" spans="2:10" ht="18" customHeight="1">
      <c r="B75" s="793"/>
      <c r="C75" s="793"/>
      <c r="D75" s="486" t="s">
        <v>487</v>
      </c>
      <c r="E75" s="402">
        <f>J72</f>
        <v>11806.396212000001</v>
      </c>
      <c r="F75" s="402">
        <f>J72</f>
        <v>11806.396212000001</v>
      </c>
      <c r="G75" s="402">
        <f>J72</f>
        <v>11806.396212000001</v>
      </c>
      <c r="H75" s="402">
        <f>G75</f>
        <v>11806.396212000001</v>
      </c>
      <c r="I75" s="402">
        <f t="shared" ref="I75" si="3">H75</f>
        <v>11806.396212000001</v>
      </c>
      <c r="J75" s="402">
        <f>I75</f>
        <v>11806.396212000001</v>
      </c>
    </row>
    <row r="76" spans="2:10" ht="33" customHeight="1">
      <c r="B76" s="793"/>
      <c r="C76" s="793"/>
      <c r="D76" s="486" t="s">
        <v>478</v>
      </c>
      <c r="E76" s="402">
        <v>0</v>
      </c>
      <c r="F76" s="402">
        <v>350.48</v>
      </c>
      <c r="G76" s="402">
        <f>F76*2</f>
        <v>700.96</v>
      </c>
      <c r="H76" s="402">
        <f>F76*3</f>
        <v>1051.44</v>
      </c>
      <c r="I76" s="402">
        <f>F76*4</f>
        <v>1401.92</v>
      </c>
      <c r="J76" s="402">
        <f>F76*5</f>
        <v>1752.4</v>
      </c>
    </row>
    <row r="77" spans="2:10" ht="18" customHeight="1">
      <c r="B77" s="793"/>
      <c r="C77" s="793"/>
      <c r="D77" s="486" t="str">
        <f>[159]Input!$C$47</f>
        <v>Add for MA @ 40%</v>
      </c>
      <c r="E77" s="402">
        <f>E76*[159]Input!$D$47</f>
        <v>0</v>
      </c>
      <c r="F77" s="402">
        <f>F76*[159]Input!$D$47</f>
        <v>140.19200000000001</v>
      </c>
      <c r="G77" s="402">
        <f>G76*[159]Input!$D$47</f>
        <v>280.38400000000001</v>
      </c>
      <c r="H77" s="402">
        <f>H76*[159]Input!$D$47</f>
        <v>420.57600000000002</v>
      </c>
      <c r="I77" s="402">
        <f>I76*[159]Input!$D$47</f>
        <v>560.76800000000003</v>
      </c>
      <c r="J77" s="402">
        <f>J76*[159]Input!$D$47</f>
        <v>700.96</v>
      </c>
    </row>
    <row r="78" spans="2:10" ht="18" customHeight="1">
      <c r="B78" s="793"/>
      <c r="C78" s="793"/>
      <c r="D78" s="493"/>
      <c r="E78" s="402">
        <f t="shared" ref="E78:J78" si="4">SUM(E75:E77)</f>
        <v>11806.396212000001</v>
      </c>
      <c r="F78" s="402">
        <f t="shared" si="4"/>
        <v>12297.068212000002</v>
      </c>
      <c r="G78" s="402">
        <f t="shared" si="4"/>
        <v>12787.740212000002</v>
      </c>
      <c r="H78" s="402">
        <f t="shared" si="4"/>
        <v>13278.412212000003</v>
      </c>
      <c r="I78" s="402">
        <f t="shared" si="4"/>
        <v>13769.084212000002</v>
      </c>
      <c r="J78" s="402">
        <f t="shared" si="4"/>
        <v>14259.756212</v>
      </c>
    </row>
    <row r="79" spans="2:10" ht="27" customHeight="1">
      <c r="B79" s="793"/>
      <c r="C79" s="793"/>
      <c r="D79" s="486" t="str">
        <f>[159]Input!$C$48</f>
        <v>Overheads &amp; Contractors Profit @ 13.615%</v>
      </c>
      <c r="E79" s="402">
        <f>ROUND(E78*[159]Input!$D$48,2)</f>
        <v>1607.44</v>
      </c>
      <c r="F79" s="402">
        <f>ROUND(F78*[159]Input!$D$48,2)</f>
        <v>1674.25</v>
      </c>
      <c r="G79" s="402">
        <f>ROUND(G78*[159]Input!$D$48,2)</f>
        <v>1741.05</v>
      </c>
      <c r="H79" s="402">
        <f>ROUND(H78*[159]Input!$D$48,2)</f>
        <v>1807.86</v>
      </c>
      <c r="I79" s="402">
        <f>ROUND(I78*[159]Input!$D$48,2)</f>
        <v>1874.66</v>
      </c>
      <c r="J79" s="402">
        <f>ROUND(J78*[159]Input!$D$48,2)</f>
        <v>1941.47</v>
      </c>
    </row>
    <row r="80" spans="2:10" ht="18" customHeight="1">
      <c r="B80" s="793"/>
      <c r="C80" s="793"/>
      <c r="D80" s="492" t="s">
        <v>485</v>
      </c>
      <c r="E80" s="402">
        <f t="shared" ref="E80:I80" si="5">SUM(E78:E79)</f>
        <v>13413.836212000002</v>
      </c>
      <c r="F80" s="402">
        <f t="shared" si="5"/>
        <v>13971.318212000002</v>
      </c>
      <c r="G80" s="402">
        <f t="shared" si="5"/>
        <v>14528.790212000002</v>
      </c>
      <c r="H80" s="402">
        <f t="shared" si="5"/>
        <v>15086.272212000003</v>
      </c>
      <c r="I80" s="402">
        <f t="shared" si="5"/>
        <v>15643.744212000001</v>
      </c>
      <c r="J80" s="402">
        <f>SUM(J78:J79)</f>
        <v>16201.226212</v>
      </c>
    </row>
    <row r="81" spans="2:10" ht="18" customHeight="1">
      <c r="B81" s="793"/>
      <c r="C81" s="793"/>
      <c r="D81" s="492" t="s">
        <v>479</v>
      </c>
      <c r="E81" s="409">
        <f t="shared" ref="E81:I81" si="6">E80*0.01</f>
        <v>134.13836212000001</v>
      </c>
      <c r="F81" s="409">
        <f t="shared" si="6"/>
        <v>139.71318212000003</v>
      </c>
      <c r="G81" s="409">
        <f t="shared" si="6"/>
        <v>145.28790212000001</v>
      </c>
      <c r="H81" s="409">
        <f t="shared" si="6"/>
        <v>150.86272212000003</v>
      </c>
      <c r="I81" s="409">
        <f t="shared" si="6"/>
        <v>156.43744212000001</v>
      </c>
      <c r="J81" s="409">
        <f>J80*0.01</f>
        <v>162.01226212</v>
      </c>
    </row>
    <row r="82" spans="2:10" ht="18" customHeight="1">
      <c r="B82" s="793"/>
      <c r="C82" s="793"/>
      <c r="D82" s="496" t="s">
        <v>440</v>
      </c>
      <c r="E82" s="405">
        <f t="shared" ref="E82:I82" si="7">ROUND(E81,0)</f>
        <v>134</v>
      </c>
      <c r="F82" s="405">
        <f t="shared" si="7"/>
        <v>140</v>
      </c>
      <c r="G82" s="405">
        <f t="shared" si="7"/>
        <v>145</v>
      </c>
      <c r="H82" s="405">
        <f t="shared" si="7"/>
        <v>151</v>
      </c>
      <c r="I82" s="405">
        <f t="shared" si="7"/>
        <v>156</v>
      </c>
      <c r="J82" s="405">
        <f>ROUND(J81,0)</f>
        <v>162</v>
      </c>
    </row>
    <row r="83" spans="2:10">
      <c r="B83" s="430"/>
    </row>
    <row r="84" spans="2:10">
      <c r="B84" s="430"/>
    </row>
    <row r="85" spans="2:10" ht="130.94999999999999" customHeight="1">
      <c r="B85" s="793">
        <v>7</v>
      </c>
      <c r="C85" s="793">
        <v>26</v>
      </c>
      <c r="D85" s="823" t="s">
        <v>894</v>
      </c>
      <c r="E85" s="824"/>
      <c r="F85" s="824"/>
      <c r="G85" s="824"/>
      <c r="H85" s="824"/>
      <c r="I85" s="824"/>
      <c r="J85" s="825"/>
    </row>
    <row r="86" spans="2:10" ht="18" customHeight="1">
      <c r="B86" s="793"/>
      <c r="C86" s="793"/>
      <c r="D86" s="491" t="s">
        <v>498</v>
      </c>
      <c r="E86" s="424"/>
      <c r="F86" s="424"/>
      <c r="G86" s="424"/>
      <c r="H86" s="424"/>
      <c r="I86" s="424"/>
      <c r="J86" s="426"/>
    </row>
    <row r="87" spans="2:10" ht="18" customHeight="1">
      <c r="B87" s="793"/>
      <c r="C87" s="793"/>
      <c r="D87" s="494" t="s">
        <v>490</v>
      </c>
      <c r="E87" s="424"/>
      <c r="F87" s="424"/>
      <c r="G87" s="424"/>
      <c r="H87" s="424"/>
      <c r="I87" s="424"/>
      <c r="J87" s="426"/>
    </row>
    <row r="88" spans="2:10" ht="18" customHeight="1">
      <c r="B88" s="793"/>
      <c r="C88" s="793"/>
      <c r="D88" s="495" t="s">
        <v>491</v>
      </c>
      <c r="E88" s="426"/>
      <c r="F88" s="424"/>
      <c r="G88" s="426"/>
      <c r="H88" s="423"/>
      <c r="I88" s="424"/>
      <c r="J88" s="402"/>
    </row>
    <row r="89" spans="2:10" ht="18" customHeight="1">
      <c r="B89" s="793"/>
      <c r="C89" s="793"/>
      <c r="D89" s="486" t="s">
        <v>500</v>
      </c>
      <c r="E89" s="398">
        <v>10.5</v>
      </c>
      <c r="F89" s="401" t="s">
        <v>4</v>
      </c>
      <c r="G89" s="398">
        <f>[159]LEAD!$N$29</f>
        <v>2576</v>
      </c>
      <c r="H89" s="400">
        <v>1</v>
      </c>
      <c r="I89" s="401" t="s">
        <v>4</v>
      </c>
      <c r="J89" s="428">
        <f>IF(H89="",E89*G89,(E89*G89/H89))</f>
        <v>27048</v>
      </c>
    </row>
    <row r="90" spans="2:10" ht="18" customHeight="1">
      <c r="B90" s="793"/>
      <c r="C90" s="793"/>
      <c r="D90" s="486" t="s">
        <v>497</v>
      </c>
      <c r="E90" s="398">
        <v>36</v>
      </c>
      <c r="F90" s="401" t="s">
        <v>452</v>
      </c>
      <c r="G90" s="398">
        <f>[159]LEAD!$N$6</f>
        <v>5200</v>
      </c>
      <c r="H90" s="400">
        <v>1000</v>
      </c>
      <c r="I90" s="401" t="s">
        <v>452</v>
      </c>
      <c r="J90" s="428">
        <f>IF(H90="",E90*G90,(E90*G90/H90))</f>
        <v>187.2</v>
      </c>
    </row>
    <row r="91" spans="2:10" ht="18" customHeight="1">
      <c r="B91" s="793"/>
      <c r="C91" s="793"/>
      <c r="D91" s="486" t="s">
        <v>492</v>
      </c>
      <c r="E91" s="398">
        <v>33</v>
      </c>
      <c r="F91" s="401" t="s">
        <v>452</v>
      </c>
      <c r="G91" s="398">
        <f>[159]LEAD!$N$6</f>
        <v>5200</v>
      </c>
      <c r="H91" s="400">
        <v>1000</v>
      </c>
      <c r="I91" s="401" t="s">
        <v>452</v>
      </c>
      <c r="J91" s="428">
        <f>IF(H91="",E91*G91,(E91*G91/H91))</f>
        <v>171.6</v>
      </c>
    </row>
    <row r="92" spans="2:10" ht="18" customHeight="1">
      <c r="B92" s="793"/>
      <c r="C92" s="793"/>
      <c r="D92" s="486" t="s">
        <v>499</v>
      </c>
      <c r="E92" s="398">
        <v>6</v>
      </c>
      <c r="F92" s="401" t="s">
        <v>452</v>
      </c>
      <c r="G92" s="398">
        <f>'[159]Civil-SOR'!$G$185</f>
        <v>34</v>
      </c>
      <c r="H92" s="400">
        <v>1</v>
      </c>
      <c r="I92" s="401" t="s">
        <v>191</v>
      </c>
      <c r="J92" s="428">
        <f>IF(H92="",E92*G92,(E92*G92/H92))</f>
        <v>204</v>
      </c>
    </row>
    <row r="93" spans="2:10" ht="18" customHeight="1">
      <c r="B93" s="793"/>
      <c r="C93" s="793"/>
      <c r="D93" s="486" t="s">
        <v>493</v>
      </c>
      <c r="E93" s="398">
        <v>0.2</v>
      </c>
      <c r="F93" s="401" t="s">
        <v>2</v>
      </c>
      <c r="G93" s="398">
        <f>[159]LEAD!$N$13</f>
        <v>2453.91</v>
      </c>
      <c r="H93" s="400">
        <v>1</v>
      </c>
      <c r="I93" s="401" t="s">
        <v>2</v>
      </c>
      <c r="J93" s="428">
        <f>IF(H93="",E93*G93,(E93*G93/H93))</f>
        <v>490.78199999999998</v>
      </c>
    </row>
    <row r="94" spans="2:10" ht="18" customHeight="1">
      <c r="B94" s="793"/>
      <c r="C94" s="793"/>
      <c r="D94" s="492" t="s">
        <v>488</v>
      </c>
      <c r="E94" s="398"/>
      <c r="F94" s="401"/>
      <c r="G94" s="398"/>
      <c r="H94" s="400"/>
      <c r="I94" s="401"/>
      <c r="J94" s="428"/>
    </row>
    <row r="95" spans="2:10" ht="18" customHeight="1">
      <c r="B95" s="793"/>
      <c r="C95" s="793"/>
      <c r="D95" s="486" t="s">
        <v>483</v>
      </c>
      <c r="E95" s="398">
        <v>3</v>
      </c>
      <c r="F95" s="401" t="s">
        <v>0</v>
      </c>
      <c r="G95" s="398">
        <f>'[159]Civil-SOR'!$G$293</f>
        <v>580</v>
      </c>
      <c r="H95" s="400">
        <v>1</v>
      </c>
      <c r="I95" s="401" t="s">
        <v>339</v>
      </c>
      <c r="J95" s="428">
        <f t="shared" ref="J95:J101" si="8">IF(H95="",E95*G95,(E95*G95/H95))</f>
        <v>1740</v>
      </c>
    </row>
    <row r="96" spans="2:10" ht="18" customHeight="1">
      <c r="B96" s="793"/>
      <c r="C96" s="793"/>
      <c r="D96" s="486" t="s">
        <v>489</v>
      </c>
      <c r="E96" s="398">
        <v>1</v>
      </c>
      <c r="F96" s="401" t="s">
        <v>0</v>
      </c>
      <c r="G96" s="398">
        <f>'[159]Civil-SOR'!$G$302</f>
        <v>550</v>
      </c>
      <c r="H96" s="400">
        <v>1</v>
      </c>
      <c r="I96" s="401" t="s">
        <v>339</v>
      </c>
      <c r="J96" s="428">
        <f t="shared" si="8"/>
        <v>550</v>
      </c>
    </row>
    <row r="97" spans="2:10" ht="18" customHeight="1">
      <c r="B97" s="793"/>
      <c r="C97" s="793"/>
      <c r="D97" s="486" t="s">
        <v>494</v>
      </c>
      <c r="E97" s="398">
        <v>8</v>
      </c>
      <c r="F97" s="401" t="s">
        <v>0</v>
      </c>
      <c r="G97" s="398">
        <f>'[159]Civil-SOR'!$G$307</f>
        <v>520</v>
      </c>
      <c r="H97" s="400">
        <v>1</v>
      </c>
      <c r="I97" s="401" t="s">
        <v>339</v>
      </c>
      <c r="J97" s="428">
        <f t="shared" si="8"/>
        <v>4160</v>
      </c>
    </row>
    <row r="98" spans="2:10" ht="18" customHeight="1">
      <c r="B98" s="793"/>
      <c r="C98" s="793"/>
      <c r="D98" s="486" t="str">
        <f>[159]Input!$C$47</f>
        <v>Add for MA @ 40%</v>
      </c>
      <c r="E98" s="429">
        <f>[159]Input!$D$47</f>
        <v>0.4</v>
      </c>
      <c r="F98" s="401"/>
      <c r="G98" s="398">
        <f>SUM(J95:J97)</f>
        <v>6450</v>
      </c>
      <c r="H98" s="400"/>
      <c r="I98" s="401"/>
      <c r="J98" s="428">
        <f t="shared" si="8"/>
        <v>2580</v>
      </c>
    </row>
    <row r="99" spans="2:10" ht="18" customHeight="1">
      <c r="B99" s="793"/>
      <c r="C99" s="793"/>
      <c r="D99" s="486" t="s">
        <v>501</v>
      </c>
      <c r="E99" s="429">
        <v>16.670000000000002</v>
      </c>
      <c r="F99" s="401" t="s">
        <v>486</v>
      </c>
      <c r="G99" s="398">
        <f>'[159]Civil-SOR'!$G$200</f>
        <v>24</v>
      </c>
      <c r="H99" s="400">
        <v>1</v>
      </c>
      <c r="I99" s="401" t="s">
        <v>486</v>
      </c>
      <c r="J99" s="428">
        <f t="shared" si="8"/>
        <v>400.08000000000004</v>
      </c>
    </row>
    <row r="100" spans="2:10" ht="18" customHeight="1">
      <c r="B100" s="793"/>
      <c r="C100" s="793"/>
      <c r="D100" s="486" t="s">
        <v>502</v>
      </c>
      <c r="E100" s="429">
        <v>16.670000000000002</v>
      </c>
      <c r="F100" s="401" t="s">
        <v>486</v>
      </c>
      <c r="G100" s="398">
        <f>'[159]Civil-SOR'!$G$198</f>
        <v>456</v>
      </c>
      <c r="H100" s="400">
        <v>1</v>
      </c>
      <c r="I100" s="401" t="s">
        <v>486</v>
      </c>
      <c r="J100" s="428">
        <f t="shared" si="8"/>
        <v>7601.52</v>
      </c>
    </row>
    <row r="101" spans="2:10" ht="18" customHeight="1">
      <c r="B101" s="793"/>
      <c r="C101" s="793"/>
      <c r="D101" s="486" t="str">
        <f>[159]Input!$C$47</f>
        <v>Add for MA @ 40%</v>
      </c>
      <c r="E101" s="429">
        <f>[159]Input!$D$47</f>
        <v>0.4</v>
      </c>
      <c r="F101" s="401"/>
      <c r="G101" s="398">
        <f>SUM(J99:J100)*40%</f>
        <v>3200.6400000000003</v>
      </c>
      <c r="H101" s="400"/>
      <c r="I101" s="401"/>
      <c r="J101" s="428">
        <f t="shared" si="8"/>
        <v>1280.2560000000003</v>
      </c>
    </row>
    <row r="102" spans="2:10" ht="18" customHeight="1">
      <c r="B102" s="793"/>
      <c r="C102" s="793"/>
      <c r="D102" s="486" t="s">
        <v>484</v>
      </c>
      <c r="E102" s="398">
        <v>0.01</v>
      </c>
      <c r="F102" s="401"/>
      <c r="G102" s="398">
        <f>SUM(J89:J101)</f>
        <v>46413.438000000002</v>
      </c>
      <c r="H102" s="400"/>
      <c r="I102" s="401"/>
      <c r="J102" s="428">
        <f t="shared" ref="J102" si="9">IF(H102="",E102*G102,(E102*G102/H102))</f>
        <v>464.13438000000002</v>
      </c>
    </row>
    <row r="103" spans="2:10" ht="18" customHeight="1">
      <c r="B103" s="793"/>
      <c r="C103" s="793"/>
      <c r="D103" s="497" t="s">
        <v>495</v>
      </c>
      <c r="E103" s="426"/>
      <c r="F103" s="424"/>
      <c r="G103" s="426"/>
      <c r="H103" s="423"/>
      <c r="I103" s="424"/>
      <c r="J103" s="409">
        <f>SUM(J89:J102)</f>
        <v>46877.572380000005</v>
      </c>
    </row>
    <row r="104" spans="2:10" ht="18" customHeight="1">
      <c r="B104" s="793"/>
      <c r="C104" s="793"/>
      <c r="D104" s="495"/>
      <c r="E104" s="426"/>
      <c r="F104" s="424"/>
      <c r="G104" s="426"/>
      <c r="H104" s="423"/>
      <c r="I104" s="424"/>
      <c r="J104" s="409"/>
    </row>
    <row r="105" spans="2:10" ht="18" customHeight="1">
      <c r="B105" s="793"/>
      <c r="C105" s="793"/>
      <c r="D105" s="492" t="s">
        <v>474</v>
      </c>
      <c r="E105" s="409" t="s">
        <v>476</v>
      </c>
      <c r="F105" s="427" t="s">
        <v>468</v>
      </c>
      <c r="G105" s="420" t="s">
        <v>469</v>
      </c>
      <c r="H105" s="409" t="s">
        <v>480</v>
      </c>
      <c r="I105" s="409" t="s">
        <v>481</v>
      </c>
      <c r="J105" s="409" t="s">
        <v>482</v>
      </c>
    </row>
    <row r="106" spans="2:10" ht="18" customHeight="1">
      <c r="B106" s="793"/>
      <c r="C106" s="793"/>
      <c r="D106" s="486" t="s">
        <v>487</v>
      </c>
      <c r="E106" s="402">
        <f>J103</f>
        <v>46877.572380000005</v>
      </c>
      <c r="F106" s="402">
        <f>E106</f>
        <v>46877.572380000005</v>
      </c>
      <c r="G106" s="402">
        <f t="shared" ref="G106:I106" si="10">F106</f>
        <v>46877.572380000005</v>
      </c>
      <c r="H106" s="402">
        <f t="shared" si="10"/>
        <v>46877.572380000005</v>
      </c>
      <c r="I106" s="402">
        <f t="shared" si="10"/>
        <v>46877.572380000005</v>
      </c>
      <c r="J106" s="402">
        <f>I106</f>
        <v>46877.572380000005</v>
      </c>
    </row>
    <row r="107" spans="2:10" ht="18" customHeight="1">
      <c r="B107" s="793"/>
      <c r="C107" s="793"/>
      <c r="D107" s="486" t="s">
        <v>478</v>
      </c>
      <c r="E107" s="402">
        <v>0</v>
      </c>
      <c r="F107" s="402">
        <v>645</v>
      </c>
      <c r="G107" s="402">
        <f>F107*2</f>
        <v>1290</v>
      </c>
      <c r="H107" s="402">
        <f>F107*3</f>
        <v>1935</v>
      </c>
      <c r="I107" s="402">
        <f>F107*4</f>
        <v>2580</v>
      </c>
      <c r="J107" s="402">
        <f>F107*5</f>
        <v>3225</v>
      </c>
    </row>
    <row r="108" spans="2:10" ht="18" customHeight="1">
      <c r="B108" s="793"/>
      <c r="C108" s="793"/>
      <c r="D108" s="486" t="str">
        <f>[159]Input!$C$47</f>
        <v>Add for MA @ 40%</v>
      </c>
      <c r="E108" s="402">
        <v>0</v>
      </c>
      <c r="F108" s="402">
        <f>F107*[159]Input!$D$47</f>
        <v>258</v>
      </c>
      <c r="G108" s="402">
        <f>G107*[159]Input!$D$47</f>
        <v>516</v>
      </c>
      <c r="H108" s="402">
        <f>H107*[159]Input!$D$47</f>
        <v>774</v>
      </c>
      <c r="I108" s="402">
        <f>I107*[159]Input!$D$47</f>
        <v>1032</v>
      </c>
      <c r="J108" s="402">
        <f>J107*[159]Input!$D$47</f>
        <v>1290</v>
      </c>
    </row>
    <row r="109" spans="2:10" ht="18" customHeight="1">
      <c r="B109" s="793"/>
      <c r="C109" s="793"/>
      <c r="D109" s="493"/>
      <c r="E109" s="402">
        <f t="shared" ref="E109:J109" si="11">SUM(E106:E108)</f>
        <v>46877.572380000005</v>
      </c>
      <c r="F109" s="402">
        <f t="shared" si="11"/>
        <v>47780.572380000005</v>
      </c>
      <c r="G109" s="402">
        <f t="shared" si="11"/>
        <v>48683.572380000005</v>
      </c>
      <c r="H109" s="402">
        <f t="shared" si="11"/>
        <v>49586.572380000005</v>
      </c>
      <c r="I109" s="402">
        <f t="shared" si="11"/>
        <v>50489.572380000005</v>
      </c>
      <c r="J109" s="402">
        <f t="shared" si="11"/>
        <v>51392.572380000005</v>
      </c>
    </row>
    <row r="110" spans="2:10" ht="28.5" customHeight="1">
      <c r="B110" s="793"/>
      <c r="C110" s="793"/>
      <c r="D110" s="486" t="str">
        <f>[159]Input!$C$48</f>
        <v>Overheads &amp; Contractors Profit @ 13.615%</v>
      </c>
      <c r="E110" s="402">
        <f>ROUND(E109*[159]Input!$D$48,2)</f>
        <v>6382.38</v>
      </c>
      <c r="F110" s="402">
        <f>ROUND(F109*[159]Input!$D$48,2)</f>
        <v>6505.32</v>
      </c>
      <c r="G110" s="402">
        <f>ROUND(G109*[159]Input!$D$48,2)</f>
        <v>6628.27</v>
      </c>
      <c r="H110" s="402">
        <f>ROUND(H109*[159]Input!$D$48,2)</f>
        <v>6751.21</v>
      </c>
      <c r="I110" s="402">
        <f>ROUND(I109*[159]Input!$D$48,2)</f>
        <v>6874.16</v>
      </c>
      <c r="J110" s="402">
        <f>ROUND(J109*[159]Input!$D$48,2)</f>
        <v>6997.1</v>
      </c>
    </row>
    <row r="111" spans="2:10" ht="18" customHeight="1">
      <c r="B111" s="793"/>
      <c r="C111" s="793"/>
      <c r="D111" s="492" t="s">
        <v>485</v>
      </c>
      <c r="E111" s="402">
        <f t="shared" ref="E111:J111" si="12">SUM(E109:E110)</f>
        <v>53259.952380000002</v>
      </c>
      <c r="F111" s="402">
        <f t="shared" si="12"/>
        <v>54285.892380000005</v>
      </c>
      <c r="G111" s="402">
        <f t="shared" si="12"/>
        <v>55311.842380000002</v>
      </c>
      <c r="H111" s="402">
        <f t="shared" si="12"/>
        <v>56337.782380000004</v>
      </c>
      <c r="I111" s="402">
        <f t="shared" si="12"/>
        <v>57363.732380000001</v>
      </c>
      <c r="J111" s="402">
        <f t="shared" si="12"/>
        <v>58389.672380000004</v>
      </c>
    </row>
    <row r="112" spans="2:10" ht="18" customHeight="1">
      <c r="B112" s="793"/>
      <c r="C112" s="793"/>
      <c r="D112" s="492" t="s">
        <v>453</v>
      </c>
      <c r="E112" s="409">
        <f t="shared" ref="E112:I112" si="13">E111/10</f>
        <v>5325.9952380000004</v>
      </c>
      <c r="F112" s="409">
        <f t="shared" si="13"/>
        <v>5428.5892380000005</v>
      </c>
      <c r="G112" s="409">
        <f t="shared" si="13"/>
        <v>5531.1842379999998</v>
      </c>
      <c r="H112" s="409">
        <f t="shared" si="13"/>
        <v>5633.7782380000008</v>
      </c>
      <c r="I112" s="409">
        <f t="shared" si="13"/>
        <v>5736.3732380000001</v>
      </c>
      <c r="J112" s="409">
        <f>J111/10</f>
        <v>5838.9672380000002</v>
      </c>
    </row>
    <row r="113" spans="2:10" ht="18" customHeight="1">
      <c r="B113" s="793"/>
      <c r="C113" s="793"/>
      <c r="D113" s="496" t="s">
        <v>440</v>
      </c>
      <c r="E113" s="405">
        <f t="shared" ref="E113:I113" si="14">ROUND(E112,0)</f>
        <v>5326</v>
      </c>
      <c r="F113" s="405">
        <f t="shared" si="14"/>
        <v>5429</v>
      </c>
      <c r="G113" s="405">
        <f t="shared" si="14"/>
        <v>5531</v>
      </c>
      <c r="H113" s="405">
        <f t="shared" si="14"/>
        <v>5634</v>
      </c>
      <c r="I113" s="405">
        <f t="shared" si="14"/>
        <v>5736</v>
      </c>
      <c r="J113" s="405">
        <f>ROUND(J112,0)</f>
        <v>5839</v>
      </c>
    </row>
    <row r="114" spans="2:10">
      <c r="B114" s="430"/>
    </row>
    <row r="115" spans="2:10" ht="121.95" customHeight="1">
      <c r="B115" s="838">
        <v>8</v>
      </c>
      <c r="C115" s="838">
        <v>28</v>
      </c>
      <c r="D115" s="813" t="s">
        <v>883</v>
      </c>
      <c r="E115" s="814"/>
      <c r="F115" s="814"/>
      <c r="G115" s="814"/>
      <c r="H115" s="814"/>
      <c r="I115" s="814"/>
      <c r="J115" s="815"/>
    </row>
    <row r="116" spans="2:10">
      <c r="B116" s="839"/>
      <c r="C116" s="839"/>
      <c r="D116" s="498" t="s">
        <v>466</v>
      </c>
      <c r="E116" s="499"/>
      <c r="F116" s="499"/>
      <c r="G116" s="500"/>
      <c r="H116" s="499"/>
      <c r="I116" s="501"/>
      <c r="J116" s="502"/>
    </row>
    <row r="117" spans="2:10" ht="13.95" customHeight="1">
      <c r="B117" s="839"/>
      <c r="C117" s="839"/>
      <c r="D117" s="503" t="s">
        <v>467</v>
      </c>
      <c r="E117" s="503"/>
      <c r="F117" s="503"/>
      <c r="G117" s="503"/>
      <c r="H117" s="503"/>
      <c r="I117" s="501"/>
      <c r="J117" s="502"/>
    </row>
    <row r="118" spans="2:10">
      <c r="B118" s="839"/>
      <c r="C118" s="839"/>
      <c r="D118" s="503" t="s">
        <v>454</v>
      </c>
      <c r="E118" s="504"/>
      <c r="F118" s="504"/>
      <c r="G118" s="505"/>
      <c r="H118" s="504"/>
      <c r="I118" s="501"/>
      <c r="J118" s="502"/>
    </row>
    <row r="119" spans="2:10">
      <c r="B119" s="839"/>
      <c r="C119" s="839"/>
      <c r="D119" s="501" t="s">
        <v>310</v>
      </c>
      <c r="E119" s="506">
        <v>380</v>
      </c>
      <c r="F119" s="507" t="s">
        <v>452</v>
      </c>
      <c r="G119" s="508">
        <v>5200</v>
      </c>
      <c r="H119" s="509">
        <v>1000</v>
      </c>
      <c r="I119" s="507" t="s">
        <v>452</v>
      </c>
      <c r="J119" s="428">
        <f>IF(H119="",E119*G119,(E119*G119/H119))</f>
        <v>1976</v>
      </c>
    </row>
    <row r="120" spans="2:10">
      <c r="B120" s="839"/>
      <c r="C120" s="839"/>
      <c r="D120" s="501" t="s">
        <v>456</v>
      </c>
      <c r="E120" s="506">
        <v>0.8</v>
      </c>
      <c r="F120" s="507" t="s">
        <v>2</v>
      </c>
      <c r="G120" s="510">
        <v>1447.96</v>
      </c>
      <c r="H120" s="509">
        <v>1</v>
      </c>
      <c r="I120" s="507" t="s">
        <v>2</v>
      </c>
      <c r="J120" s="428">
        <f t="shared" ref="J120:J133" si="15">IF(H120="",E120*G120,(E120*G120/H120))</f>
        <v>1158.3680000000002</v>
      </c>
    </row>
    <row r="121" spans="2:10">
      <c r="B121" s="839"/>
      <c r="C121" s="839"/>
      <c r="D121" s="501" t="s">
        <v>287</v>
      </c>
      <c r="E121" s="506">
        <v>0.4</v>
      </c>
      <c r="F121" s="507" t="s">
        <v>2</v>
      </c>
      <c r="G121" s="508">
        <v>2253.91</v>
      </c>
      <c r="H121" s="509">
        <v>1</v>
      </c>
      <c r="I121" s="507" t="s">
        <v>2</v>
      </c>
      <c r="J121" s="428">
        <f t="shared" si="15"/>
        <v>901.56399999999996</v>
      </c>
    </row>
    <row r="122" spans="2:10">
      <c r="B122" s="839"/>
      <c r="C122" s="839"/>
      <c r="D122" s="511" t="s">
        <v>457</v>
      </c>
      <c r="E122" s="507"/>
      <c r="F122" s="507"/>
      <c r="G122" s="512"/>
      <c r="H122" s="507"/>
      <c r="I122" s="507"/>
      <c r="J122" s="508"/>
    </row>
    <row r="123" spans="2:10">
      <c r="B123" s="839"/>
      <c r="C123" s="839"/>
      <c r="D123" s="501" t="s">
        <v>458</v>
      </c>
      <c r="E123" s="513">
        <v>0.16700000000000001</v>
      </c>
      <c r="F123" s="507" t="s">
        <v>0</v>
      </c>
      <c r="G123" s="508">
        <v>580</v>
      </c>
      <c r="H123" s="509">
        <v>1</v>
      </c>
      <c r="I123" s="507" t="s">
        <v>339</v>
      </c>
      <c r="J123" s="428">
        <f t="shared" si="15"/>
        <v>96.86</v>
      </c>
    </row>
    <row r="124" spans="2:10">
      <c r="B124" s="839"/>
      <c r="C124" s="839"/>
      <c r="D124" s="501" t="s">
        <v>459</v>
      </c>
      <c r="E124" s="513">
        <v>0.16700000000000001</v>
      </c>
      <c r="F124" s="507" t="s">
        <v>0</v>
      </c>
      <c r="G124" s="508">
        <v>550</v>
      </c>
      <c r="H124" s="509">
        <v>1</v>
      </c>
      <c r="I124" s="507" t="s">
        <v>339</v>
      </c>
      <c r="J124" s="428">
        <f t="shared" si="15"/>
        <v>91.850000000000009</v>
      </c>
    </row>
    <row r="125" spans="2:10">
      <c r="B125" s="839"/>
      <c r="C125" s="839"/>
      <c r="D125" s="501" t="s">
        <v>460</v>
      </c>
      <c r="E125" s="506">
        <v>5.6</v>
      </c>
      <c r="F125" s="507" t="s">
        <v>0</v>
      </c>
      <c r="G125" s="508">
        <v>520</v>
      </c>
      <c r="H125" s="509">
        <v>1</v>
      </c>
      <c r="I125" s="507" t="s">
        <v>339</v>
      </c>
      <c r="J125" s="428">
        <f t="shared" si="15"/>
        <v>2912</v>
      </c>
    </row>
    <row r="126" spans="2:10">
      <c r="B126" s="839"/>
      <c r="C126" s="839"/>
      <c r="D126" s="501" t="s">
        <v>775</v>
      </c>
      <c r="E126" s="506">
        <v>0.4</v>
      </c>
      <c r="F126" s="507"/>
      <c r="G126" s="514">
        <v>3100.71</v>
      </c>
      <c r="H126" s="509"/>
      <c r="I126" s="507"/>
      <c r="J126" s="428">
        <f t="shared" si="15"/>
        <v>1240.2840000000001</v>
      </c>
    </row>
    <row r="127" spans="2:10">
      <c r="B127" s="839"/>
      <c r="C127" s="839"/>
      <c r="D127" s="511" t="s">
        <v>461</v>
      </c>
      <c r="E127" s="506"/>
      <c r="F127" s="507"/>
      <c r="G127" s="508"/>
      <c r="H127" s="509"/>
      <c r="I127" s="507"/>
      <c r="J127" s="510"/>
    </row>
    <row r="128" spans="2:10" ht="26.4">
      <c r="B128" s="839"/>
      <c r="C128" s="839"/>
      <c r="D128" s="501" t="s">
        <v>496</v>
      </c>
      <c r="E128" s="513">
        <v>1.333</v>
      </c>
      <c r="F128" s="507" t="s">
        <v>448</v>
      </c>
      <c r="G128" s="508">
        <v>192.9</v>
      </c>
      <c r="H128" s="509">
        <v>1</v>
      </c>
      <c r="I128" s="507" t="s">
        <v>450</v>
      </c>
      <c r="J128" s="428">
        <f t="shared" si="15"/>
        <v>257.13569999999999</v>
      </c>
    </row>
    <row r="129" spans="2:10">
      <c r="B129" s="839"/>
      <c r="C129" s="839"/>
      <c r="D129" s="501" t="s">
        <v>451</v>
      </c>
      <c r="E129" s="513">
        <v>1.333</v>
      </c>
      <c r="F129" s="507" t="s">
        <v>448</v>
      </c>
      <c r="G129" s="508">
        <v>302.89999999999998</v>
      </c>
      <c r="H129" s="509">
        <v>1</v>
      </c>
      <c r="I129" s="507" t="s">
        <v>450</v>
      </c>
      <c r="J129" s="428">
        <f t="shared" si="15"/>
        <v>403.76569999999998</v>
      </c>
    </row>
    <row r="130" spans="2:10">
      <c r="B130" s="839"/>
      <c r="C130" s="839"/>
      <c r="D130" s="501" t="s">
        <v>462</v>
      </c>
      <c r="E130" s="513">
        <v>1.333</v>
      </c>
      <c r="F130" s="507" t="s">
        <v>448</v>
      </c>
      <c r="G130" s="508">
        <v>36.5</v>
      </c>
      <c r="H130" s="509">
        <v>1</v>
      </c>
      <c r="I130" s="507" t="s">
        <v>450</v>
      </c>
      <c r="J130" s="428">
        <f t="shared" si="15"/>
        <v>48.654499999999999</v>
      </c>
    </row>
    <row r="131" spans="2:10">
      <c r="B131" s="839"/>
      <c r="C131" s="839"/>
      <c r="D131" s="501" t="s">
        <v>451</v>
      </c>
      <c r="E131" s="513">
        <v>1.333</v>
      </c>
      <c r="F131" s="507" t="s">
        <v>448</v>
      </c>
      <c r="G131" s="508">
        <v>218</v>
      </c>
      <c r="H131" s="509">
        <v>1</v>
      </c>
      <c r="I131" s="507" t="s">
        <v>450</v>
      </c>
      <c r="J131" s="428">
        <f t="shared" si="15"/>
        <v>290.59399999999999</v>
      </c>
    </row>
    <row r="132" spans="2:10">
      <c r="B132" s="839"/>
      <c r="C132" s="839"/>
      <c r="D132" s="501" t="s">
        <v>449</v>
      </c>
      <c r="E132" s="506">
        <v>0.4</v>
      </c>
      <c r="F132" s="507"/>
      <c r="G132" s="508">
        <v>694.35969999999998</v>
      </c>
      <c r="H132" s="509"/>
      <c r="I132" s="507"/>
      <c r="J132" s="428">
        <f t="shared" si="15"/>
        <v>277.74387999999999</v>
      </c>
    </row>
    <row r="133" spans="2:10">
      <c r="B133" s="839"/>
      <c r="C133" s="839"/>
      <c r="D133" s="501" t="s">
        <v>463</v>
      </c>
      <c r="E133" s="515">
        <v>1.2</v>
      </c>
      <c r="F133" s="516" t="s">
        <v>455</v>
      </c>
      <c r="G133" s="510">
        <v>108</v>
      </c>
      <c r="H133" s="517">
        <v>1</v>
      </c>
      <c r="I133" s="518" t="s">
        <v>455</v>
      </c>
      <c r="J133" s="428">
        <f t="shared" si="15"/>
        <v>129.6</v>
      </c>
    </row>
    <row r="134" spans="2:10">
      <c r="B134" s="839"/>
      <c r="C134" s="839"/>
      <c r="D134" s="511" t="s">
        <v>438</v>
      </c>
      <c r="E134" s="519"/>
      <c r="F134" s="519"/>
      <c r="G134" s="520"/>
      <c r="H134" s="521"/>
      <c r="I134" s="519"/>
      <c r="J134" s="522">
        <f>SUM(J119:J133)</f>
        <v>9784.419780000002</v>
      </c>
    </row>
    <row r="135" spans="2:10">
      <c r="B135" s="839"/>
      <c r="C135" s="839"/>
      <c r="D135" s="503"/>
      <c r="E135" s="499"/>
      <c r="F135" s="499"/>
      <c r="G135" s="500"/>
      <c r="H135" s="523"/>
      <c r="I135" s="524"/>
      <c r="J135" s="525"/>
    </row>
    <row r="136" spans="2:10">
      <c r="B136" s="839"/>
      <c r="C136" s="839"/>
      <c r="D136" s="511" t="s">
        <v>477</v>
      </c>
      <c r="E136" s="526" t="s">
        <v>476</v>
      </c>
      <c r="F136" s="527" t="s">
        <v>468</v>
      </c>
      <c r="G136" s="528" t="s">
        <v>469</v>
      </c>
      <c r="H136" s="528" t="s">
        <v>470</v>
      </c>
      <c r="I136" s="528" t="s">
        <v>471</v>
      </c>
      <c r="J136" s="528" t="s">
        <v>472</v>
      </c>
    </row>
    <row r="137" spans="2:10">
      <c r="B137" s="839"/>
      <c r="C137" s="839"/>
      <c r="D137" s="529" t="s">
        <v>473</v>
      </c>
      <c r="E137" s="526"/>
      <c r="F137" s="527"/>
      <c r="G137" s="528"/>
      <c r="H137" s="528"/>
      <c r="I137" s="528"/>
      <c r="J137" s="528"/>
    </row>
    <row r="138" spans="2:10">
      <c r="B138" s="839"/>
      <c r="C138" s="839"/>
      <c r="D138" s="511" t="s">
        <v>474</v>
      </c>
      <c r="E138" s="526"/>
      <c r="F138" s="527"/>
      <c r="G138" s="528"/>
      <c r="H138" s="528"/>
      <c r="I138" s="528"/>
      <c r="J138" s="528"/>
    </row>
    <row r="139" spans="2:10">
      <c r="B139" s="839"/>
      <c r="C139" s="839"/>
      <c r="D139" s="501" t="s">
        <v>475</v>
      </c>
      <c r="E139" s="508">
        <v>9784.419780000002</v>
      </c>
      <c r="F139" s="508">
        <v>9784.419780000002</v>
      </c>
      <c r="G139" s="508">
        <v>9784.419780000002</v>
      </c>
      <c r="H139" s="508">
        <v>9784.419780000002</v>
      </c>
      <c r="I139" s="508">
        <v>9784.419780000002</v>
      </c>
      <c r="J139" s="508">
        <f>J134</f>
        <v>9784.419780000002</v>
      </c>
    </row>
    <row r="140" spans="2:10" ht="26.4">
      <c r="B140" s="839"/>
      <c r="C140" s="839"/>
      <c r="D140" s="501" t="s">
        <v>464</v>
      </c>
      <c r="E140" s="508">
        <v>886</v>
      </c>
      <c r="F140" s="508">
        <v>886</v>
      </c>
      <c r="G140" s="508">
        <v>886</v>
      </c>
      <c r="H140" s="508">
        <v>886</v>
      </c>
      <c r="I140" s="508">
        <v>886</v>
      </c>
      <c r="J140" s="508">
        <v>886</v>
      </c>
    </row>
    <row r="141" spans="2:10">
      <c r="B141" s="839"/>
      <c r="C141" s="839"/>
      <c r="D141" s="501" t="s">
        <v>465</v>
      </c>
      <c r="E141" s="510">
        <v>1489</v>
      </c>
      <c r="F141" s="510">
        <v>1638</v>
      </c>
      <c r="G141" s="510">
        <v>1787</v>
      </c>
      <c r="H141" s="510">
        <v>1936</v>
      </c>
      <c r="I141" s="510">
        <v>2085</v>
      </c>
      <c r="J141" s="510">
        <v>2234</v>
      </c>
    </row>
    <row r="142" spans="2:10">
      <c r="B142" s="839"/>
      <c r="C142" s="839"/>
      <c r="D142" s="501" t="s">
        <v>775</v>
      </c>
      <c r="E142" s="510">
        <v>595.6</v>
      </c>
      <c r="F142" s="510">
        <v>655.20000000000005</v>
      </c>
      <c r="G142" s="510">
        <v>714.80000000000007</v>
      </c>
      <c r="H142" s="510">
        <v>774.40000000000009</v>
      </c>
      <c r="I142" s="510">
        <v>834</v>
      </c>
      <c r="J142" s="510">
        <v>893.6</v>
      </c>
    </row>
    <row r="143" spans="2:10">
      <c r="B143" s="839"/>
      <c r="C143" s="839"/>
      <c r="D143" s="501" t="s">
        <v>776</v>
      </c>
      <c r="E143" s="508">
        <v>0</v>
      </c>
      <c r="F143" s="508">
        <v>310.07100000000003</v>
      </c>
      <c r="G143" s="508">
        <v>620.14200000000005</v>
      </c>
      <c r="H143" s="508">
        <v>930.21299999999997</v>
      </c>
      <c r="I143" s="508">
        <v>1240.2840000000001</v>
      </c>
      <c r="J143" s="508">
        <v>1550.355</v>
      </c>
    </row>
    <row r="144" spans="2:10">
      <c r="B144" s="839"/>
      <c r="C144" s="839"/>
      <c r="D144" s="501" t="s">
        <v>775</v>
      </c>
      <c r="E144" s="508">
        <v>0</v>
      </c>
      <c r="F144" s="508">
        <v>124.03</v>
      </c>
      <c r="G144" s="508">
        <v>248.06</v>
      </c>
      <c r="H144" s="508">
        <v>372.09</v>
      </c>
      <c r="I144" s="508">
        <v>496.11</v>
      </c>
      <c r="J144" s="508">
        <v>620.14</v>
      </c>
    </row>
    <row r="145" spans="2:10">
      <c r="B145" s="839"/>
      <c r="C145" s="839"/>
      <c r="D145" s="511" t="s">
        <v>438</v>
      </c>
      <c r="E145" s="508">
        <v>12755.019780000002</v>
      </c>
      <c r="F145" s="508">
        <v>13397.720780000003</v>
      </c>
      <c r="G145" s="508">
        <v>14040.421780000001</v>
      </c>
      <c r="H145" s="508">
        <v>14683.122780000002</v>
      </c>
      <c r="I145" s="508">
        <v>15325.813780000002</v>
      </c>
      <c r="J145" s="508">
        <f>SUM(J139:J144)</f>
        <v>15968.514780000001</v>
      </c>
    </row>
    <row r="146" spans="2:10" ht="26.4">
      <c r="B146" s="839"/>
      <c r="C146" s="839"/>
      <c r="D146" s="501" t="s">
        <v>436</v>
      </c>
      <c r="E146" s="508">
        <v>0</v>
      </c>
      <c r="F146" s="508">
        <v>0</v>
      </c>
      <c r="G146" s="508">
        <v>0</v>
      </c>
      <c r="H146" s="508">
        <v>0</v>
      </c>
      <c r="I146" s="508">
        <v>0</v>
      </c>
      <c r="J146" s="508">
        <v>0</v>
      </c>
    </row>
    <row r="147" spans="2:10">
      <c r="B147" s="839"/>
      <c r="C147" s="839"/>
      <c r="D147" s="530" t="s">
        <v>438</v>
      </c>
      <c r="E147" s="531">
        <v>12755.019780000002</v>
      </c>
      <c r="F147" s="531">
        <v>13397.720780000003</v>
      </c>
      <c r="G147" s="532">
        <v>14040.421780000001</v>
      </c>
      <c r="H147" s="531">
        <v>14683.122780000002</v>
      </c>
      <c r="I147" s="531">
        <v>15325.813780000002</v>
      </c>
      <c r="J147" s="531">
        <f>J145</f>
        <v>15968.514780000001</v>
      </c>
    </row>
    <row r="148" spans="2:10">
      <c r="B148" s="840"/>
      <c r="C148" s="840"/>
      <c r="D148" s="533" t="s">
        <v>440</v>
      </c>
      <c r="E148" s="534">
        <v>12755</v>
      </c>
      <c r="F148" s="534">
        <v>13398</v>
      </c>
      <c r="G148" s="534">
        <v>14040</v>
      </c>
      <c r="H148" s="534">
        <v>14683</v>
      </c>
      <c r="I148" s="534">
        <v>15326</v>
      </c>
      <c r="J148" s="534">
        <f>ROUND(J147,0)</f>
        <v>15969</v>
      </c>
    </row>
    <row r="149" spans="2:10">
      <c r="B149" s="430"/>
    </row>
    <row r="150" spans="2:10">
      <c r="B150" s="430"/>
    </row>
    <row r="151" spans="2:10">
      <c r="B151" s="430"/>
    </row>
    <row r="152" spans="2:10">
      <c r="B152" s="793">
        <v>9</v>
      </c>
      <c r="C152" s="793">
        <v>30</v>
      </c>
      <c r="D152" s="816" t="s">
        <v>884</v>
      </c>
      <c r="E152" s="817"/>
      <c r="F152" s="817"/>
      <c r="G152" s="817"/>
      <c r="H152" s="817"/>
      <c r="I152" s="817"/>
      <c r="J152" s="818"/>
    </row>
    <row r="153" spans="2:10">
      <c r="B153" s="793"/>
      <c r="C153" s="793"/>
      <c r="D153" s="476" t="s">
        <v>767</v>
      </c>
      <c r="E153" s="404"/>
      <c r="F153" s="404"/>
      <c r="G153" s="404"/>
      <c r="H153" s="404"/>
      <c r="I153" s="401"/>
      <c r="J153" s="398"/>
    </row>
    <row r="154" spans="2:10">
      <c r="B154" s="793"/>
      <c r="C154" s="793"/>
      <c r="D154" s="486" t="s">
        <v>755</v>
      </c>
      <c r="E154" s="398">
        <v>1</v>
      </c>
      <c r="F154" s="399" t="s">
        <v>430</v>
      </c>
      <c r="G154" s="398">
        <v>1562</v>
      </c>
      <c r="H154" s="400">
        <v>1</v>
      </c>
      <c r="I154" s="401" t="s">
        <v>339</v>
      </c>
      <c r="J154" s="402">
        <f t="shared" ref="J154:J155" si="16">IF(H154="",E154*G154,(E154*G154/H154))</f>
        <v>1562</v>
      </c>
    </row>
    <row r="155" spans="2:10">
      <c r="B155" s="793"/>
      <c r="C155" s="793"/>
      <c r="D155" s="477" t="str">
        <f>[159]Input!$C$47</f>
        <v>Add for MA @ 40%</v>
      </c>
      <c r="E155" s="398">
        <f>[159]Input!$D$47</f>
        <v>0.4</v>
      </c>
      <c r="F155" s="406"/>
      <c r="G155" s="398">
        <v>0</v>
      </c>
      <c r="H155" s="407"/>
      <c r="I155" s="404"/>
      <c r="J155" s="402">
        <f t="shared" si="16"/>
        <v>0</v>
      </c>
    </row>
    <row r="156" spans="2:10">
      <c r="B156" s="793"/>
      <c r="C156" s="793"/>
      <c r="D156" s="476" t="s">
        <v>768</v>
      </c>
      <c r="E156" s="408"/>
      <c r="F156" s="406"/>
      <c r="G156" s="408"/>
      <c r="H156" s="407"/>
      <c r="I156" s="404"/>
      <c r="J156" s="402">
        <f>SUM(J154:J155)</f>
        <v>1562</v>
      </c>
    </row>
    <row r="157" spans="2:10" ht="27.6">
      <c r="B157" s="793"/>
      <c r="C157" s="793"/>
      <c r="D157" s="478" t="str">
        <f>[159]Input!$C$48</f>
        <v>Overheads &amp; Contractors Profit @ 13.615%</v>
      </c>
      <c r="E157" s="403">
        <f>[159]Input!$D$48</f>
        <v>0.13614999999999999</v>
      </c>
      <c r="F157" s="399"/>
      <c r="G157" s="398">
        <f>J156</f>
        <v>1562</v>
      </c>
      <c r="H157" s="400"/>
      <c r="I157" s="401"/>
      <c r="J157" s="402">
        <f>IF(H157="",E157*G157,(E157*G157/H157))</f>
        <v>212.66629999999998</v>
      </c>
    </row>
    <row r="158" spans="2:10">
      <c r="B158" s="793"/>
      <c r="C158" s="793"/>
      <c r="D158" s="476" t="s">
        <v>768</v>
      </c>
      <c r="E158" s="408"/>
      <c r="F158" s="406"/>
      <c r="G158" s="408"/>
      <c r="H158" s="407"/>
      <c r="I158" s="402" t="s">
        <v>439</v>
      </c>
      <c r="J158" s="402">
        <f>SUM(J156:J157)</f>
        <v>1774.6662999999999</v>
      </c>
    </row>
    <row r="159" spans="2:10">
      <c r="B159" s="801"/>
      <c r="C159" s="801"/>
      <c r="D159" s="413"/>
      <c r="E159" s="410"/>
      <c r="F159" s="411"/>
      <c r="G159" s="410"/>
      <c r="H159" s="412"/>
      <c r="I159" s="413" t="s">
        <v>440</v>
      </c>
      <c r="J159" s="414">
        <f>ROUND(J158,0)</f>
        <v>1775</v>
      </c>
    </row>
    <row r="160" spans="2:10">
      <c r="B160" s="535"/>
      <c r="C160" s="535"/>
      <c r="D160" s="482"/>
      <c r="E160" s="481"/>
      <c r="F160" s="483"/>
      <c r="G160" s="481"/>
      <c r="H160" s="484"/>
      <c r="I160" s="482"/>
      <c r="J160" s="485"/>
    </row>
    <row r="161" spans="2:21" ht="102.75" customHeight="1">
      <c r="B161" s="801">
        <v>10</v>
      </c>
      <c r="C161" s="801">
        <v>52</v>
      </c>
      <c r="D161" s="809" t="s">
        <v>885</v>
      </c>
      <c r="E161" s="809"/>
      <c r="F161" s="809"/>
      <c r="G161" s="809"/>
      <c r="H161" s="809"/>
      <c r="I161" s="809"/>
      <c r="J161" s="810"/>
    </row>
    <row r="162" spans="2:21" ht="18" customHeight="1">
      <c r="B162" s="802"/>
      <c r="C162" s="802"/>
      <c r="D162" s="432" t="s">
        <v>757</v>
      </c>
      <c r="E162" s="433">
        <f>1.8*1.8</f>
        <v>3.24</v>
      </c>
      <c r="F162" s="434" t="s">
        <v>4</v>
      </c>
      <c r="G162" s="433"/>
      <c r="H162" s="433"/>
      <c r="I162" s="433"/>
      <c r="J162" s="435"/>
    </row>
    <row r="163" spans="2:21" ht="18" customHeight="1">
      <c r="B163" s="802"/>
      <c r="C163" s="802"/>
      <c r="D163" s="432" t="s">
        <v>521</v>
      </c>
      <c r="E163" s="433"/>
      <c r="F163" s="434"/>
      <c r="G163" s="433"/>
      <c r="H163" s="433"/>
      <c r="I163" s="433"/>
      <c r="J163" s="435"/>
      <c r="P163" s="433">
        <f>1.8*0.9</f>
        <v>1.62</v>
      </c>
    </row>
    <row r="164" spans="2:21" ht="27" customHeight="1">
      <c r="B164" s="802"/>
      <c r="C164" s="802"/>
      <c r="D164" s="436" t="s">
        <v>522</v>
      </c>
      <c r="E164" s="811" t="s">
        <v>758</v>
      </c>
      <c r="F164" s="811"/>
      <c r="G164" s="811"/>
      <c r="H164" s="437"/>
      <c r="I164" s="438">
        <f>2*(1.8+1.8)</f>
        <v>7.2</v>
      </c>
      <c r="J164" s="437" t="s">
        <v>486</v>
      </c>
      <c r="O164" s="436" t="s">
        <v>522</v>
      </c>
      <c r="P164" s="811" t="s">
        <v>759</v>
      </c>
      <c r="Q164" s="811"/>
      <c r="R164" s="811"/>
      <c r="S164" s="437"/>
      <c r="T164" s="438">
        <f>2*(1.8+0.9)</f>
        <v>5.4</v>
      </c>
      <c r="U164" s="437" t="s">
        <v>486</v>
      </c>
    </row>
    <row r="165" spans="2:21" ht="18" customHeight="1">
      <c r="B165" s="802"/>
      <c r="C165" s="802"/>
      <c r="D165" s="436"/>
      <c r="E165" s="811" t="s">
        <v>760</v>
      </c>
      <c r="F165" s="811"/>
      <c r="G165" s="811"/>
      <c r="H165" s="437"/>
      <c r="I165" s="439">
        <f>7.2*1.8</f>
        <v>12.96</v>
      </c>
      <c r="J165" s="440" t="s">
        <v>452</v>
      </c>
      <c r="O165" s="436"/>
      <c r="P165" s="811" t="s">
        <v>760</v>
      </c>
      <c r="Q165" s="811"/>
      <c r="R165" s="811"/>
      <c r="S165" s="437"/>
      <c r="T165" s="439">
        <f>5.4*1.8</f>
        <v>9.7200000000000006</v>
      </c>
      <c r="U165" s="440" t="s">
        <v>452</v>
      </c>
    </row>
    <row r="166" spans="2:21" ht="27" customHeight="1">
      <c r="B166" s="802"/>
      <c r="C166" s="802"/>
      <c r="D166" s="441" t="s">
        <v>523</v>
      </c>
      <c r="E166" s="437"/>
      <c r="F166" s="437"/>
      <c r="G166" s="438"/>
      <c r="H166" s="437"/>
      <c r="I166" s="437"/>
      <c r="J166" s="442"/>
      <c r="O166" s="441" t="s">
        <v>523</v>
      </c>
      <c r="P166" s="437"/>
      <c r="Q166" s="437"/>
      <c r="R166" s="438"/>
      <c r="S166" s="437"/>
      <c r="T166" s="437"/>
      <c r="U166" s="442"/>
    </row>
    <row r="167" spans="2:21" ht="18" customHeight="1">
      <c r="B167" s="802"/>
      <c r="C167" s="802"/>
      <c r="D167" s="443" t="s">
        <v>761</v>
      </c>
      <c r="E167" s="812" t="s">
        <v>762</v>
      </c>
      <c r="F167" s="812"/>
      <c r="G167" s="444">
        <f>2*1.8</f>
        <v>3.6</v>
      </c>
      <c r="H167" s="437"/>
      <c r="I167" s="437"/>
      <c r="J167" s="442"/>
      <c r="O167" s="443" t="s">
        <v>761</v>
      </c>
      <c r="P167" s="812" t="s">
        <v>762</v>
      </c>
      <c r="Q167" s="812"/>
      <c r="R167" s="444">
        <f>2*1.8</f>
        <v>3.6</v>
      </c>
      <c r="S167" s="437"/>
      <c r="T167" s="437"/>
      <c r="U167" s="442"/>
    </row>
    <row r="168" spans="2:21" ht="18" customHeight="1">
      <c r="B168" s="802"/>
      <c r="C168" s="802"/>
      <c r="D168" s="443" t="s">
        <v>763</v>
      </c>
      <c r="E168" s="812" t="s">
        <v>764</v>
      </c>
      <c r="F168" s="812"/>
      <c r="G168" s="444">
        <f>16*1.8</f>
        <v>28.8</v>
      </c>
      <c r="H168" s="437"/>
      <c r="I168" s="437"/>
      <c r="J168" s="442"/>
      <c r="O168" s="443" t="s">
        <v>763</v>
      </c>
      <c r="P168" s="812" t="s">
        <v>765</v>
      </c>
      <c r="Q168" s="812"/>
      <c r="R168" s="444">
        <f>16*0.9</f>
        <v>14.4</v>
      </c>
      <c r="S168" s="437"/>
      <c r="T168" s="437"/>
      <c r="U168" s="442"/>
    </row>
    <row r="169" spans="2:21" ht="18" customHeight="1">
      <c r="B169" s="802"/>
      <c r="C169" s="802"/>
      <c r="D169" s="436"/>
      <c r="E169" s="437"/>
      <c r="F169" s="437"/>
      <c r="G169" s="433">
        <f>SUM(G167:G168)</f>
        <v>32.4</v>
      </c>
      <c r="H169" s="445" t="s">
        <v>486</v>
      </c>
      <c r="I169" s="433">
        <f>G169*0.785</f>
        <v>25.434000000000001</v>
      </c>
      <c r="J169" s="440" t="s">
        <v>452</v>
      </c>
      <c r="O169" s="436"/>
      <c r="P169" s="437"/>
      <c r="Q169" s="437"/>
      <c r="R169" s="433">
        <f>SUM(R167:R168)</f>
        <v>18</v>
      </c>
      <c r="S169" s="445" t="s">
        <v>486</v>
      </c>
      <c r="T169" s="433">
        <f>R169*0.785</f>
        <v>14.13</v>
      </c>
      <c r="U169" s="440" t="s">
        <v>452</v>
      </c>
    </row>
    <row r="170" spans="2:21" ht="18" customHeight="1">
      <c r="B170" s="802"/>
      <c r="C170" s="802"/>
      <c r="D170" s="436"/>
      <c r="E170" s="437"/>
      <c r="F170" s="437"/>
      <c r="G170" s="438"/>
      <c r="H170" s="437"/>
      <c r="I170" s="446">
        <f>SUM(I165:I169)</f>
        <v>38.394000000000005</v>
      </c>
      <c r="J170" s="440" t="s">
        <v>452</v>
      </c>
      <c r="O170" s="436"/>
      <c r="P170" s="437"/>
      <c r="Q170" s="437"/>
      <c r="R170" s="438"/>
      <c r="S170" s="437"/>
      <c r="T170" s="446">
        <f>SUM(T165:T169)</f>
        <v>23.85</v>
      </c>
      <c r="U170" s="440" t="s">
        <v>452</v>
      </c>
    </row>
    <row r="171" spans="2:21" ht="18" customHeight="1">
      <c r="B171" s="802"/>
      <c r="C171" s="802"/>
      <c r="D171" s="432" t="s">
        <v>517</v>
      </c>
      <c r="E171" s="437"/>
      <c r="F171" s="437"/>
      <c r="G171" s="438"/>
      <c r="H171" s="437"/>
      <c r="I171" s="439"/>
      <c r="J171" s="433"/>
      <c r="O171" s="432" t="s">
        <v>517</v>
      </c>
      <c r="P171" s="437"/>
      <c r="Q171" s="437"/>
      <c r="R171" s="438"/>
      <c r="S171" s="437"/>
      <c r="T171" s="439"/>
      <c r="U171" s="433"/>
    </row>
    <row r="172" spans="2:21" s="430" customFormat="1" ht="27" customHeight="1">
      <c r="B172" s="802"/>
      <c r="C172" s="802"/>
      <c r="D172" s="436" t="s">
        <v>524</v>
      </c>
      <c r="E172" s="438">
        <f>I169</f>
        <v>25.434000000000001</v>
      </c>
      <c r="F172" s="447" t="s">
        <v>452</v>
      </c>
      <c r="G172" s="438">
        <f>[159]LEAD!$N$10</f>
        <v>61000</v>
      </c>
      <c r="H172" s="448">
        <v>1000</v>
      </c>
      <c r="I172" s="447" t="s">
        <v>452</v>
      </c>
      <c r="J172" s="435">
        <f t="shared" ref="J172:J177" si="17">IF(H172="",E172*G172,(E172*G172/H172))</f>
        <v>1551.4739999999999</v>
      </c>
      <c r="O172" s="436" t="s">
        <v>524</v>
      </c>
      <c r="P172" s="438">
        <f>T169</f>
        <v>14.13</v>
      </c>
      <c r="Q172" s="447" t="s">
        <v>452</v>
      </c>
      <c r="R172" s="438">
        <f>[159]LEAD!$N$10</f>
        <v>61000</v>
      </c>
      <c r="S172" s="448">
        <v>1000</v>
      </c>
      <c r="T172" s="447" t="s">
        <v>452</v>
      </c>
      <c r="U172" s="435">
        <f t="shared" ref="U172:U177" si="18">IF(S172="",P172*R172,(P172*R172/S172))</f>
        <v>861.93</v>
      </c>
    </row>
    <row r="173" spans="2:21" s="430" customFormat="1" ht="27" customHeight="1">
      <c r="B173" s="802"/>
      <c r="C173" s="802"/>
      <c r="D173" s="436" t="s">
        <v>525</v>
      </c>
      <c r="E173" s="449">
        <f>I165</f>
        <v>12.96</v>
      </c>
      <c r="F173" s="447" t="s">
        <v>452</v>
      </c>
      <c r="G173" s="438">
        <f>[159]LEAD!$N$11</f>
        <v>62000</v>
      </c>
      <c r="H173" s="448">
        <v>1000</v>
      </c>
      <c r="I173" s="447" t="s">
        <v>452</v>
      </c>
      <c r="J173" s="435">
        <f t="shared" si="17"/>
        <v>803.52</v>
      </c>
      <c r="O173" s="436" t="s">
        <v>525</v>
      </c>
      <c r="P173" s="449">
        <f>T165</f>
        <v>9.7200000000000006</v>
      </c>
      <c r="Q173" s="447" t="s">
        <v>452</v>
      </c>
      <c r="R173" s="438">
        <f>[159]LEAD!$N$11</f>
        <v>62000</v>
      </c>
      <c r="S173" s="448">
        <v>1000</v>
      </c>
      <c r="T173" s="447" t="s">
        <v>452</v>
      </c>
      <c r="U173" s="435">
        <f t="shared" si="18"/>
        <v>602.64</v>
      </c>
    </row>
    <row r="174" spans="2:21" s="430" customFormat="1" ht="18" customHeight="1">
      <c r="B174" s="802"/>
      <c r="C174" s="802"/>
      <c r="D174" s="450" t="s">
        <v>526</v>
      </c>
      <c r="E174" s="433">
        <v>4</v>
      </c>
      <c r="F174" s="433" t="s">
        <v>202</v>
      </c>
      <c r="G174" s="438">
        <f>'[159]Civil-SOR'!$G$385</f>
        <v>37</v>
      </c>
      <c r="H174" s="433"/>
      <c r="I174" s="433" t="s">
        <v>339</v>
      </c>
      <c r="J174" s="451">
        <f t="shared" si="17"/>
        <v>148</v>
      </c>
      <c r="O174" s="450" t="s">
        <v>526</v>
      </c>
      <c r="P174" s="433">
        <v>4</v>
      </c>
      <c r="Q174" s="433" t="s">
        <v>202</v>
      </c>
      <c r="R174" s="438">
        <f>'[159]Civil-SOR'!$G$385</f>
        <v>37</v>
      </c>
      <c r="S174" s="433"/>
      <c r="T174" s="433" t="s">
        <v>339</v>
      </c>
      <c r="U174" s="451">
        <f t="shared" si="18"/>
        <v>148</v>
      </c>
    </row>
    <row r="175" spans="2:21" s="430" customFormat="1" ht="27" customHeight="1">
      <c r="B175" s="802"/>
      <c r="C175" s="802"/>
      <c r="D175" s="436" t="s">
        <v>527</v>
      </c>
      <c r="E175" s="449">
        <f>I170</f>
        <v>38.394000000000005</v>
      </c>
      <c r="F175" s="447" t="s">
        <v>452</v>
      </c>
      <c r="G175" s="433">
        <f>'[159]Civil-SOR'!$G$202</f>
        <v>37</v>
      </c>
      <c r="H175" s="448">
        <v>1</v>
      </c>
      <c r="I175" s="447" t="s">
        <v>191</v>
      </c>
      <c r="J175" s="435">
        <f t="shared" si="17"/>
        <v>1420.5780000000002</v>
      </c>
      <c r="O175" s="436" t="s">
        <v>527</v>
      </c>
      <c r="P175" s="449">
        <f>T170</f>
        <v>23.85</v>
      </c>
      <c r="Q175" s="447" t="s">
        <v>452</v>
      </c>
      <c r="R175" s="433">
        <f>'[159]Civil-SOR'!$G$202</f>
        <v>37</v>
      </c>
      <c r="S175" s="448">
        <v>1</v>
      </c>
      <c r="T175" s="447" t="s">
        <v>191</v>
      </c>
      <c r="U175" s="435">
        <f t="shared" si="18"/>
        <v>882.45</v>
      </c>
    </row>
    <row r="176" spans="2:21" s="430" customFormat="1" ht="27" customHeight="1">
      <c r="B176" s="802"/>
      <c r="C176" s="802"/>
      <c r="D176" s="436" t="s">
        <v>528</v>
      </c>
      <c r="E176" s="452">
        <f>I170</f>
        <v>38.394000000000005</v>
      </c>
      <c r="F176" s="447"/>
      <c r="G176" s="433">
        <f>'[159]Civil-SOR'!$G$203</f>
        <v>6</v>
      </c>
      <c r="H176" s="448"/>
      <c r="I176" s="453"/>
      <c r="J176" s="435">
        <f t="shared" si="17"/>
        <v>230.36400000000003</v>
      </c>
      <c r="O176" s="436" t="s">
        <v>528</v>
      </c>
      <c r="P176" s="452">
        <f>T170</f>
        <v>23.85</v>
      </c>
      <c r="Q176" s="447"/>
      <c r="R176" s="433">
        <f>'[159]Civil-SOR'!$G$203</f>
        <v>6</v>
      </c>
      <c r="S176" s="448"/>
      <c r="T176" s="453"/>
      <c r="U176" s="435">
        <f t="shared" si="18"/>
        <v>143.10000000000002</v>
      </c>
    </row>
    <row r="177" spans="2:21" s="430" customFormat="1" ht="18" customHeight="1">
      <c r="B177" s="802"/>
      <c r="C177" s="802"/>
      <c r="D177" s="436" t="str">
        <f>[159]Input!$C$47</f>
        <v>Add for MA @ 40%</v>
      </c>
      <c r="E177" s="452">
        <f>[159]Input!$D$47</f>
        <v>0.4</v>
      </c>
      <c r="F177" s="454"/>
      <c r="G177" s="433">
        <f>J175*40%+J176</f>
        <v>798.59520000000009</v>
      </c>
      <c r="H177" s="455"/>
      <c r="I177" s="456"/>
      <c r="J177" s="435">
        <f t="shared" si="17"/>
        <v>319.43808000000007</v>
      </c>
      <c r="O177" s="436" t="str">
        <f>[159]Input!$C$47</f>
        <v>Add for MA @ 40%</v>
      </c>
      <c r="P177" s="452">
        <f>[159]Input!$D$47</f>
        <v>0.4</v>
      </c>
      <c r="Q177" s="454"/>
      <c r="R177" s="433">
        <f>U175*40%+U176</f>
        <v>496.08000000000004</v>
      </c>
      <c r="S177" s="455"/>
      <c r="T177" s="456"/>
      <c r="U177" s="435">
        <f t="shared" si="18"/>
        <v>198.43200000000002</v>
      </c>
    </row>
    <row r="178" spans="2:21" s="430" customFormat="1" ht="18" customHeight="1">
      <c r="B178" s="802"/>
      <c r="C178" s="802"/>
      <c r="D178" s="431" t="s">
        <v>766</v>
      </c>
      <c r="E178" s="457"/>
      <c r="F178" s="454"/>
      <c r="G178" s="433"/>
      <c r="H178" s="448"/>
      <c r="I178" s="433"/>
      <c r="J178" s="458">
        <f>SUM(J172:J177)</f>
        <v>4473.3740799999996</v>
      </c>
      <c r="O178" s="431" t="s">
        <v>766</v>
      </c>
      <c r="P178" s="457"/>
      <c r="Q178" s="454"/>
      <c r="R178" s="433"/>
      <c r="S178" s="448"/>
      <c r="T178" s="433"/>
      <c r="U178" s="458">
        <f>SUM(U172:U177)</f>
        <v>2836.5519999999997</v>
      </c>
    </row>
    <row r="179" spans="2:21" s="430" customFormat="1" ht="18" customHeight="1">
      <c r="B179" s="802"/>
      <c r="C179" s="802"/>
      <c r="D179" s="459"/>
      <c r="E179" s="457"/>
      <c r="F179" s="454"/>
      <c r="G179" s="433"/>
      <c r="H179" s="448"/>
      <c r="I179" s="433"/>
      <c r="J179" s="458">
        <f>J178/3.24</f>
        <v>1380.6710123456787</v>
      </c>
      <c r="O179" s="459"/>
      <c r="P179" s="457"/>
      <c r="Q179" s="454"/>
      <c r="R179" s="433"/>
      <c r="S179" s="448"/>
      <c r="T179" s="433"/>
      <c r="U179" s="458">
        <f>U178/1.62</f>
        <v>1750.9580246913577</v>
      </c>
    </row>
    <row r="180" spans="2:21" s="430" customFormat="1" ht="27.75" customHeight="1">
      <c r="B180" s="802"/>
      <c r="C180" s="802"/>
      <c r="D180" s="436" t="str">
        <f>[159]Input!$C$48</f>
        <v>Overheads &amp; Contractors Profit @ 13.615%</v>
      </c>
      <c r="E180" s="460">
        <f>[159]Input!$D$48</f>
        <v>0.13614999999999999</v>
      </c>
      <c r="F180" s="454"/>
      <c r="G180" s="433">
        <f>J179</f>
        <v>1380.6710123456787</v>
      </c>
      <c r="H180" s="455"/>
      <c r="I180" s="456"/>
      <c r="J180" s="435">
        <f>IF(H180="",E180*G180,(E180*G180/H180))</f>
        <v>187.97835833086415</v>
      </c>
      <c r="O180" s="436" t="str">
        <f>[159]Input!$C$48</f>
        <v>Overheads &amp; Contractors Profit @ 13.615%</v>
      </c>
      <c r="P180" s="460">
        <f>[159]Input!$D$48</f>
        <v>0.13614999999999999</v>
      </c>
      <c r="Q180" s="454"/>
      <c r="R180" s="433">
        <f>U179</f>
        <v>1750.9580246913577</v>
      </c>
      <c r="S180" s="455"/>
      <c r="T180" s="456"/>
      <c r="U180" s="435">
        <f>IF(S180="",P180*R180,(P180*R180/S180))</f>
        <v>238.39293506172834</v>
      </c>
    </row>
    <row r="181" spans="2:21" s="430" customFormat="1" ht="18" customHeight="1">
      <c r="B181" s="802"/>
      <c r="C181" s="802"/>
      <c r="D181" s="459"/>
      <c r="E181" s="457"/>
      <c r="F181" s="454"/>
      <c r="G181" s="433"/>
      <c r="H181" s="448"/>
      <c r="I181" s="433"/>
      <c r="J181" s="458">
        <f>SUM(J179:J180)</f>
        <v>1568.649370676543</v>
      </c>
      <c r="O181" s="459"/>
      <c r="P181" s="457"/>
      <c r="Q181" s="454"/>
      <c r="R181" s="433"/>
      <c r="S181" s="448"/>
      <c r="T181" s="433"/>
      <c r="U181" s="458">
        <f>SUM(U179:U180)</f>
        <v>1989.350959753086</v>
      </c>
    </row>
    <row r="182" spans="2:21" ht="18" customHeight="1">
      <c r="B182" s="805"/>
      <c r="C182" s="805"/>
      <c r="D182" s="461" t="s">
        <v>453</v>
      </c>
      <c r="E182" s="433"/>
      <c r="F182" s="454"/>
      <c r="G182" s="433"/>
      <c r="H182" s="792" t="s">
        <v>435</v>
      </c>
      <c r="I182" s="792"/>
      <c r="J182" s="462">
        <f>ROUND(J181,0)</f>
        <v>1569</v>
      </c>
      <c r="O182" s="461" t="s">
        <v>453</v>
      </c>
      <c r="P182" s="433"/>
      <c r="Q182" s="454"/>
      <c r="R182" s="433"/>
      <c r="S182" s="792" t="s">
        <v>435</v>
      </c>
      <c r="T182" s="792"/>
      <c r="U182" s="462">
        <f>ROUND(U181,0)</f>
        <v>1989</v>
      </c>
    </row>
    <row r="183" spans="2:21" ht="18" customHeight="1">
      <c r="B183" s="472"/>
      <c r="C183" s="472"/>
      <c r="D183" s="536"/>
      <c r="E183" s="537"/>
      <c r="F183" s="538"/>
      <c r="G183" s="537"/>
      <c r="H183" s="539"/>
      <c r="I183" s="539"/>
      <c r="J183" s="473"/>
      <c r="O183" s="536"/>
      <c r="P183" s="537"/>
      <c r="Q183" s="538"/>
      <c r="R183" s="537"/>
      <c r="S183" s="539"/>
      <c r="T183" s="539"/>
      <c r="U183" s="473"/>
    </row>
    <row r="184" spans="2:21" ht="19.2" customHeight="1">
      <c r="B184" s="793">
        <v>11</v>
      </c>
      <c r="C184" s="793">
        <v>54</v>
      </c>
      <c r="D184" s="794" t="s">
        <v>886</v>
      </c>
      <c r="E184" s="794"/>
      <c r="F184" s="794"/>
      <c r="G184" s="794"/>
      <c r="H184" s="794"/>
      <c r="I184" s="794"/>
      <c r="J184" s="794"/>
      <c r="O184" s="536"/>
      <c r="P184" s="537"/>
      <c r="Q184" s="538"/>
      <c r="R184" s="537"/>
      <c r="S184" s="539"/>
      <c r="T184" s="539"/>
      <c r="U184" s="473"/>
    </row>
    <row r="185" spans="2:21" ht="18" customHeight="1">
      <c r="B185" s="793"/>
      <c r="C185" s="793"/>
      <c r="D185" s="415" t="s">
        <v>777</v>
      </c>
      <c r="E185" s="415">
        <v>1</v>
      </c>
      <c r="F185" s="415" t="s">
        <v>4</v>
      </c>
      <c r="G185" s="416">
        <v>335</v>
      </c>
      <c r="H185" s="415">
        <v>1</v>
      </c>
      <c r="I185" s="415" t="s">
        <v>4</v>
      </c>
      <c r="J185" s="416">
        <f t="shared" ref="J185:J186" si="19">IF(H185="",E185*G185,(E185*G185/H185))</f>
        <v>335</v>
      </c>
      <c r="O185" s="536"/>
      <c r="P185" s="537"/>
      <c r="Q185" s="538"/>
      <c r="R185" s="537"/>
      <c r="S185" s="539"/>
      <c r="T185" s="539"/>
      <c r="U185" s="473"/>
    </row>
    <row r="186" spans="2:21" ht="18" customHeight="1">
      <c r="B186" s="793"/>
      <c r="C186" s="793"/>
      <c r="D186" s="415" t="str">
        <f>[159]Input!$C$48</f>
        <v>Overheads &amp; Contractors Profit @ 13.615%</v>
      </c>
      <c r="E186" s="415">
        <f>[159]Input!$D$48</f>
        <v>0.13614999999999999</v>
      </c>
      <c r="F186" s="415"/>
      <c r="G186" s="416">
        <f>J185</f>
        <v>335</v>
      </c>
      <c r="H186" s="415"/>
      <c r="I186" s="415"/>
      <c r="J186" s="416">
        <f t="shared" si="19"/>
        <v>45.610250000000001</v>
      </c>
      <c r="O186" s="536"/>
      <c r="P186" s="537"/>
      <c r="Q186" s="538"/>
      <c r="R186" s="537"/>
      <c r="S186" s="539"/>
      <c r="T186" s="539"/>
      <c r="U186" s="473"/>
    </row>
    <row r="187" spans="2:21" ht="18" customHeight="1">
      <c r="B187" s="793"/>
      <c r="C187" s="793"/>
      <c r="D187" s="415"/>
      <c r="E187" s="415"/>
      <c r="F187" s="415"/>
      <c r="G187" s="416"/>
      <c r="H187" s="415"/>
      <c r="I187" s="415"/>
      <c r="J187" s="416">
        <f>SUM(J185:J186)</f>
        <v>380.61025000000001</v>
      </c>
      <c r="O187" s="536"/>
      <c r="P187" s="537"/>
      <c r="Q187" s="538"/>
      <c r="R187" s="537"/>
      <c r="S187" s="539"/>
      <c r="T187" s="539"/>
      <c r="U187" s="473"/>
    </row>
    <row r="188" spans="2:21" ht="18" customHeight="1">
      <c r="B188" s="793"/>
      <c r="C188" s="793"/>
      <c r="D188" s="470" t="s">
        <v>778</v>
      </c>
      <c r="E188" s="470"/>
      <c r="F188" s="470"/>
      <c r="G188" s="471"/>
      <c r="H188" s="470"/>
      <c r="I188" s="470" t="s">
        <v>510</v>
      </c>
      <c r="J188" s="540">
        <f>ROUND(J187,0)</f>
        <v>381</v>
      </c>
      <c r="O188" s="536"/>
      <c r="P188" s="537"/>
      <c r="Q188" s="538"/>
      <c r="R188" s="537"/>
      <c r="S188" s="539"/>
      <c r="T188" s="539"/>
      <c r="U188" s="473"/>
    </row>
    <row r="189" spans="2:21">
      <c r="B189" s="472"/>
      <c r="C189" s="472"/>
      <c r="D189" s="541"/>
      <c r="E189" s="541"/>
      <c r="F189" s="542"/>
      <c r="G189" s="541"/>
      <c r="H189" s="539"/>
      <c r="I189" s="539"/>
      <c r="J189" s="543"/>
    </row>
    <row r="190" spans="2:21" ht="46.95" customHeight="1">
      <c r="B190" s="793">
        <v>12</v>
      </c>
      <c r="C190" s="793">
        <v>55</v>
      </c>
      <c r="D190" s="794" t="s">
        <v>752</v>
      </c>
      <c r="E190" s="794"/>
      <c r="F190" s="794"/>
      <c r="G190" s="794"/>
      <c r="H190" s="794"/>
      <c r="I190" s="794"/>
      <c r="J190" s="794"/>
    </row>
    <row r="191" spans="2:21">
      <c r="B191" s="793"/>
      <c r="C191" s="793"/>
      <c r="D191" s="415" t="s">
        <v>753</v>
      </c>
      <c r="E191" s="415">
        <v>1</v>
      </c>
      <c r="F191" s="415" t="s">
        <v>430</v>
      </c>
      <c r="G191" s="416">
        <f>'[159]WS-SOR'!$G$81</f>
        <v>117</v>
      </c>
      <c r="H191" s="415">
        <v>1</v>
      </c>
      <c r="I191" s="415" t="s">
        <v>339</v>
      </c>
      <c r="J191" s="416">
        <f t="shared" ref="J191:J192" si="20">IF(H191="",E191*G191,(E191*G191/H191))</f>
        <v>117</v>
      </c>
    </row>
    <row r="192" spans="2:21">
      <c r="B192" s="793"/>
      <c r="C192" s="793"/>
      <c r="D192" s="415" t="str">
        <f>[159]Input!$C$48</f>
        <v>Overheads &amp; Contractors Profit @ 13.615%</v>
      </c>
      <c r="E192" s="415">
        <f>[159]Input!$D$48</f>
        <v>0.13614999999999999</v>
      </c>
      <c r="F192" s="415"/>
      <c r="G192" s="416">
        <f>J191</f>
        <v>117</v>
      </c>
      <c r="H192" s="415"/>
      <c r="I192" s="415"/>
      <c r="J192" s="416">
        <f t="shared" si="20"/>
        <v>15.929549999999999</v>
      </c>
    </row>
    <row r="193" spans="2:10">
      <c r="B193" s="793"/>
      <c r="C193" s="793"/>
      <c r="D193" s="415"/>
      <c r="E193" s="415"/>
      <c r="F193" s="415"/>
      <c r="G193" s="416"/>
      <c r="H193" s="415"/>
      <c r="I193" s="415"/>
      <c r="J193" s="416">
        <f>SUM(J191:J192)</f>
        <v>132.92955000000001</v>
      </c>
    </row>
    <row r="194" spans="2:10">
      <c r="B194" s="793"/>
      <c r="C194" s="793"/>
      <c r="D194" s="470" t="s">
        <v>338</v>
      </c>
      <c r="E194" s="470"/>
      <c r="F194" s="470"/>
      <c r="G194" s="471"/>
      <c r="H194" s="470"/>
      <c r="I194" s="470" t="s">
        <v>510</v>
      </c>
      <c r="J194" s="540">
        <f>ROUND(J193,0)</f>
        <v>133</v>
      </c>
    </row>
    <row r="195" spans="2:10">
      <c r="B195" s="430"/>
    </row>
    <row r="196" spans="2:10" ht="104.25" customHeight="1">
      <c r="B196" s="801">
        <v>13</v>
      </c>
      <c r="C196" s="801">
        <v>56</v>
      </c>
      <c r="D196" s="803" t="s">
        <v>887</v>
      </c>
      <c r="E196" s="804"/>
      <c r="F196" s="804"/>
      <c r="G196" s="804"/>
      <c r="H196" s="804"/>
      <c r="I196" s="804"/>
      <c r="J196" s="804"/>
    </row>
    <row r="197" spans="2:10" ht="27.6">
      <c r="B197" s="802"/>
      <c r="C197" s="802"/>
      <c r="D197" s="544" t="s">
        <v>770</v>
      </c>
      <c r="E197" s="415">
        <v>1</v>
      </c>
      <c r="F197" s="415" t="s">
        <v>486</v>
      </c>
      <c r="G197" s="416">
        <v>527</v>
      </c>
      <c r="H197" s="415">
        <v>1</v>
      </c>
      <c r="I197" s="415" t="s">
        <v>486</v>
      </c>
      <c r="J197" s="416">
        <f t="shared" ref="J197:J198" si="21">IF(H197="",E197*G197,(E197*G197/H197))</f>
        <v>527</v>
      </c>
    </row>
    <row r="198" spans="2:10">
      <c r="B198" s="802"/>
      <c r="C198" s="802"/>
      <c r="D198" s="415" t="str">
        <f>[159]Input!$C$48</f>
        <v>Overheads &amp; Contractors Profit @ 13.615%</v>
      </c>
      <c r="E198" s="415">
        <f>[159]Input!$D$48</f>
        <v>0.13614999999999999</v>
      </c>
      <c r="F198" s="415"/>
      <c r="G198" s="416">
        <f>J197</f>
        <v>527</v>
      </c>
      <c r="H198" s="415"/>
      <c r="I198" s="415"/>
      <c r="J198" s="416">
        <f t="shared" si="21"/>
        <v>71.751049999999992</v>
      </c>
    </row>
    <row r="199" spans="2:10">
      <c r="B199" s="802"/>
      <c r="C199" s="802"/>
      <c r="D199" s="415"/>
      <c r="E199" s="415"/>
      <c r="F199" s="415"/>
      <c r="G199" s="416"/>
      <c r="H199" s="415"/>
      <c r="I199" s="415"/>
      <c r="J199" s="416">
        <f>SUM(J197:J198)</f>
        <v>598.75104999999996</v>
      </c>
    </row>
    <row r="200" spans="2:10">
      <c r="B200" s="802"/>
      <c r="C200" s="802"/>
      <c r="D200" s="417" t="s">
        <v>479</v>
      </c>
      <c r="E200" s="417"/>
      <c r="F200" s="417"/>
      <c r="G200" s="418"/>
      <c r="H200" s="417"/>
      <c r="I200" s="417" t="s">
        <v>510</v>
      </c>
      <c r="J200" s="545">
        <f>ROUND(J199,0)</f>
        <v>599</v>
      </c>
    </row>
    <row r="201" spans="2:10">
      <c r="B201" s="546"/>
      <c r="C201" s="546"/>
      <c r="D201" s="547"/>
      <c r="E201" s="547"/>
      <c r="F201" s="547"/>
      <c r="G201" s="548"/>
      <c r="H201" s="547"/>
      <c r="I201" s="547"/>
      <c r="J201" s="549"/>
    </row>
    <row r="202" spans="2:10" ht="27.6" customHeight="1">
      <c r="B202" s="805">
        <v>14</v>
      </c>
      <c r="C202" s="805">
        <v>31</v>
      </c>
      <c r="D202" s="806" t="s">
        <v>889</v>
      </c>
      <c r="E202" s="807"/>
      <c r="F202" s="807"/>
      <c r="G202" s="807"/>
      <c r="H202" s="807"/>
      <c r="I202" s="807"/>
      <c r="J202" s="808"/>
    </row>
    <row r="203" spans="2:10" ht="17.25" customHeight="1">
      <c r="B203" s="793"/>
      <c r="C203" s="793"/>
      <c r="D203" s="476" t="s">
        <v>754</v>
      </c>
      <c r="E203" s="404"/>
      <c r="F203" s="404"/>
      <c r="G203" s="404"/>
      <c r="H203" s="404"/>
      <c r="I203" s="401"/>
      <c r="J203" s="398"/>
    </row>
    <row r="204" spans="2:10" ht="17.25" customHeight="1">
      <c r="B204" s="793"/>
      <c r="C204" s="793"/>
      <c r="D204" s="486" t="s">
        <v>755</v>
      </c>
      <c r="E204" s="398">
        <v>1</v>
      </c>
      <c r="F204" s="399" t="s">
        <v>4</v>
      </c>
      <c r="G204" s="398">
        <v>1375</v>
      </c>
      <c r="H204" s="400">
        <v>1</v>
      </c>
      <c r="I204" s="401" t="s">
        <v>339</v>
      </c>
      <c r="J204" s="402">
        <f t="shared" ref="J204:J205" si="22">IF(H204="",E204*G204,(E204*G204/H204))</f>
        <v>1375</v>
      </c>
    </row>
    <row r="205" spans="2:10" ht="17.25" customHeight="1">
      <c r="B205" s="793"/>
      <c r="C205" s="793"/>
      <c r="D205" s="477" t="str">
        <f>[159]Input!$C$47</f>
        <v>Add for MA @ 40%</v>
      </c>
      <c r="E205" s="398">
        <f>[159]Input!$D$47</f>
        <v>0.4</v>
      </c>
      <c r="F205" s="406"/>
      <c r="G205" s="398">
        <f>J204</f>
        <v>1375</v>
      </c>
      <c r="H205" s="407"/>
      <c r="I205" s="404"/>
      <c r="J205" s="402">
        <f t="shared" si="22"/>
        <v>550</v>
      </c>
    </row>
    <row r="206" spans="2:10" ht="17.25" customHeight="1">
      <c r="B206" s="793"/>
      <c r="C206" s="793"/>
      <c r="D206" s="476" t="s">
        <v>438</v>
      </c>
      <c r="E206" s="408"/>
      <c r="F206" s="406"/>
      <c r="G206" s="408"/>
      <c r="H206" s="407"/>
      <c r="I206" s="404"/>
      <c r="J206" s="402">
        <f>SUM(J204:J205)</f>
        <v>1925</v>
      </c>
    </row>
    <row r="207" spans="2:10" ht="27" customHeight="1">
      <c r="B207" s="793"/>
      <c r="C207" s="793"/>
      <c r="D207" s="478" t="str">
        <f>[159]Input!$C$48</f>
        <v>Overheads &amp; Contractors Profit @ 13.615%</v>
      </c>
      <c r="E207" s="403">
        <f>[159]Input!$D$48</f>
        <v>0.13614999999999999</v>
      </c>
      <c r="F207" s="399"/>
      <c r="G207" s="398">
        <f>J206</f>
        <v>1925</v>
      </c>
      <c r="H207" s="400"/>
      <c r="I207" s="401"/>
      <c r="J207" s="402">
        <f>IF(H207="",E207*G207,(E207*G207/H207))</f>
        <v>262.08875</v>
      </c>
    </row>
    <row r="208" spans="2:10" ht="17.25" customHeight="1">
      <c r="B208" s="793"/>
      <c r="C208" s="793"/>
      <c r="D208" s="476" t="s">
        <v>453</v>
      </c>
      <c r="E208" s="408"/>
      <c r="F208" s="406"/>
      <c r="G208" s="408"/>
      <c r="H208" s="407"/>
      <c r="I208" s="402" t="s">
        <v>439</v>
      </c>
      <c r="J208" s="402">
        <f>SUM(J206:J207)</f>
        <v>2187.0887499999999</v>
      </c>
    </row>
    <row r="209" spans="2:10" ht="17.25" customHeight="1">
      <c r="B209" s="793"/>
      <c r="C209" s="793"/>
      <c r="D209" s="404"/>
      <c r="E209" s="408"/>
      <c r="F209" s="406"/>
      <c r="G209" s="408"/>
      <c r="H209" s="407"/>
      <c r="I209" s="404" t="s">
        <v>440</v>
      </c>
      <c r="J209" s="405">
        <f>ROUND(J208,0)</f>
        <v>2187</v>
      </c>
    </row>
    <row r="210" spans="2:10">
      <c r="B210" s="430"/>
    </row>
    <row r="211" spans="2:10" ht="199.2" customHeight="1">
      <c r="B211" s="795">
        <v>15</v>
      </c>
      <c r="C211" s="795">
        <v>35</v>
      </c>
      <c r="D211" s="798" t="s">
        <v>888</v>
      </c>
      <c r="E211" s="799"/>
      <c r="F211" s="799"/>
      <c r="G211" s="799"/>
      <c r="H211" s="799"/>
      <c r="I211" s="799"/>
      <c r="J211" s="800"/>
    </row>
    <row r="212" spans="2:10">
      <c r="B212" s="796"/>
      <c r="C212" s="796"/>
      <c r="D212" s="550" t="s">
        <v>415</v>
      </c>
      <c r="E212" s="551"/>
      <c r="F212" s="551"/>
      <c r="G212" s="551"/>
      <c r="H212" s="552"/>
      <c r="I212" s="552"/>
      <c r="J212" s="551"/>
    </row>
    <row r="213" spans="2:10" ht="26.4">
      <c r="B213" s="796"/>
      <c r="C213" s="796"/>
      <c r="D213" s="550" t="s">
        <v>416</v>
      </c>
      <c r="E213" s="553" t="s">
        <v>417</v>
      </c>
      <c r="F213" s="554" t="s">
        <v>418</v>
      </c>
      <c r="G213" s="554"/>
      <c r="H213" s="552"/>
      <c r="I213" s="553">
        <f>0.8*2.1</f>
        <v>1.6800000000000002</v>
      </c>
      <c r="J213" s="555" t="s">
        <v>1</v>
      </c>
    </row>
    <row r="214" spans="2:10" ht="14.4">
      <c r="B214" s="796"/>
      <c r="C214" s="796"/>
      <c r="D214" s="556" t="s">
        <v>419</v>
      </c>
      <c r="E214" s="557" t="s">
        <v>420</v>
      </c>
      <c r="F214" s="558"/>
      <c r="G214" s="558"/>
      <c r="H214" s="552"/>
      <c r="I214" s="552"/>
      <c r="J214" s="559"/>
    </row>
    <row r="215" spans="2:10" ht="13.95" customHeight="1">
      <c r="B215" s="796"/>
      <c r="C215" s="796"/>
      <c r="D215" s="556"/>
      <c r="E215" s="560" t="s">
        <v>421</v>
      </c>
      <c r="F215" s="560"/>
      <c r="G215" s="560"/>
      <c r="H215" s="561">
        <f xml:space="preserve"> ROUND(4.2*0.1*0.065,5)</f>
        <v>2.7300000000000001E-2</v>
      </c>
      <c r="I215" s="561"/>
      <c r="J215" s="558" t="s">
        <v>422</v>
      </c>
    </row>
    <row r="216" spans="2:10" ht="14.4">
      <c r="B216" s="796"/>
      <c r="C216" s="796"/>
      <c r="D216" s="556" t="s">
        <v>423</v>
      </c>
      <c r="E216" s="557" t="s">
        <v>424</v>
      </c>
      <c r="F216" s="558"/>
      <c r="G216" s="558"/>
      <c r="H216" s="562"/>
      <c r="I216" s="562"/>
      <c r="J216" s="558"/>
    </row>
    <row r="217" spans="2:10" ht="13.95" customHeight="1">
      <c r="B217" s="796"/>
      <c r="C217" s="796"/>
      <c r="D217" s="556"/>
      <c r="E217" s="563" t="s">
        <v>425</v>
      </c>
      <c r="F217" s="560"/>
      <c r="G217" s="560"/>
      <c r="H217" s="561">
        <f xml:space="preserve"> ROUND(0.8*0.1*0.065,5)</f>
        <v>5.1999999999999998E-3</v>
      </c>
      <c r="I217" s="561"/>
      <c r="J217" s="558" t="s">
        <v>422</v>
      </c>
    </row>
    <row r="218" spans="2:10">
      <c r="B218" s="796"/>
      <c r="C218" s="796"/>
      <c r="D218" s="556"/>
      <c r="E218" s="560"/>
      <c r="F218" s="560"/>
      <c r="G218" s="560"/>
      <c r="H218" s="564">
        <f>SUM(H215:H217)</f>
        <v>3.2500000000000001E-2</v>
      </c>
      <c r="I218" s="551"/>
      <c r="J218" s="558" t="s">
        <v>422</v>
      </c>
    </row>
    <row r="219" spans="2:10" ht="17.7" customHeight="1">
      <c r="B219" s="796"/>
      <c r="C219" s="796"/>
      <c r="D219" s="556" t="s">
        <v>426</v>
      </c>
      <c r="E219" s="563" t="s">
        <v>779</v>
      </c>
      <c r="F219" s="560"/>
      <c r="G219" s="560"/>
      <c r="H219" s="562">
        <f>ROUND(0.8*2.1,3)</f>
        <v>1.68</v>
      </c>
      <c r="I219" s="562"/>
      <c r="J219" s="555" t="s">
        <v>1</v>
      </c>
    </row>
    <row r="220" spans="2:10">
      <c r="B220" s="796"/>
      <c r="C220" s="796"/>
      <c r="D220" s="550" t="s">
        <v>427</v>
      </c>
      <c r="E220" s="565"/>
      <c r="F220" s="552"/>
      <c r="G220" s="565"/>
      <c r="H220" s="552"/>
      <c r="I220" s="552"/>
      <c r="J220" s="559"/>
    </row>
    <row r="221" spans="2:10" ht="28.8">
      <c r="B221" s="796"/>
      <c r="C221" s="796"/>
      <c r="D221" s="566" t="s">
        <v>557</v>
      </c>
      <c r="E221" s="565">
        <f>2.1+2.1</f>
        <v>4.2</v>
      </c>
      <c r="F221" s="552" t="s">
        <v>428</v>
      </c>
      <c r="G221" s="565">
        <v>749</v>
      </c>
      <c r="H221" s="552">
        <v>1</v>
      </c>
      <c r="I221" s="552" t="s">
        <v>422</v>
      </c>
      <c r="J221" s="567">
        <f t="shared" ref="J221:J230" si="23">IF(H221="",E221*G221,(E221*G221/H221))</f>
        <v>3145.8</v>
      </c>
    </row>
    <row r="222" spans="2:10" ht="30" customHeight="1">
      <c r="B222" s="796"/>
      <c r="C222" s="796"/>
      <c r="D222" s="566" t="s">
        <v>558</v>
      </c>
      <c r="E222" s="565">
        <v>0.8</v>
      </c>
      <c r="F222" s="552" t="s">
        <v>428</v>
      </c>
      <c r="G222" s="565">
        <v>749</v>
      </c>
      <c r="H222" s="552">
        <v>1</v>
      </c>
      <c r="I222" s="552" t="s">
        <v>422</v>
      </c>
      <c r="J222" s="567">
        <f t="shared" si="23"/>
        <v>599.20000000000005</v>
      </c>
    </row>
    <row r="223" spans="2:10" ht="26.4">
      <c r="B223" s="796"/>
      <c r="C223" s="796"/>
      <c r="D223" s="556" t="s">
        <v>429</v>
      </c>
      <c r="E223" s="565">
        <f>H219</f>
        <v>1.68</v>
      </c>
      <c r="F223" s="552" t="s">
        <v>1</v>
      </c>
      <c r="G223" s="565">
        <v>2063</v>
      </c>
      <c r="H223" s="552">
        <v>1</v>
      </c>
      <c r="I223" s="552" t="s">
        <v>1</v>
      </c>
      <c r="J223" s="567">
        <f t="shared" si="23"/>
        <v>3465.8399999999997</v>
      </c>
    </row>
    <row r="224" spans="2:10" ht="39.6">
      <c r="B224" s="796"/>
      <c r="C224" s="796"/>
      <c r="D224" s="556" t="s">
        <v>780</v>
      </c>
      <c r="E224" s="565">
        <v>1</v>
      </c>
      <c r="F224" s="552" t="s">
        <v>430</v>
      </c>
      <c r="G224" s="565">
        <v>166</v>
      </c>
      <c r="H224" s="552"/>
      <c r="I224" s="552" t="s">
        <v>339</v>
      </c>
      <c r="J224" s="567">
        <f t="shared" si="23"/>
        <v>166</v>
      </c>
    </row>
    <row r="225" spans="2:10" ht="26.4">
      <c r="B225" s="796"/>
      <c r="C225" s="796"/>
      <c r="D225" s="556" t="s">
        <v>431</v>
      </c>
      <c r="E225" s="565">
        <v>3</v>
      </c>
      <c r="F225" s="552" t="s">
        <v>202</v>
      </c>
      <c r="G225" s="565">
        <v>45</v>
      </c>
      <c r="H225" s="552"/>
      <c r="I225" s="552" t="s">
        <v>339</v>
      </c>
      <c r="J225" s="567">
        <f t="shared" si="23"/>
        <v>135</v>
      </c>
    </row>
    <row r="226" spans="2:10" ht="28.8">
      <c r="B226" s="796"/>
      <c r="C226" s="796"/>
      <c r="D226" s="566" t="s">
        <v>781</v>
      </c>
      <c r="E226" s="565">
        <v>2</v>
      </c>
      <c r="F226" s="552" t="s">
        <v>430</v>
      </c>
      <c r="G226" s="565">
        <v>312</v>
      </c>
      <c r="H226" s="552"/>
      <c r="I226" s="552" t="s">
        <v>339</v>
      </c>
      <c r="J226" s="567">
        <f t="shared" si="23"/>
        <v>624</v>
      </c>
    </row>
    <row r="227" spans="2:10" ht="26.4">
      <c r="B227" s="796"/>
      <c r="C227" s="796"/>
      <c r="D227" s="556" t="s">
        <v>782</v>
      </c>
      <c r="E227" s="565">
        <v>2</v>
      </c>
      <c r="F227" s="552" t="s">
        <v>202</v>
      </c>
      <c r="G227" s="565">
        <v>157</v>
      </c>
      <c r="H227" s="552"/>
      <c r="I227" s="552" t="s">
        <v>339</v>
      </c>
      <c r="J227" s="567">
        <f t="shared" si="23"/>
        <v>314</v>
      </c>
    </row>
    <row r="228" spans="2:10">
      <c r="B228" s="796"/>
      <c r="C228" s="796"/>
      <c r="D228" s="556" t="str">
        <f>[160]Input!$C$49</f>
        <v>Add for MA @ 40%</v>
      </c>
      <c r="E228" s="565">
        <v>0.4</v>
      </c>
      <c r="F228" s="552"/>
      <c r="G228" s="565">
        <v>488.41</v>
      </c>
      <c r="H228" s="552"/>
      <c r="I228" s="552"/>
      <c r="J228" s="567">
        <f t="shared" si="23"/>
        <v>195.36400000000003</v>
      </c>
    </row>
    <row r="229" spans="2:10" ht="52.8">
      <c r="B229" s="796"/>
      <c r="C229" s="796"/>
      <c r="D229" s="568" t="s">
        <v>432</v>
      </c>
      <c r="E229" s="569">
        <f>H219</f>
        <v>1.68</v>
      </c>
      <c r="F229" s="552" t="s">
        <v>1</v>
      </c>
      <c r="G229" s="565">
        <v>550</v>
      </c>
      <c r="H229" s="552">
        <v>1</v>
      </c>
      <c r="I229" s="552" t="s">
        <v>1</v>
      </c>
      <c r="J229" s="567">
        <f t="shared" si="23"/>
        <v>924</v>
      </c>
    </row>
    <row r="230" spans="2:10">
      <c r="B230" s="796"/>
      <c r="C230" s="796"/>
      <c r="D230" s="556" t="str">
        <f>[160]Input!$C$49</f>
        <v>Add for MA @ 40%</v>
      </c>
      <c r="E230" s="565">
        <v>0.4</v>
      </c>
      <c r="F230" s="552"/>
      <c r="G230" s="565">
        <v>971.04</v>
      </c>
      <c r="H230" s="552"/>
      <c r="I230" s="552"/>
      <c r="J230" s="567">
        <f t="shared" si="23"/>
        <v>388.416</v>
      </c>
    </row>
    <row r="231" spans="2:10">
      <c r="B231" s="796"/>
      <c r="C231" s="796"/>
      <c r="D231" s="556" t="s">
        <v>433</v>
      </c>
      <c r="E231" s="565"/>
      <c r="F231" s="552"/>
      <c r="G231" s="565"/>
      <c r="H231" s="552"/>
      <c r="I231" s="552"/>
      <c r="J231" s="559"/>
    </row>
    <row r="232" spans="2:10">
      <c r="B232" s="796"/>
      <c r="C232" s="796"/>
      <c r="D232" s="550" t="s">
        <v>520</v>
      </c>
      <c r="E232" s="565"/>
      <c r="F232" s="552"/>
      <c r="G232" s="565"/>
      <c r="H232" s="552"/>
      <c r="I232" s="552"/>
      <c r="J232" s="570">
        <f>SUM(J221:J231)</f>
        <v>9957.619999999999</v>
      </c>
    </row>
    <row r="233" spans="2:10" ht="26.4">
      <c r="B233" s="796"/>
      <c r="C233" s="796"/>
      <c r="D233" s="556" t="str">
        <f>[160]Input!$C$50</f>
        <v>Overheads &amp; Contractors Profit @ 13.615%</v>
      </c>
      <c r="E233" s="571">
        <v>0.13614999999999999</v>
      </c>
      <c r="F233" s="552"/>
      <c r="G233" s="565">
        <f>J232</f>
        <v>9957.619999999999</v>
      </c>
      <c r="H233" s="552"/>
      <c r="I233" s="552"/>
      <c r="J233" s="567">
        <f>IF(H233="",E233*G233,(E233*G233/H233))</f>
        <v>1355.7299629999998</v>
      </c>
    </row>
    <row r="234" spans="2:10">
      <c r="B234" s="796"/>
      <c r="C234" s="796"/>
      <c r="D234" s="556"/>
      <c r="E234" s="565"/>
      <c r="F234" s="552"/>
      <c r="G234" s="565"/>
      <c r="H234" s="552"/>
      <c r="I234" s="552"/>
      <c r="J234" s="559">
        <f>SUM(J232:J233)</f>
        <v>11313.349962999999</v>
      </c>
    </row>
    <row r="235" spans="2:10">
      <c r="B235" s="796"/>
      <c r="C235" s="796"/>
      <c r="D235" s="550" t="s">
        <v>434</v>
      </c>
      <c r="E235" s="565"/>
      <c r="F235" s="552"/>
      <c r="G235" s="565"/>
      <c r="H235" s="552"/>
      <c r="I235" s="552"/>
      <c r="J235" s="559">
        <f>J234/I213</f>
        <v>6734.1368827380938</v>
      </c>
    </row>
    <row r="236" spans="2:10">
      <c r="B236" s="797"/>
      <c r="C236" s="797"/>
      <c r="D236" s="556"/>
      <c r="E236" s="565"/>
      <c r="F236" s="552"/>
      <c r="G236" s="565"/>
      <c r="H236" s="572" t="s">
        <v>435</v>
      </c>
      <c r="I236" s="572"/>
      <c r="J236" s="573">
        <f>ROUND(J235,0)</f>
        <v>6734</v>
      </c>
    </row>
  </sheetData>
  <mergeCells count="58">
    <mergeCell ref="B211:B236"/>
    <mergeCell ref="B4:B18"/>
    <mergeCell ref="C4:C18"/>
    <mergeCell ref="B161:B182"/>
    <mergeCell ref="B184:B188"/>
    <mergeCell ref="B190:B194"/>
    <mergeCell ref="B196:B200"/>
    <mergeCell ref="B202:B209"/>
    <mergeCell ref="B51:B55"/>
    <mergeCell ref="B58:B82"/>
    <mergeCell ref="B85:B113"/>
    <mergeCell ref="B115:B148"/>
    <mergeCell ref="B152:B159"/>
    <mergeCell ref="C51:C55"/>
    <mergeCell ref="C115:C148"/>
    <mergeCell ref="C152:C159"/>
    <mergeCell ref="B2:J2"/>
    <mergeCell ref="B20:B27"/>
    <mergeCell ref="B29:B36"/>
    <mergeCell ref="B38:B49"/>
    <mergeCell ref="C29:C36"/>
    <mergeCell ref="D29:J29"/>
    <mergeCell ref="D3:J3"/>
    <mergeCell ref="C20:C27"/>
    <mergeCell ref="D20:J20"/>
    <mergeCell ref="C38:C49"/>
    <mergeCell ref="D38:J38"/>
    <mergeCell ref="D42:F42"/>
    <mergeCell ref="D51:J51"/>
    <mergeCell ref="H55:I55"/>
    <mergeCell ref="C58:C82"/>
    <mergeCell ref="D58:J58"/>
    <mergeCell ref="C85:C113"/>
    <mergeCell ref="D85:J85"/>
    <mergeCell ref="H182:I182"/>
    <mergeCell ref="D115:J115"/>
    <mergeCell ref="P164:R164"/>
    <mergeCell ref="E165:G165"/>
    <mergeCell ref="P165:R165"/>
    <mergeCell ref="E167:F167"/>
    <mergeCell ref="P167:Q167"/>
    <mergeCell ref="D152:J152"/>
    <mergeCell ref="S182:T182"/>
    <mergeCell ref="C184:C188"/>
    <mergeCell ref="D184:J184"/>
    <mergeCell ref="C211:C236"/>
    <mergeCell ref="D211:J211"/>
    <mergeCell ref="C190:C194"/>
    <mergeCell ref="D190:J190"/>
    <mergeCell ref="C196:C200"/>
    <mergeCell ref="D196:J196"/>
    <mergeCell ref="C202:C209"/>
    <mergeCell ref="D202:J202"/>
    <mergeCell ref="C161:C182"/>
    <mergeCell ref="D161:J161"/>
    <mergeCell ref="E164:G164"/>
    <mergeCell ref="E168:F168"/>
    <mergeCell ref="P168:Q168"/>
  </mergeCells>
  <pageMargins left="0.59055118110236227" right="0.19685039370078741" top="0.74803149606299213" bottom="0.94488188976377963" header="0.31496062992125984" footer="0.31496062992125984"/>
  <pageSetup paperSize="9" orientation="portrait" r:id="rId1"/>
  <rowBreaks count="4" manualBreakCount="4">
    <brk id="83" min="1" max="9" man="1"/>
    <brk id="150" min="1" max="9" man="1"/>
    <brk id="182" min="1" max="9" man="1"/>
    <brk id="209" min="1"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L204"/>
  <sheetViews>
    <sheetView view="pageBreakPreview" topLeftCell="A13" zoomScale="102" zoomScaleSheetLayoutView="102" workbookViewId="0">
      <selection activeCell="P6" sqref="P6"/>
    </sheetView>
  </sheetViews>
  <sheetFormatPr defaultColWidth="8.44140625" defaultRowHeight="13.8"/>
  <cols>
    <col min="1" max="1" width="8.44140625" style="574"/>
    <col min="2" max="2" width="5.6640625" style="574" bestFit="1" customWidth="1"/>
    <col min="3" max="3" width="6.33203125" style="695" customWidth="1"/>
    <col min="4" max="4" width="9.5546875" style="574" customWidth="1"/>
    <col min="5" max="5" width="7.109375" style="574" customWidth="1"/>
    <col min="6" max="6" width="31.109375" style="574" customWidth="1"/>
    <col min="7" max="7" width="11" style="574" bestFit="1" customWidth="1"/>
    <col min="8" max="8" width="5.109375" style="574" customWidth="1"/>
    <col min="9" max="9" width="6" style="574" customWidth="1"/>
    <col min="10" max="10" width="5.77734375" style="574" customWidth="1"/>
    <col min="11" max="11" width="11.6640625" style="574" bestFit="1" customWidth="1"/>
    <col min="12" max="12" width="13.109375" style="574" bestFit="1" customWidth="1"/>
    <col min="13" max="18" width="8.44140625" style="574"/>
    <col min="19" max="19" width="9" style="574" bestFit="1" customWidth="1"/>
    <col min="20" max="258" width="8.44140625" style="574"/>
    <col min="259" max="259" width="6.44140625" style="574" customWidth="1"/>
    <col min="260" max="260" width="9.109375" style="574" customWidth="1"/>
    <col min="261" max="261" width="7.109375" style="574" customWidth="1"/>
    <col min="262" max="262" width="31.109375" style="574" customWidth="1"/>
    <col min="263" max="263" width="9.44140625" style="574" customWidth="1"/>
    <col min="264" max="264" width="5.109375" style="574" customWidth="1"/>
    <col min="265" max="265" width="6" style="574" customWidth="1"/>
    <col min="266" max="266" width="5.77734375" style="574" customWidth="1"/>
    <col min="267" max="267" width="10.109375" style="574" bestFit="1" customWidth="1"/>
    <col min="268" max="268" width="11.109375" style="574" customWidth="1"/>
    <col min="269" max="274" width="8.44140625" style="574"/>
    <col min="275" max="275" width="9" style="574" bestFit="1" customWidth="1"/>
    <col min="276" max="514" width="8.44140625" style="574"/>
    <col min="515" max="515" width="6.44140625" style="574" customWidth="1"/>
    <col min="516" max="516" width="9.109375" style="574" customWidth="1"/>
    <col min="517" max="517" width="7.109375" style="574" customWidth="1"/>
    <col min="518" max="518" width="31.109375" style="574" customWidth="1"/>
    <col min="519" max="519" width="9.44140625" style="574" customWidth="1"/>
    <col min="520" max="520" width="5.109375" style="574" customWidth="1"/>
    <col min="521" max="521" width="6" style="574" customWidth="1"/>
    <col min="522" max="522" width="5.77734375" style="574" customWidth="1"/>
    <col min="523" max="523" width="10.109375" style="574" bestFit="1" customWidth="1"/>
    <col min="524" max="524" width="11.109375" style="574" customWidth="1"/>
    <col min="525" max="530" width="8.44140625" style="574"/>
    <col min="531" max="531" width="9" style="574" bestFit="1" customWidth="1"/>
    <col min="532" max="770" width="8.44140625" style="574"/>
    <col min="771" max="771" width="6.44140625" style="574" customWidth="1"/>
    <col min="772" max="772" width="9.109375" style="574" customWidth="1"/>
    <col min="773" max="773" width="7.109375" style="574" customWidth="1"/>
    <col min="774" max="774" width="31.109375" style="574" customWidth="1"/>
    <col min="775" max="775" width="9.44140625" style="574" customWidth="1"/>
    <col min="776" max="776" width="5.109375" style="574" customWidth="1"/>
    <col min="777" max="777" width="6" style="574" customWidth="1"/>
    <col min="778" max="778" width="5.77734375" style="574" customWidth="1"/>
    <col min="779" max="779" width="10.109375" style="574" bestFit="1" customWidth="1"/>
    <col min="780" max="780" width="11.109375" style="574" customWidth="1"/>
    <col min="781" max="786" width="8.44140625" style="574"/>
    <col min="787" max="787" width="9" style="574" bestFit="1" customWidth="1"/>
    <col min="788" max="1026" width="8.44140625" style="574"/>
    <col min="1027" max="1027" width="6.44140625" style="574" customWidth="1"/>
    <col min="1028" max="1028" width="9.109375" style="574" customWidth="1"/>
    <col min="1029" max="1029" width="7.109375" style="574" customWidth="1"/>
    <col min="1030" max="1030" width="31.109375" style="574" customWidth="1"/>
    <col min="1031" max="1031" width="9.44140625" style="574" customWidth="1"/>
    <col min="1032" max="1032" width="5.109375" style="574" customWidth="1"/>
    <col min="1033" max="1033" width="6" style="574" customWidth="1"/>
    <col min="1034" max="1034" width="5.77734375" style="574" customWidth="1"/>
    <col min="1035" max="1035" width="10.109375" style="574" bestFit="1" customWidth="1"/>
    <col min="1036" max="1036" width="11.109375" style="574" customWidth="1"/>
    <col min="1037" max="1042" width="8.44140625" style="574"/>
    <col min="1043" max="1043" width="9" style="574" bestFit="1" customWidth="1"/>
    <col min="1044" max="1282" width="8.44140625" style="574"/>
    <col min="1283" max="1283" width="6.44140625" style="574" customWidth="1"/>
    <col min="1284" max="1284" width="9.109375" style="574" customWidth="1"/>
    <col min="1285" max="1285" width="7.109375" style="574" customWidth="1"/>
    <col min="1286" max="1286" width="31.109375" style="574" customWidth="1"/>
    <col min="1287" max="1287" width="9.44140625" style="574" customWidth="1"/>
    <col min="1288" max="1288" width="5.109375" style="574" customWidth="1"/>
    <col min="1289" max="1289" width="6" style="574" customWidth="1"/>
    <col min="1290" max="1290" width="5.77734375" style="574" customWidth="1"/>
    <col min="1291" max="1291" width="10.109375" style="574" bestFit="1" customWidth="1"/>
    <col min="1292" max="1292" width="11.109375" style="574" customWidth="1"/>
    <col min="1293" max="1298" width="8.44140625" style="574"/>
    <col min="1299" max="1299" width="9" style="574" bestFit="1" customWidth="1"/>
    <col min="1300" max="1538" width="8.44140625" style="574"/>
    <col min="1539" max="1539" width="6.44140625" style="574" customWidth="1"/>
    <col min="1540" max="1540" width="9.109375" style="574" customWidth="1"/>
    <col min="1541" max="1541" width="7.109375" style="574" customWidth="1"/>
    <col min="1542" max="1542" width="31.109375" style="574" customWidth="1"/>
    <col min="1543" max="1543" width="9.44140625" style="574" customWidth="1"/>
    <col min="1544" max="1544" width="5.109375" style="574" customWidth="1"/>
    <col min="1545" max="1545" width="6" style="574" customWidth="1"/>
    <col min="1546" max="1546" width="5.77734375" style="574" customWidth="1"/>
    <col min="1547" max="1547" width="10.109375" style="574" bestFit="1" customWidth="1"/>
    <col min="1548" max="1548" width="11.109375" style="574" customWidth="1"/>
    <col min="1549" max="1554" width="8.44140625" style="574"/>
    <col min="1555" max="1555" width="9" style="574" bestFit="1" customWidth="1"/>
    <col min="1556" max="1794" width="8.44140625" style="574"/>
    <col min="1795" max="1795" width="6.44140625" style="574" customWidth="1"/>
    <col min="1796" max="1796" width="9.109375" style="574" customWidth="1"/>
    <col min="1797" max="1797" width="7.109375" style="574" customWidth="1"/>
    <col min="1798" max="1798" width="31.109375" style="574" customWidth="1"/>
    <col min="1799" max="1799" width="9.44140625" style="574" customWidth="1"/>
    <col min="1800" max="1800" width="5.109375" style="574" customWidth="1"/>
    <col min="1801" max="1801" width="6" style="574" customWidth="1"/>
    <col min="1802" max="1802" width="5.77734375" style="574" customWidth="1"/>
    <col min="1803" max="1803" width="10.109375" style="574" bestFit="1" customWidth="1"/>
    <col min="1804" max="1804" width="11.109375" style="574" customWidth="1"/>
    <col min="1805" max="1810" width="8.44140625" style="574"/>
    <col min="1811" max="1811" width="9" style="574" bestFit="1" customWidth="1"/>
    <col min="1812" max="2050" width="8.44140625" style="574"/>
    <col min="2051" max="2051" width="6.44140625" style="574" customWidth="1"/>
    <col min="2052" max="2052" width="9.109375" style="574" customWidth="1"/>
    <col min="2053" max="2053" width="7.109375" style="574" customWidth="1"/>
    <col min="2054" max="2054" width="31.109375" style="574" customWidth="1"/>
    <col min="2055" max="2055" width="9.44140625" style="574" customWidth="1"/>
    <col min="2056" max="2056" width="5.109375" style="574" customWidth="1"/>
    <col min="2057" max="2057" width="6" style="574" customWidth="1"/>
    <col min="2058" max="2058" width="5.77734375" style="574" customWidth="1"/>
    <col min="2059" max="2059" width="10.109375" style="574" bestFit="1" customWidth="1"/>
    <col min="2060" max="2060" width="11.109375" style="574" customWidth="1"/>
    <col min="2061" max="2066" width="8.44140625" style="574"/>
    <col min="2067" max="2067" width="9" style="574" bestFit="1" customWidth="1"/>
    <col min="2068" max="2306" width="8.44140625" style="574"/>
    <col min="2307" max="2307" width="6.44140625" style="574" customWidth="1"/>
    <col min="2308" max="2308" width="9.109375" style="574" customWidth="1"/>
    <col min="2309" max="2309" width="7.109375" style="574" customWidth="1"/>
    <col min="2310" max="2310" width="31.109375" style="574" customWidth="1"/>
    <col min="2311" max="2311" width="9.44140625" style="574" customWidth="1"/>
    <col min="2312" max="2312" width="5.109375" style="574" customWidth="1"/>
    <col min="2313" max="2313" width="6" style="574" customWidth="1"/>
    <col min="2314" max="2314" width="5.77734375" style="574" customWidth="1"/>
    <col min="2315" max="2315" width="10.109375" style="574" bestFit="1" customWidth="1"/>
    <col min="2316" max="2316" width="11.109375" style="574" customWidth="1"/>
    <col min="2317" max="2322" width="8.44140625" style="574"/>
    <col min="2323" max="2323" width="9" style="574" bestFit="1" customWidth="1"/>
    <col min="2324" max="2562" width="8.44140625" style="574"/>
    <col min="2563" max="2563" width="6.44140625" style="574" customWidth="1"/>
    <col min="2564" max="2564" width="9.109375" style="574" customWidth="1"/>
    <col min="2565" max="2565" width="7.109375" style="574" customWidth="1"/>
    <col min="2566" max="2566" width="31.109375" style="574" customWidth="1"/>
    <col min="2567" max="2567" width="9.44140625" style="574" customWidth="1"/>
    <col min="2568" max="2568" width="5.109375" style="574" customWidth="1"/>
    <col min="2569" max="2569" width="6" style="574" customWidth="1"/>
    <col min="2570" max="2570" width="5.77734375" style="574" customWidth="1"/>
    <col min="2571" max="2571" width="10.109375" style="574" bestFit="1" customWidth="1"/>
    <col min="2572" max="2572" width="11.109375" style="574" customWidth="1"/>
    <col min="2573" max="2578" width="8.44140625" style="574"/>
    <col min="2579" max="2579" width="9" style="574" bestFit="1" customWidth="1"/>
    <col min="2580" max="2818" width="8.44140625" style="574"/>
    <col min="2819" max="2819" width="6.44140625" style="574" customWidth="1"/>
    <col min="2820" max="2820" width="9.109375" style="574" customWidth="1"/>
    <col min="2821" max="2821" width="7.109375" style="574" customWidth="1"/>
    <col min="2822" max="2822" width="31.109375" style="574" customWidth="1"/>
    <col min="2823" max="2823" width="9.44140625" style="574" customWidth="1"/>
    <col min="2824" max="2824" width="5.109375" style="574" customWidth="1"/>
    <col min="2825" max="2825" width="6" style="574" customWidth="1"/>
    <col min="2826" max="2826" width="5.77734375" style="574" customWidth="1"/>
    <col min="2827" max="2827" width="10.109375" style="574" bestFit="1" customWidth="1"/>
    <col min="2828" max="2828" width="11.109375" style="574" customWidth="1"/>
    <col min="2829" max="2834" width="8.44140625" style="574"/>
    <col min="2835" max="2835" width="9" style="574" bestFit="1" customWidth="1"/>
    <col min="2836" max="3074" width="8.44140625" style="574"/>
    <col min="3075" max="3075" width="6.44140625" style="574" customWidth="1"/>
    <col min="3076" max="3076" width="9.109375" style="574" customWidth="1"/>
    <col min="3077" max="3077" width="7.109375" style="574" customWidth="1"/>
    <col min="3078" max="3078" width="31.109375" style="574" customWidth="1"/>
    <col min="3079" max="3079" width="9.44140625" style="574" customWidth="1"/>
    <col min="3080" max="3080" width="5.109375" style="574" customWidth="1"/>
    <col min="3081" max="3081" width="6" style="574" customWidth="1"/>
    <col min="3082" max="3082" width="5.77734375" style="574" customWidth="1"/>
    <col min="3083" max="3083" width="10.109375" style="574" bestFit="1" customWidth="1"/>
    <col min="3084" max="3084" width="11.109375" style="574" customWidth="1"/>
    <col min="3085" max="3090" width="8.44140625" style="574"/>
    <col min="3091" max="3091" width="9" style="574" bestFit="1" customWidth="1"/>
    <col min="3092" max="3330" width="8.44140625" style="574"/>
    <col min="3331" max="3331" width="6.44140625" style="574" customWidth="1"/>
    <col min="3332" max="3332" width="9.109375" style="574" customWidth="1"/>
    <col min="3333" max="3333" width="7.109375" style="574" customWidth="1"/>
    <col min="3334" max="3334" width="31.109375" style="574" customWidth="1"/>
    <col min="3335" max="3335" width="9.44140625" style="574" customWidth="1"/>
    <col min="3336" max="3336" width="5.109375" style="574" customWidth="1"/>
    <col min="3337" max="3337" width="6" style="574" customWidth="1"/>
    <col min="3338" max="3338" width="5.77734375" style="574" customWidth="1"/>
    <col min="3339" max="3339" width="10.109375" style="574" bestFit="1" customWidth="1"/>
    <col min="3340" max="3340" width="11.109375" style="574" customWidth="1"/>
    <col min="3341" max="3346" width="8.44140625" style="574"/>
    <col min="3347" max="3347" width="9" style="574" bestFit="1" customWidth="1"/>
    <col min="3348" max="3586" width="8.44140625" style="574"/>
    <col min="3587" max="3587" width="6.44140625" style="574" customWidth="1"/>
    <col min="3588" max="3588" width="9.109375" style="574" customWidth="1"/>
    <col min="3589" max="3589" width="7.109375" style="574" customWidth="1"/>
    <col min="3590" max="3590" width="31.109375" style="574" customWidth="1"/>
    <col min="3591" max="3591" width="9.44140625" style="574" customWidth="1"/>
    <col min="3592" max="3592" width="5.109375" style="574" customWidth="1"/>
    <col min="3593" max="3593" width="6" style="574" customWidth="1"/>
    <col min="3594" max="3594" width="5.77734375" style="574" customWidth="1"/>
    <col min="3595" max="3595" width="10.109375" style="574" bestFit="1" customWidth="1"/>
    <col min="3596" max="3596" width="11.109375" style="574" customWidth="1"/>
    <col min="3597" max="3602" width="8.44140625" style="574"/>
    <col min="3603" max="3603" width="9" style="574" bestFit="1" customWidth="1"/>
    <col min="3604" max="3842" width="8.44140625" style="574"/>
    <col min="3843" max="3843" width="6.44140625" style="574" customWidth="1"/>
    <col min="3844" max="3844" width="9.109375" style="574" customWidth="1"/>
    <col min="3845" max="3845" width="7.109375" style="574" customWidth="1"/>
    <col min="3846" max="3846" width="31.109375" style="574" customWidth="1"/>
    <col min="3847" max="3847" width="9.44140625" style="574" customWidth="1"/>
    <col min="3848" max="3848" width="5.109375" style="574" customWidth="1"/>
    <col min="3849" max="3849" width="6" style="574" customWidth="1"/>
    <col min="3850" max="3850" width="5.77734375" style="574" customWidth="1"/>
    <col min="3851" max="3851" width="10.109375" style="574" bestFit="1" customWidth="1"/>
    <col min="3852" max="3852" width="11.109375" style="574" customWidth="1"/>
    <col min="3853" max="3858" width="8.44140625" style="574"/>
    <col min="3859" max="3859" width="9" style="574" bestFit="1" customWidth="1"/>
    <col min="3860" max="4098" width="8.44140625" style="574"/>
    <col min="4099" max="4099" width="6.44140625" style="574" customWidth="1"/>
    <col min="4100" max="4100" width="9.109375" style="574" customWidth="1"/>
    <col min="4101" max="4101" width="7.109375" style="574" customWidth="1"/>
    <col min="4102" max="4102" width="31.109375" style="574" customWidth="1"/>
    <col min="4103" max="4103" width="9.44140625" style="574" customWidth="1"/>
    <col min="4104" max="4104" width="5.109375" style="574" customWidth="1"/>
    <col min="4105" max="4105" width="6" style="574" customWidth="1"/>
    <col min="4106" max="4106" width="5.77734375" style="574" customWidth="1"/>
    <col min="4107" max="4107" width="10.109375" style="574" bestFit="1" customWidth="1"/>
    <col min="4108" max="4108" width="11.109375" style="574" customWidth="1"/>
    <col min="4109" max="4114" width="8.44140625" style="574"/>
    <col min="4115" max="4115" width="9" style="574" bestFit="1" customWidth="1"/>
    <col min="4116" max="4354" width="8.44140625" style="574"/>
    <col min="4355" max="4355" width="6.44140625" style="574" customWidth="1"/>
    <col min="4356" max="4356" width="9.109375" style="574" customWidth="1"/>
    <col min="4357" max="4357" width="7.109375" style="574" customWidth="1"/>
    <col min="4358" max="4358" width="31.109375" style="574" customWidth="1"/>
    <col min="4359" max="4359" width="9.44140625" style="574" customWidth="1"/>
    <col min="4360" max="4360" width="5.109375" style="574" customWidth="1"/>
    <col min="4361" max="4361" width="6" style="574" customWidth="1"/>
    <col min="4362" max="4362" width="5.77734375" style="574" customWidth="1"/>
    <col min="4363" max="4363" width="10.109375" style="574" bestFit="1" customWidth="1"/>
    <col min="4364" max="4364" width="11.109375" style="574" customWidth="1"/>
    <col min="4365" max="4370" width="8.44140625" style="574"/>
    <col min="4371" max="4371" width="9" style="574" bestFit="1" customWidth="1"/>
    <col min="4372" max="4610" width="8.44140625" style="574"/>
    <col min="4611" max="4611" width="6.44140625" style="574" customWidth="1"/>
    <col min="4612" max="4612" width="9.109375" style="574" customWidth="1"/>
    <col min="4613" max="4613" width="7.109375" style="574" customWidth="1"/>
    <col min="4614" max="4614" width="31.109375" style="574" customWidth="1"/>
    <col min="4615" max="4615" width="9.44140625" style="574" customWidth="1"/>
    <col min="4616" max="4616" width="5.109375" style="574" customWidth="1"/>
    <col min="4617" max="4617" width="6" style="574" customWidth="1"/>
    <col min="4618" max="4618" width="5.77734375" style="574" customWidth="1"/>
    <col min="4619" max="4619" width="10.109375" style="574" bestFit="1" customWidth="1"/>
    <col min="4620" max="4620" width="11.109375" style="574" customWidth="1"/>
    <col min="4621" max="4626" width="8.44140625" style="574"/>
    <col min="4627" max="4627" width="9" style="574" bestFit="1" customWidth="1"/>
    <col min="4628" max="4866" width="8.44140625" style="574"/>
    <col min="4867" max="4867" width="6.44140625" style="574" customWidth="1"/>
    <col min="4868" max="4868" width="9.109375" style="574" customWidth="1"/>
    <col min="4869" max="4869" width="7.109375" style="574" customWidth="1"/>
    <col min="4870" max="4870" width="31.109375" style="574" customWidth="1"/>
    <col min="4871" max="4871" width="9.44140625" style="574" customWidth="1"/>
    <col min="4872" max="4872" width="5.109375" style="574" customWidth="1"/>
    <col min="4873" max="4873" width="6" style="574" customWidth="1"/>
    <col min="4874" max="4874" width="5.77734375" style="574" customWidth="1"/>
    <col min="4875" max="4875" width="10.109375" style="574" bestFit="1" customWidth="1"/>
    <col min="4876" max="4876" width="11.109375" style="574" customWidth="1"/>
    <col min="4877" max="4882" width="8.44140625" style="574"/>
    <col min="4883" max="4883" width="9" style="574" bestFit="1" customWidth="1"/>
    <col min="4884" max="5122" width="8.44140625" style="574"/>
    <col min="5123" max="5123" width="6.44140625" style="574" customWidth="1"/>
    <col min="5124" max="5124" width="9.109375" style="574" customWidth="1"/>
    <col min="5125" max="5125" width="7.109375" style="574" customWidth="1"/>
    <col min="5126" max="5126" width="31.109375" style="574" customWidth="1"/>
    <col min="5127" max="5127" width="9.44140625" style="574" customWidth="1"/>
    <col min="5128" max="5128" width="5.109375" style="574" customWidth="1"/>
    <col min="5129" max="5129" width="6" style="574" customWidth="1"/>
    <col min="5130" max="5130" width="5.77734375" style="574" customWidth="1"/>
    <col min="5131" max="5131" width="10.109375" style="574" bestFit="1" customWidth="1"/>
    <col min="5132" max="5132" width="11.109375" style="574" customWidth="1"/>
    <col min="5133" max="5138" width="8.44140625" style="574"/>
    <col min="5139" max="5139" width="9" style="574" bestFit="1" customWidth="1"/>
    <col min="5140" max="5378" width="8.44140625" style="574"/>
    <col min="5379" max="5379" width="6.44140625" style="574" customWidth="1"/>
    <col min="5380" max="5380" width="9.109375" style="574" customWidth="1"/>
    <col min="5381" max="5381" width="7.109375" style="574" customWidth="1"/>
    <col min="5382" max="5382" width="31.109375" style="574" customWidth="1"/>
    <col min="5383" max="5383" width="9.44140625" style="574" customWidth="1"/>
    <col min="5384" max="5384" width="5.109375" style="574" customWidth="1"/>
    <col min="5385" max="5385" width="6" style="574" customWidth="1"/>
    <col min="5386" max="5386" width="5.77734375" style="574" customWidth="1"/>
    <col min="5387" max="5387" width="10.109375" style="574" bestFit="1" customWidth="1"/>
    <col min="5388" max="5388" width="11.109375" style="574" customWidth="1"/>
    <col min="5389" max="5394" width="8.44140625" style="574"/>
    <col min="5395" max="5395" width="9" style="574" bestFit="1" customWidth="1"/>
    <col min="5396" max="5634" width="8.44140625" style="574"/>
    <col min="5635" max="5635" width="6.44140625" style="574" customWidth="1"/>
    <col min="5636" max="5636" width="9.109375" style="574" customWidth="1"/>
    <col min="5637" max="5637" width="7.109375" style="574" customWidth="1"/>
    <col min="5638" max="5638" width="31.109375" style="574" customWidth="1"/>
    <col min="5639" max="5639" width="9.44140625" style="574" customWidth="1"/>
    <col min="5640" max="5640" width="5.109375" style="574" customWidth="1"/>
    <col min="5641" max="5641" width="6" style="574" customWidth="1"/>
    <col min="5642" max="5642" width="5.77734375" style="574" customWidth="1"/>
    <col min="5643" max="5643" width="10.109375" style="574" bestFit="1" customWidth="1"/>
    <col min="5644" max="5644" width="11.109375" style="574" customWidth="1"/>
    <col min="5645" max="5650" width="8.44140625" style="574"/>
    <col min="5651" max="5651" width="9" style="574" bestFit="1" customWidth="1"/>
    <col min="5652" max="5890" width="8.44140625" style="574"/>
    <col min="5891" max="5891" width="6.44140625" style="574" customWidth="1"/>
    <col min="5892" max="5892" width="9.109375" style="574" customWidth="1"/>
    <col min="5893" max="5893" width="7.109375" style="574" customWidth="1"/>
    <col min="5894" max="5894" width="31.109375" style="574" customWidth="1"/>
    <col min="5895" max="5895" width="9.44140625" style="574" customWidth="1"/>
    <col min="5896" max="5896" width="5.109375" style="574" customWidth="1"/>
    <col min="5897" max="5897" width="6" style="574" customWidth="1"/>
    <col min="5898" max="5898" width="5.77734375" style="574" customWidth="1"/>
    <col min="5899" max="5899" width="10.109375" style="574" bestFit="1" customWidth="1"/>
    <col min="5900" max="5900" width="11.109375" style="574" customWidth="1"/>
    <col min="5901" max="5906" width="8.44140625" style="574"/>
    <col min="5907" max="5907" width="9" style="574" bestFit="1" customWidth="1"/>
    <col min="5908" max="6146" width="8.44140625" style="574"/>
    <col min="6147" max="6147" width="6.44140625" style="574" customWidth="1"/>
    <col min="6148" max="6148" width="9.109375" style="574" customWidth="1"/>
    <col min="6149" max="6149" width="7.109375" style="574" customWidth="1"/>
    <col min="6150" max="6150" width="31.109375" style="574" customWidth="1"/>
    <col min="6151" max="6151" width="9.44140625" style="574" customWidth="1"/>
    <col min="6152" max="6152" width="5.109375" style="574" customWidth="1"/>
    <col min="6153" max="6153" width="6" style="574" customWidth="1"/>
    <col min="6154" max="6154" width="5.77734375" style="574" customWidth="1"/>
    <col min="6155" max="6155" width="10.109375" style="574" bestFit="1" customWidth="1"/>
    <col min="6156" max="6156" width="11.109375" style="574" customWidth="1"/>
    <col min="6157" max="6162" width="8.44140625" style="574"/>
    <col min="6163" max="6163" width="9" style="574" bestFit="1" customWidth="1"/>
    <col min="6164" max="6402" width="8.44140625" style="574"/>
    <col min="6403" max="6403" width="6.44140625" style="574" customWidth="1"/>
    <col min="6404" max="6404" width="9.109375" style="574" customWidth="1"/>
    <col min="6405" max="6405" width="7.109375" style="574" customWidth="1"/>
    <col min="6406" max="6406" width="31.109375" style="574" customWidth="1"/>
    <col min="6407" max="6407" width="9.44140625" style="574" customWidth="1"/>
    <col min="6408" max="6408" width="5.109375" style="574" customWidth="1"/>
    <col min="6409" max="6409" width="6" style="574" customWidth="1"/>
    <col min="6410" max="6410" width="5.77734375" style="574" customWidth="1"/>
    <col min="6411" max="6411" width="10.109375" style="574" bestFit="1" customWidth="1"/>
    <col min="6412" max="6412" width="11.109375" style="574" customWidth="1"/>
    <col min="6413" max="6418" width="8.44140625" style="574"/>
    <col min="6419" max="6419" width="9" style="574" bestFit="1" customWidth="1"/>
    <col min="6420" max="6658" width="8.44140625" style="574"/>
    <col min="6659" max="6659" width="6.44140625" style="574" customWidth="1"/>
    <col min="6660" max="6660" width="9.109375" style="574" customWidth="1"/>
    <col min="6661" max="6661" width="7.109375" style="574" customWidth="1"/>
    <col min="6662" max="6662" width="31.109375" style="574" customWidth="1"/>
    <col min="6663" max="6663" width="9.44140625" style="574" customWidth="1"/>
    <col min="6664" max="6664" width="5.109375" style="574" customWidth="1"/>
    <col min="6665" max="6665" width="6" style="574" customWidth="1"/>
    <col min="6666" max="6666" width="5.77734375" style="574" customWidth="1"/>
    <col min="6667" max="6667" width="10.109375" style="574" bestFit="1" customWidth="1"/>
    <col min="6668" max="6668" width="11.109375" style="574" customWidth="1"/>
    <col min="6669" max="6674" width="8.44140625" style="574"/>
    <col min="6675" max="6675" width="9" style="574" bestFit="1" customWidth="1"/>
    <col min="6676" max="6914" width="8.44140625" style="574"/>
    <col min="6915" max="6915" width="6.44140625" style="574" customWidth="1"/>
    <col min="6916" max="6916" width="9.109375" style="574" customWidth="1"/>
    <col min="6917" max="6917" width="7.109375" style="574" customWidth="1"/>
    <col min="6918" max="6918" width="31.109375" style="574" customWidth="1"/>
    <col min="6919" max="6919" width="9.44140625" style="574" customWidth="1"/>
    <col min="6920" max="6920" width="5.109375" style="574" customWidth="1"/>
    <col min="6921" max="6921" width="6" style="574" customWidth="1"/>
    <col min="6922" max="6922" width="5.77734375" style="574" customWidth="1"/>
    <col min="6923" max="6923" width="10.109375" style="574" bestFit="1" customWidth="1"/>
    <col min="6924" max="6924" width="11.109375" style="574" customWidth="1"/>
    <col min="6925" max="6930" width="8.44140625" style="574"/>
    <col min="6931" max="6931" width="9" style="574" bestFit="1" customWidth="1"/>
    <col min="6932" max="7170" width="8.44140625" style="574"/>
    <col min="7171" max="7171" width="6.44140625" style="574" customWidth="1"/>
    <col min="7172" max="7172" width="9.109375" style="574" customWidth="1"/>
    <col min="7173" max="7173" width="7.109375" style="574" customWidth="1"/>
    <col min="7174" max="7174" width="31.109375" style="574" customWidth="1"/>
    <col min="7175" max="7175" width="9.44140625" style="574" customWidth="1"/>
    <col min="7176" max="7176" width="5.109375" style="574" customWidth="1"/>
    <col min="7177" max="7177" width="6" style="574" customWidth="1"/>
    <col min="7178" max="7178" width="5.77734375" style="574" customWidth="1"/>
    <col min="7179" max="7179" width="10.109375" style="574" bestFit="1" customWidth="1"/>
    <col min="7180" max="7180" width="11.109375" style="574" customWidth="1"/>
    <col min="7181" max="7186" width="8.44140625" style="574"/>
    <col min="7187" max="7187" width="9" style="574" bestFit="1" customWidth="1"/>
    <col min="7188" max="7426" width="8.44140625" style="574"/>
    <col min="7427" max="7427" width="6.44140625" style="574" customWidth="1"/>
    <col min="7428" max="7428" width="9.109375" style="574" customWidth="1"/>
    <col min="7429" max="7429" width="7.109375" style="574" customWidth="1"/>
    <col min="7430" max="7430" width="31.109375" style="574" customWidth="1"/>
    <col min="7431" max="7431" width="9.44140625" style="574" customWidth="1"/>
    <col min="7432" max="7432" width="5.109375" style="574" customWidth="1"/>
    <col min="7433" max="7433" width="6" style="574" customWidth="1"/>
    <col min="7434" max="7434" width="5.77734375" style="574" customWidth="1"/>
    <col min="7435" max="7435" width="10.109375" style="574" bestFit="1" customWidth="1"/>
    <col min="7436" max="7436" width="11.109375" style="574" customWidth="1"/>
    <col min="7437" max="7442" width="8.44140625" style="574"/>
    <col min="7443" max="7443" width="9" style="574" bestFit="1" customWidth="1"/>
    <col min="7444" max="7682" width="8.44140625" style="574"/>
    <col min="7683" max="7683" width="6.44140625" style="574" customWidth="1"/>
    <col min="7684" max="7684" width="9.109375" style="574" customWidth="1"/>
    <col min="7685" max="7685" width="7.109375" style="574" customWidth="1"/>
    <col min="7686" max="7686" width="31.109375" style="574" customWidth="1"/>
    <col min="7687" max="7687" width="9.44140625" style="574" customWidth="1"/>
    <col min="7688" max="7688" width="5.109375" style="574" customWidth="1"/>
    <col min="7689" max="7689" width="6" style="574" customWidth="1"/>
    <col min="7690" max="7690" width="5.77734375" style="574" customWidth="1"/>
    <col min="7691" max="7691" width="10.109375" style="574" bestFit="1" customWidth="1"/>
    <col min="7692" max="7692" width="11.109375" style="574" customWidth="1"/>
    <col min="7693" max="7698" width="8.44140625" style="574"/>
    <col min="7699" max="7699" width="9" style="574" bestFit="1" customWidth="1"/>
    <col min="7700" max="7938" width="8.44140625" style="574"/>
    <col min="7939" max="7939" width="6.44140625" style="574" customWidth="1"/>
    <col min="7940" max="7940" width="9.109375" style="574" customWidth="1"/>
    <col min="7941" max="7941" width="7.109375" style="574" customWidth="1"/>
    <col min="7942" max="7942" width="31.109375" style="574" customWidth="1"/>
    <col min="7943" max="7943" width="9.44140625" style="574" customWidth="1"/>
    <col min="7944" max="7944" width="5.109375" style="574" customWidth="1"/>
    <col min="7945" max="7945" width="6" style="574" customWidth="1"/>
    <col min="7946" max="7946" width="5.77734375" style="574" customWidth="1"/>
    <col min="7947" max="7947" width="10.109375" style="574" bestFit="1" customWidth="1"/>
    <col min="7948" max="7948" width="11.109375" style="574" customWidth="1"/>
    <col min="7949" max="7954" width="8.44140625" style="574"/>
    <col min="7955" max="7955" width="9" style="574" bestFit="1" customWidth="1"/>
    <col min="7956" max="8194" width="8.44140625" style="574"/>
    <col min="8195" max="8195" width="6.44140625" style="574" customWidth="1"/>
    <col min="8196" max="8196" width="9.109375" style="574" customWidth="1"/>
    <col min="8197" max="8197" width="7.109375" style="574" customWidth="1"/>
    <col min="8198" max="8198" width="31.109375" style="574" customWidth="1"/>
    <col min="8199" max="8199" width="9.44140625" style="574" customWidth="1"/>
    <col min="8200" max="8200" width="5.109375" style="574" customWidth="1"/>
    <col min="8201" max="8201" width="6" style="574" customWidth="1"/>
    <col min="8202" max="8202" width="5.77734375" style="574" customWidth="1"/>
    <col min="8203" max="8203" width="10.109375" style="574" bestFit="1" customWidth="1"/>
    <col min="8204" max="8204" width="11.109375" style="574" customWidth="1"/>
    <col min="8205" max="8210" width="8.44140625" style="574"/>
    <col min="8211" max="8211" width="9" style="574" bestFit="1" customWidth="1"/>
    <col min="8212" max="8450" width="8.44140625" style="574"/>
    <col min="8451" max="8451" width="6.44140625" style="574" customWidth="1"/>
    <col min="8452" max="8452" width="9.109375" style="574" customWidth="1"/>
    <col min="8453" max="8453" width="7.109375" style="574" customWidth="1"/>
    <col min="8454" max="8454" width="31.109375" style="574" customWidth="1"/>
    <col min="8455" max="8455" width="9.44140625" style="574" customWidth="1"/>
    <col min="8456" max="8456" width="5.109375" style="574" customWidth="1"/>
    <col min="8457" max="8457" width="6" style="574" customWidth="1"/>
    <col min="8458" max="8458" width="5.77734375" style="574" customWidth="1"/>
    <col min="8459" max="8459" width="10.109375" style="574" bestFit="1" customWidth="1"/>
    <col min="8460" max="8460" width="11.109375" style="574" customWidth="1"/>
    <col min="8461" max="8466" width="8.44140625" style="574"/>
    <col min="8467" max="8467" width="9" style="574" bestFit="1" customWidth="1"/>
    <col min="8468" max="8706" width="8.44140625" style="574"/>
    <col min="8707" max="8707" width="6.44140625" style="574" customWidth="1"/>
    <col min="8708" max="8708" width="9.109375" style="574" customWidth="1"/>
    <col min="8709" max="8709" width="7.109375" style="574" customWidth="1"/>
    <col min="8710" max="8710" width="31.109375" style="574" customWidth="1"/>
    <col min="8711" max="8711" width="9.44140625" style="574" customWidth="1"/>
    <col min="8712" max="8712" width="5.109375" style="574" customWidth="1"/>
    <col min="8713" max="8713" width="6" style="574" customWidth="1"/>
    <col min="8714" max="8714" width="5.77734375" style="574" customWidth="1"/>
    <col min="8715" max="8715" width="10.109375" style="574" bestFit="1" customWidth="1"/>
    <col min="8716" max="8716" width="11.109375" style="574" customWidth="1"/>
    <col min="8717" max="8722" width="8.44140625" style="574"/>
    <col min="8723" max="8723" width="9" style="574" bestFit="1" customWidth="1"/>
    <col min="8724" max="8962" width="8.44140625" style="574"/>
    <col min="8963" max="8963" width="6.44140625" style="574" customWidth="1"/>
    <col min="8964" max="8964" width="9.109375" style="574" customWidth="1"/>
    <col min="8965" max="8965" width="7.109375" style="574" customWidth="1"/>
    <col min="8966" max="8966" width="31.109375" style="574" customWidth="1"/>
    <col min="8967" max="8967" width="9.44140625" style="574" customWidth="1"/>
    <col min="8968" max="8968" width="5.109375" style="574" customWidth="1"/>
    <col min="8969" max="8969" width="6" style="574" customWidth="1"/>
    <col min="8970" max="8970" width="5.77734375" style="574" customWidth="1"/>
    <col min="8971" max="8971" width="10.109375" style="574" bestFit="1" customWidth="1"/>
    <col min="8972" max="8972" width="11.109375" style="574" customWidth="1"/>
    <col min="8973" max="8978" width="8.44140625" style="574"/>
    <col min="8979" max="8979" width="9" style="574" bestFit="1" customWidth="1"/>
    <col min="8980" max="9218" width="8.44140625" style="574"/>
    <col min="9219" max="9219" width="6.44140625" style="574" customWidth="1"/>
    <col min="9220" max="9220" width="9.109375" style="574" customWidth="1"/>
    <col min="9221" max="9221" width="7.109375" style="574" customWidth="1"/>
    <col min="9222" max="9222" width="31.109375" style="574" customWidth="1"/>
    <col min="9223" max="9223" width="9.44140625" style="574" customWidth="1"/>
    <col min="9224" max="9224" width="5.109375" style="574" customWidth="1"/>
    <col min="9225" max="9225" width="6" style="574" customWidth="1"/>
    <col min="9226" max="9226" width="5.77734375" style="574" customWidth="1"/>
    <col min="9227" max="9227" width="10.109375" style="574" bestFit="1" customWidth="1"/>
    <col min="9228" max="9228" width="11.109375" style="574" customWidth="1"/>
    <col min="9229" max="9234" width="8.44140625" style="574"/>
    <col min="9235" max="9235" width="9" style="574" bestFit="1" customWidth="1"/>
    <col min="9236" max="9474" width="8.44140625" style="574"/>
    <col min="9475" max="9475" width="6.44140625" style="574" customWidth="1"/>
    <col min="9476" max="9476" width="9.109375" style="574" customWidth="1"/>
    <col min="9477" max="9477" width="7.109375" style="574" customWidth="1"/>
    <col min="9478" max="9478" width="31.109375" style="574" customWidth="1"/>
    <col min="9479" max="9479" width="9.44140625" style="574" customWidth="1"/>
    <col min="9480" max="9480" width="5.109375" style="574" customWidth="1"/>
    <col min="9481" max="9481" width="6" style="574" customWidth="1"/>
    <col min="9482" max="9482" width="5.77734375" style="574" customWidth="1"/>
    <col min="9483" max="9483" width="10.109375" style="574" bestFit="1" customWidth="1"/>
    <col min="9484" max="9484" width="11.109375" style="574" customWidth="1"/>
    <col min="9485" max="9490" width="8.44140625" style="574"/>
    <col min="9491" max="9491" width="9" style="574" bestFit="1" customWidth="1"/>
    <col min="9492" max="9730" width="8.44140625" style="574"/>
    <col min="9731" max="9731" width="6.44140625" style="574" customWidth="1"/>
    <col min="9732" max="9732" width="9.109375" style="574" customWidth="1"/>
    <col min="9733" max="9733" width="7.109375" style="574" customWidth="1"/>
    <col min="9734" max="9734" width="31.109375" style="574" customWidth="1"/>
    <col min="9735" max="9735" width="9.44140625" style="574" customWidth="1"/>
    <col min="9736" max="9736" width="5.109375" style="574" customWidth="1"/>
    <col min="9737" max="9737" width="6" style="574" customWidth="1"/>
    <col min="9738" max="9738" width="5.77734375" style="574" customWidth="1"/>
    <col min="9739" max="9739" width="10.109375" style="574" bestFit="1" customWidth="1"/>
    <col min="9740" max="9740" width="11.109375" style="574" customWidth="1"/>
    <col min="9741" max="9746" width="8.44140625" style="574"/>
    <col min="9747" max="9747" width="9" style="574" bestFit="1" customWidth="1"/>
    <col min="9748" max="9986" width="8.44140625" style="574"/>
    <col min="9987" max="9987" width="6.44140625" style="574" customWidth="1"/>
    <col min="9988" max="9988" width="9.109375" style="574" customWidth="1"/>
    <col min="9989" max="9989" width="7.109375" style="574" customWidth="1"/>
    <col min="9990" max="9990" width="31.109375" style="574" customWidth="1"/>
    <col min="9991" max="9991" width="9.44140625" style="574" customWidth="1"/>
    <col min="9992" max="9992" width="5.109375" style="574" customWidth="1"/>
    <col min="9993" max="9993" width="6" style="574" customWidth="1"/>
    <col min="9994" max="9994" width="5.77734375" style="574" customWidth="1"/>
    <col min="9995" max="9995" width="10.109375" style="574" bestFit="1" customWidth="1"/>
    <col min="9996" max="9996" width="11.109375" style="574" customWidth="1"/>
    <col min="9997" max="10002" width="8.44140625" style="574"/>
    <col min="10003" max="10003" width="9" style="574" bestFit="1" customWidth="1"/>
    <col min="10004" max="10242" width="8.44140625" style="574"/>
    <col min="10243" max="10243" width="6.44140625" style="574" customWidth="1"/>
    <col min="10244" max="10244" width="9.109375" style="574" customWidth="1"/>
    <col min="10245" max="10245" width="7.109375" style="574" customWidth="1"/>
    <col min="10246" max="10246" width="31.109375" style="574" customWidth="1"/>
    <col min="10247" max="10247" width="9.44140625" style="574" customWidth="1"/>
    <col min="10248" max="10248" width="5.109375" style="574" customWidth="1"/>
    <col min="10249" max="10249" width="6" style="574" customWidth="1"/>
    <col min="10250" max="10250" width="5.77734375" style="574" customWidth="1"/>
    <col min="10251" max="10251" width="10.109375" style="574" bestFit="1" customWidth="1"/>
    <col min="10252" max="10252" width="11.109375" style="574" customWidth="1"/>
    <col min="10253" max="10258" width="8.44140625" style="574"/>
    <col min="10259" max="10259" width="9" style="574" bestFit="1" customWidth="1"/>
    <col min="10260" max="10498" width="8.44140625" style="574"/>
    <col min="10499" max="10499" width="6.44140625" style="574" customWidth="1"/>
    <col min="10500" max="10500" width="9.109375" style="574" customWidth="1"/>
    <col min="10501" max="10501" width="7.109375" style="574" customWidth="1"/>
    <col min="10502" max="10502" width="31.109375" style="574" customWidth="1"/>
    <col min="10503" max="10503" width="9.44140625" style="574" customWidth="1"/>
    <col min="10504" max="10504" width="5.109375" style="574" customWidth="1"/>
    <col min="10505" max="10505" width="6" style="574" customWidth="1"/>
    <col min="10506" max="10506" width="5.77734375" style="574" customWidth="1"/>
    <col min="10507" max="10507" width="10.109375" style="574" bestFit="1" customWidth="1"/>
    <col min="10508" max="10508" width="11.109375" style="574" customWidth="1"/>
    <col min="10509" max="10514" width="8.44140625" style="574"/>
    <col min="10515" max="10515" width="9" style="574" bestFit="1" customWidth="1"/>
    <col min="10516" max="10754" width="8.44140625" style="574"/>
    <col min="10755" max="10755" width="6.44140625" style="574" customWidth="1"/>
    <col min="10756" max="10756" width="9.109375" style="574" customWidth="1"/>
    <col min="10757" max="10757" width="7.109375" style="574" customWidth="1"/>
    <col min="10758" max="10758" width="31.109375" style="574" customWidth="1"/>
    <col min="10759" max="10759" width="9.44140625" style="574" customWidth="1"/>
    <col min="10760" max="10760" width="5.109375" style="574" customWidth="1"/>
    <col min="10761" max="10761" width="6" style="574" customWidth="1"/>
    <col min="10762" max="10762" width="5.77734375" style="574" customWidth="1"/>
    <col min="10763" max="10763" width="10.109375" style="574" bestFit="1" customWidth="1"/>
    <col min="10764" max="10764" width="11.109375" style="574" customWidth="1"/>
    <col min="10765" max="10770" width="8.44140625" style="574"/>
    <col min="10771" max="10771" width="9" style="574" bestFit="1" customWidth="1"/>
    <col min="10772" max="11010" width="8.44140625" style="574"/>
    <col min="11011" max="11011" width="6.44140625" style="574" customWidth="1"/>
    <col min="11012" max="11012" width="9.109375" style="574" customWidth="1"/>
    <col min="11013" max="11013" width="7.109375" style="574" customWidth="1"/>
    <col min="11014" max="11014" width="31.109375" style="574" customWidth="1"/>
    <col min="11015" max="11015" width="9.44140625" style="574" customWidth="1"/>
    <col min="11016" max="11016" width="5.109375" style="574" customWidth="1"/>
    <col min="11017" max="11017" width="6" style="574" customWidth="1"/>
    <col min="11018" max="11018" width="5.77734375" style="574" customWidth="1"/>
    <col min="11019" max="11019" width="10.109375" style="574" bestFit="1" customWidth="1"/>
    <col min="11020" max="11020" width="11.109375" style="574" customWidth="1"/>
    <col min="11021" max="11026" width="8.44140625" style="574"/>
    <col min="11027" max="11027" width="9" style="574" bestFit="1" customWidth="1"/>
    <col min="11028" max="11266" width="8.44140625" style="574"/>
    <col min="11267" max="11267" width="6.44140625" style="574" customWidth="1"/>
    <col min="11268" max="11268" width="9.109375" style="574" customWidth="1"/>
    <col min="11269" max="11269" width="7.109375" style="574" customWidth="1"/>
    <col min="11270" max="11270" width="31.109375" style="574" customWidth="1"/>
    <col min="11271" max="11271" width="9.44140625" style="574" customWidth="1"/>
    <col min="11272" max="11272" width="5.109375" style="574" customWidth="1"/>
    <col min="11273" max="11273" width="6" style="574" customWidth="1"/>
    <col min="11274" max="11274" width="5.77734375" style="574" customWidth="1"/>
    <col min="11275" max="11275" width="10.109375" style="574" bestFit="1" customWidth="1"/>
    <col min="11276" max="11276" width="11.109375" style="574" customWidth="1"/>
    <col min="11277" max="11282" width="8.44140625" style="574"/>
    <col min="11283" max="11283" width="9" style="574" bestFit="1" customWidth="1"/>
    <col min="11284" max="11522" width="8.44140625" style="574"/>
    <col min="11523" max="11523" width="6.44140625" style="574" customWidth="1"/>
    <col min="11524" max="11524" width="9.109375" style="574" customWidth="1"/>
    <col min="11525" max="11525" width="7.109375" style="574" customWidth="1"/>
    <col min="11526" max="11526" width="31.109375" style="574" customWidth="1"/>
    <col min="11527" max="11527" width="9.44140625" style="574" customWidth="1"/>
    <col min="11528" max="11528" width="5.109375" style="574" customWidth="1"/>
    <col min="11529" max="11529" width="6" style="574" customWidth="1"/>
    <col min="11530" max="11530" width="5.77734375" style="574" customWidth="1"/>
    <col min="11531" max="11531" width="10.109375" style="574" bestFit="1" customWidth="1"/>
    <col min="11532" max="11532" width="11.109375" style="574" customWidth="1"/>
    <col min="11533" max="11538" width="8.44140625" style="574"/>
    <col min="11539" max="11539" width="9" style="574" bestFit="1" customWidth="1"/>
    <col min="11540" max="11778" width="8.44140625" style="574"/>
    <col min="11779" max="11779" width="6.44140625" style="574" customWidth="1"/>
    <col min="11780" max="11780" width="9.109375" style="574" customWidth="1"/>
    <col min="11781" max="11781" width="7.109375" style="574" customWidth="1"/>
    <col min="11782" max="11782" width="31.109375" style="574" customWidth="1"/>
    <col min="11783" max="11783" width="9.44140625" style="574" customWidth="1"/>
    <col min="11784" max="11784" width="5.109375" style="574" customWidth="1"/>
    <col min="11785" max="11785" width="6" style="574" customWidth="1"/>
    <col min="11786" max="11786" width="5.77734375" style="574" customWidth="1"/>
    <col min="11787" max="11787" width="10.109375" style="574" bestFit="1" customWidth="1"/>
    <col min="11788" max="11788" width="11.109375" style="574" customWidth="1"/>
    <col min="11789" max="11794" width="8.44140625" style="574"/>
    <col min="11795" max="11795" width="9" style="574" bestFit="1" customWidth="1"/>
    <col min="11796" max="12034" width="8.44140625" style="574"/>
    <col min="12035" max="12035" width="6.44140625" style="574" customWidth="1"/>
    <col min="12036" max="12036" width="9.109375" style="574" customWidth="1"/>
    <col min="12037" max="12037" width="7.109375" style="574" customWidth="1"/>
    <col min="12038" max="12038" width="31.109375" style="574" customWidth="1"/>
    <col min="12039" max="12039" width="9.44140625" style="574" customWidth="1"/>
    <col min="12040" max="12040" width="5.109375" style="574" customWidth="1"/>
    <col min="12041" max="12041" width="6" style="574" customWidth="1"/>
    <col min="12042" max="12042" width="5.77734375" style="574" customWidth="1"/>
    <col min="12043" max="12043" width="10.109375" style="574" bestFit="1" customWidth="1"/>
    <col min="12044" max="12044" width="11.109375" style="574" customWidth="1"/>
    <col min="12045" max="12050" width="8.44140625" style="574"/>
    <col min="12051" max="12051" width="9" style="574" bestFit="1" customWidth="1"/>
    <col min="12052" max="12290" width="8.44140625" style="574"/>
    <col min="12291" max="12291" width="6.44140625" style="574" customWidth="1"/>
    <col min="12292" max="12292" width="9.109375" style="574" customWidth="1"/>
    <col min="12293" max="12293" width="7.109375" style="574" customWidth="1"/>
    <col min="12294" max="12294" width="31.109375" style="574" customWidth="1"/>
    <col min="12295" max="12295" width="9.44140625" style="574" customWidth="1"/>
    <col min="12296" max="12296" width="5.109375" style="574" customWidth="1"/>
    <col min="12297" max="12297" width="6" style="574" customWidth="1"/>
    <col min="12298" max="12298" width="5.77734375" style="574" customWidth="1"/>
    <col min="12299" max="12299" width="10.109375" style="574" bestFit="1" customWidth="1"/>
    <col min="12300" max="12300" width="11.109375" style="574" customWidth="1"/>
    <col min="12301" max="12306" width="8.44140625" style="574"/>
    <col min="12307" max="12307" width="9" style="574" bestFit="1" customWidth="1"/>
    <col min="12308" max="12546" width="8.44140625" style="574"/>
    <col min="12547" max="12547" width="6.44140625" style="574" customWidth="1"/>
    <col min="12548" max="12548" width="9.109375" style="574" customWidth="1"/>
    <col min="12549" max="12549" width="7.109375" style="574" customWidth="1"/>
    <col min="12550" max="12550" width="31.109375" style="574" customWidth="1"/>
    <col min="12551" max="12551" width="9.44140625" style="574" customWidth="1"/>
    <col min="12552" max="12552" width="5.109375" style="574" customWidth="1"/>
    <col min="12553" max="12553" width="6" style="574" customWidth="1"/>
    <col min="12554" max="12554" width="5.77734375" style="574" customWidth="1"/>
    <col min="12555" max="12555" width="10.109375" style="574" bestFit="1" customWidth="1"/>
    <col min="12556" max="12556" width="11.109375" style="574" customWidth="1"/>
    <col min="12557" max="12562" width="8.44140625" style="574"/>
    <col min="12563" max="12563" width="9" style="574" bestFit="1" customWidth="1"/>
    <col min="12564" max="12802" width="8.44140625" style="574"/>
    <col min="12803" max="12803" width="6.44140625" style="574" customWidth="1"/>
    <col min="12804" max="12804" width="9.109375" style="574" customWidth="1"/>
    <col min="12805" max="12805" width="7.109375" style="574" customWidth="1"/>
    <col min="12806" max="12806" width="31.109375" style="574" customWidth="1"/>
    <col min="12807" max="12807" width="9.44140625" style="574" customWidth="1"/>
    <col min="12808" max="12808" width="5.109375" style="574" customWidth="1"/>
    <col min="12809" max="12809" width="6" style="574" customWidth="1"/>
    <col min="12810" max="12810" width="5.77734375" style="574" customWidth="1"/>
    <col min="12811" max="12811" width="10.109375" style="574" bestFit="1" customWidth="1"/>
    <col min="12812" max="12812" width="11.109375" style="574" customWidth="1"/>
    <col min="12813" max="12818" width="8.44140625" style="574"/>
    <col min="12819" max="12819" width="9" style="574" bestFit="1" customWidth="1"/>
    <col min="12820" max="13058" width="8.44140625" style="574"/>
    <col min="13059" max="13059" width="6.44140625" style="574" customWidth="1"/>
    <col min="13060" max="13060" width="9.109375" style="574" customWidth="1"/>
    <col min="13061" max="13061" width="7.109375" style="574" customWidth="1"/>
    <col min="13062" max="13062" width="31.109375" style="574" customWidth="1"/>
    <col min="13063" max="13063" width="9.44140625" style="574" customWidth="1"/>
    <col min="13064" max="13064" width="5.109375" style="574" customWidth="1"/>
    <col min="13065" max="13065" width="6" style="574" customWidth="1"/>
    <col min="13066" max="13066" width="5.77734375" style="574" customWidth="1"/>
    <col min="13067" max="13067" width="10.109375" style="574" bestFit="1" customWidth="1"/>
    <col min="13068" max="13068" width="11.109375" style="574" customWidth="1"/>
    <col min="13069" max="13074" width="8.44140625" style="574"/>
    <col min="13075" max="13075" width="9" style="574" bestFit="1" customWidth="1"/>
    <col min="13076" max="13314" width="8.44140625" style="574"/>
    <col min="13315" max="13315" width="6.44140625" style="574" customWidth="1"/>
    <col min="13316" max="13316" width="9.109375" style="574" customWidth="1"/>
    <col min="13317" max="13317" width="7.109375" style="574" customWidth="1"/>
    <col min="13318" max="13318" width="31.109375" style="574" customWidth="1"/>
    <col min="13319" max="13319" width="9.44140625" style="574" customWidth="1"/>
    <col min="13320" max="13320" width="5.109375" style="574" customWidth="1"/>
    <col min="13321" max="13321" width="6" style="574" customWidth="1"/>
    <col min="13322" max="13322" width="5.77734375" style="574" customWidth="1"/>
    <col min="13323" max="13323" width="10.109375" style="574" bestFit="1" customWidth="1"/>
    <col min="13324" max="13324" width="11.109375" style="574" customWidth="1"/>
    <col min="13325" max="13330" width="8.44140625" style="574"/>
    <col min="13331" max="13331" width="9" style="574" bestFit="1" customWidth="1"/>
    <col min="13332" max="13570" width="8.44140625" style="574"/>
    <col min="13571" max="13571" width="6.44140625" style="574" customWidth="1"/>
    <col min="13572" max="13572" width="9.109375" style="574" customWidth="1"/>
    <col min="13573" max="13573" width="7.109375" style="574" customWidth="1"/>
    <col min="13574" max="13574" width="31.109375" style="574" customWidth="1"/>
    <col min="13575" max="13575" width="9.44140625" style="574" customWidth="1"/>
    <col min="13576" max="13576" width="5.109375" style="574" customWidth="1"/>
    <col min="13577" max="13577" width="6" style="574" customWidth="1"/>
    <col min="13578" max="13578" width="5.77734375" style="574" customWidth="1"/>
    <col min="13579" max="13579" width="10.109375" style="574" bestFit="1" customWidth="1"/>
    <col min="13580" max="13580" width="11.109375" style="574" customWidth="1"/>
    <col min="13581" max="13586" width="8.44140625" style="574"/>
    <col min="13587" max="13587" width="9" style="574" bestFit="1" customWidth="1"/>
    <col min="13588" max="13826" width="8.44140625" style="574"/>
    <col min="13827" max="13827" width="6.44140625" style="574" customWidth="1"/>
    <col min="13828" max="13828" width="9.109375" style="574" customWidth="1"/>
    <col min="13829" max="13829" width="7.109375" style="574" customWidth="1"/>
    <col min="13830" max="13830" width="31.109375" style="574" customWidth="1"/>
    <col min="13831" max="13831" width="9.44140625" style="574" customWidth="1"/>
    <col min="13832" max="13832" width="5.109375" style="574" customWidth="1"/>
    <col min="13833" max="13833" width="6" style="574" customWidth="1"/>
    <col min="13834" max="13834" width="5.77734375" style="574" customWidth="1"/>
    <col min="13835" max="13835" width="10.109375" style="574" bestFit="1" customWidth="1"/>
    <col min="13836" max="13836" width="11.109375" style="574" customWidth="1"/>
    <col min="13837" max="13842" width="8.44140625" style="574"/>
    <col min="13843" max="13843" width="9" style="574" bestFit="1" customWidth="1"/>
    <col min="13844" max="14082" width="8.44140625" style="574"/>
    <col min="14083" max="14083" width="6.44140625" style="574" customWidth="1"/>
    <col min="14084" max="14084" width="9.109375" style="574" customWidth="1"/>
    <col min="14085" max="14085" width="7.109375" style="574" customWidth="1"/>
    <col min="14086" max="14086" width="31.109375" style="574" customWidth="1"/>
    <col min="14087" max="14087" width="9.44140625" style="574" customWidth="1"/>
    <col min="14088" max="14088" width="5.109375" style="574" customWidth="1"/>
    <col min="14089" max="14089" width="6" style="574" customWidth="1"/>
    <col min="14090" max="14090" width="5.77734375" style="574" customWidth="1"/>
    <col min="14091" max="14091" width="10.109375" style="574" bestFit="1" customWidth="1"/>
    <col min="14092" max="14092" width="11.109375" style="574" customWidth="1"/>
    <col min="14093" max="14098" width="8.44140625" style="574"/>
    <col min="14099" max="14099" width="9" style="574" bestFit="1" customWidth="1"/>
    <col min="14100" max="14338" width="8.44140625" style="574"/>
    <col min="14339" max="14339" width="6.44140625" style="574" customWidth="1"/>
    <col min="14340" max="14340" width="9.109375" style="574" customWidth="1"/>
    <col min="14341" max="14341" width="7.109375" style="574" customWidth="1"/>
    <col min="14342" max="14342" width="31.109375" style="574" customWidth="1"/>
    <col min="14343" max="14343" width="9.44140625" style="574" customWidth="1"/>
    <col min="14344" max="14344" width="5.109375" style="574" customWidth="1"/>
    <col min="14345" max="14345" width="6" style="574" customWidth="1"/>
    <col min="14346" max="14346" width="5.77734375" style="574" customWidth="1"/>
    <col min="14347" max="14347" width="10.109375" style="574" bestFit="1" customWidth="1"/>
    <col min="14348" max="14348" width="11.109375" style="574" customWidth="1"/>
    <col min="14349" max="14354" width="8.44140625" style="574"/>
    <col min="14355" max="14355" width="9" style="574" bestFit="1" customWidth="1"/>
    <col min="14356" max="14594" width="8.44140625" style="574"/>
    <col min="14595" max="14595" width="6.44140625" style="574" customWidth="1"/>
    <col min="14596" max="14596" width="9.109375" style="574" customWidth="1"/>
    <col min="14597" max="14597" width="7.109375" style="574" customWidth="1"/>
    <col min="14598" max="14598" width="31.109375" style="574" customWidth="1"/>
    <col min="14599" max="14599" width="9.44140625" style="574" customWidth="1"/>
    <col min="14600" max="14600" width="5.109375" style="574" customWidth="1"/>
    <col min="14601" max="14601" width="6" style="574" customWidth="1"/>
    <col min="14602" max="14602" width="5.77734375" style="574" customWidth="1"/>
    <col min="14603" max="14603" width="10.109375" style="574" bestFit="1" customWidth="1"/>
    <col min="14604" max="14604" width="11.109375" style="574" customWidth="1"/>
    <col min="14605" max="14610" width="8.44140625" style="574"/>
    <col min="14611" max="14611" width="9" style="574" bestFit="1" customWidth="1"/>
    <col min="14612" max="14850" width="8.44140625" style="574"/>
    <col min="14851" max="14851" width="6.44140625" style="574" customWidth="1"/>
    <col min="14852" max="14852" width="9.109375" style="574" customWidth="1"/>
    <col min="14853" max="14853" width="7.109375" style="574" customWidth="1"/>
    <col min="14854" max="14854" width="31.109375" style="574" customWidth="1"/>
    <col min="14855" max="14855" width="9.44140625" style="574" customWidth="1"/>
    <col min="14856" max="14856" width="5.109375" style="574" customWidth="1"/>
    <col min="14857" max="14857" width="6" style="574" customWidth="1"/>
    <col min="14858" max="14858" width="5.77734375" style="574" customWidth="1"/>
    <col min="14859" max="14859" width="10.109375" style="574" bestFit="1" customWidth="1"/>
    <col min="14860" max="14860" width="11.109375" style="574" customWidth="1"/>
    <col min="14861" max="14866" width="8.44140625" style="574"/>
    <col min="14867" max="14867" width="9" style="574" bestFit="1" customWidth="1"/>
    <col min="14868" max="15106" width="8.44140625" style="574"/>
    <col min="15107" max="15107" width="6.44140625" style="574" customWidth="1"/>
    <col min="15108" max="15108" width="9.109375" style="574" customWidth="1"/>
    <col min="15109" max="15109" width="7.109375" style="574" customWidth="1"/>
    <col min="15110" max="15110" width="31.109375" style="574" customWidth="1"/>
    <col min="15111" max="15111" width="9.44140625" style="574" customWidth="1"/>
    <col min="15112" max="15112" width="5.109375" style="574" customWidth="1"/>
    <col min="15113" max="15113" width="6" style="574" customWidth="1"/>
    <col min="15114" max="15114" width="5.77734375" style="574" customWidth="1"/>
    <col min="15115" max="15115" width="10.109375" style="574" bestFit="1" customWidth="1"/>
    <col min="15116" max="15116" width="11.109375" style="574" customWidth="1"/>
    <col min="15117" max="15122" width="8.44140625" style="574"/>
    <col min="15123" max="15123" width="9" style="574" bestFit="1" customWidth="1"/>
    <col min="15124" max="15362" width="8.44140625" style="574"/>
    <col min="15363" max="15363" width="6.44140625" style="574" customWidth="1"/>
    <col min="15364" max="15364" width="9.109375" style="574" customWidth="1"/>
    <col min="15365" max="15365" width="7.109375" style="574" customWidth="1"/>
    <col min="15366" max="15366" width="31.109375" style="574" customWidth="1"/>
    <col min="15367" max="15367" width="9.44140625" style="574" customWidth="1"/>
    <col min="15368" max="15368" width="5.109375" style="574" customWidth="1"/>
    <col min="15369" max="15369" width="6" style="574" customWidth="1"/>
    <col min="15370" max="15370" width="5.77734375" style="574" customWidth="1"/>
    <col min="15371" max="15371" width="10.109375" style="574" bestFit="1" customWidth="1"/>
    <col min="15372" max="15372" width="11.109375" style="574" customWidth="1"/>
    <col min="15373" max="15378" width="8.44140625" style="574"/>
    <col min="15379" max="15379" width="9" style="574" bestFit="1" customWidth="1"/>
    <col min="15380" max="15618" width="8.44140625" style="574"/>
    <col min="15619" max="15619" width="6.44140625" style="574" customWidth="1"/>
    <col min="15620" max="15620" width="9.109375" style="574" customWidth="1"/>
    <col min="15621" max="15621" width="7.109375" style="574" customWidth="1"/>
    <col min="15622" max="15622" width="31.109375" style="574" customWidth="1"/>
    <col min="15623" max="15623" width="9.44140625" style="574" customWidth="1"/>
    <col min="15624" max="15624" width="5.109375" style="574" customWidth="1"/>
    <col min="15625" max="15625" width="6" style="574" customWidth="1"/>
    <col min="15626" max="15626" width="5.77734375" style="574" customWidth="1"/>
    <col min="15627" max="15627" width="10.109375" style="574" bestFit="1" customWidth="1"/>
    <col min="15628" max="15628" width="11.109375" style="574" customWidth="1"/>
    <col min="15629" max="15634" width="8.44140625" style="574"/>
    <col min="15635" max="15635" width="9" style="574" bestFit="1" customWidth="1"/>
    <col min="15636" max="15874" width="8.44140625" style="574"/>
    <col min="15875" max="15875" width="6.44140625" style="574" customWidth="1"/>
    <col min="15876" max="15876" width="9.109375" style="574" customWidth="1"/>
    <col min="15877" max="15877" width="7.109375" style="574" customWidth="1"/>
    <col min="15878" max="15878" width="31.109375" style="574" customWidth="1"/>
    <col min="15879" max="15879" width="9.44140625" style="574" customWidth="1"/>
    <col min="15880" max="15880" width="5.109375" style="574" customWidth="1"/>
    <col min="15881" max="15881" width="6" style="574" customWidth="1"/>
    <col min="15882" max="15882" width="5.77734375" style="574" customWidth="1"/>
    <col min="15883" max="15883" width="10.109375" style="574" bestFit="1" customWidth="1"/>
    <col min="15884" max="15884" width="11.109375" style="574" customWidth="1"/>
    <col min="15885" max="15890" width="8.44140625" style="574"/>
    <col min="15891" max="15891" width="9" style="574" bestFit="1" customWidth="1"/>
    <col min="15892" max="16130" width="8.44140625" style="574"/>
    <col min="16131" max="16131" width="6.44140625" style="574" customWidth="1"/>
    <col min="16132" max="16132" width="9.109375" style="574" customWidth="1"/>
    <col min="16133" max="16133" width="7.109375" style="574" customWidth="1"/>
    <col min="16134" max="16134" width="31.109375" style="574" customWidth="1"/>
    <col min="16135" max="16135" width="9.44140625" style="574" customWidth="1"/>
    <col min="16136" max="16136" width="5.109375" style="574" customWidth="1"/>
    <col min="16137" max="16137" width="6" style="574" customWidth="1"/>
    <col min="16138" max="16138" width="5.77734375" style="574" customWidth="1"/>
    <col min="16139" max="16139" width="10.109375" style="574" bestFit="1" customWidth="1"/>
    <col min="16140" max="16140" width="11.109375" style="574" customWidth="1"/>
    <col min="16141" max="16146" width="8.44140625" style="574"/>
    <col min="16147" max="16147" width="9" style="574" bestFit="1" customWidth="1"/>
    <col min="16148" max="16384" width="8.44140625" style="574"/>
  </cols>
  <sheetData>
    <row r="1" spans="2:12" ht="17.399999999999999">
      <c r="B1" s="865" t="s">
        <v>783</v>
      </c>
      <c r="C1" s="865"/>
      <c r="D1" s="865"/>
      <c r="E1" s="865"/>
      <c r="F1" s="865"/>
      <c r="G1" s="865"/>
      <c r="H1" s="865"/>
      <c r="I1" s="865"/>
      <c r="J1" s="865"/>
      <c r="K1" s="865"/>
      <c r="L1" s="866"/>
    </row>
    <row r="2" spans="2:12" ht="27.6">
      <c r="B2" s="575" t="s">
        <v>204</v>
      </c>
      <c r="C2" s="762" t="s">
        <v>882</v>
      </c>
      <c r="D2" s="575" t="s">
        <v>323</v>
      </c>
      <c r="E2" s="575" t="s">
        <v>278</v>
      </c>
      <c r="F2" s="575" t="s">
        <v>242</v>
      </c>
      <c r="G2" s="576" t="s">
        <v>324</v>
      </c>
      <c r="H2" s="575"/>
      <c r="I2" s="575" t="s">
        <v>325</v>
      </c>
      <c r="J2" s="575"/>
      <c r="K2" s="577" t="s">
        <v>203</v>
      </c>
      <c r="L2" s="575" t="s">
        <v>282</v>
      </c>
    </row>
    <row r="3" spans="2:12" ht="106.5" customHeight="1">
      <c r="B3" s="855">
        <v>16</v>
      </c>
      <c r="C3" s="855">
        <v>57</v>
      </c>
      <c r="D3" s="575"/>
      <c r="E3" s="575"/>
      <c r="F3" s="858" t="s">
        <v>877</v>
      </c>
      <c r="G3" s="858"/>
      <c r="H3" s="858"/>
      <c r="I3" s="858"/>
      <c r="J3" s="858"/>
      <c r="K3" s="858"/>
      <c r="L3" s="858"/>
    </row>
    <row r="4" spans="2:12" ht="69">
      <c r="B4" s="856"/>
      <c r="C4" s="856"/>
      <c r="D4" s="579" t="s">
        <v>901</v>
      </c>
      <c r="E4" s="582" t="s">
        <v>335</v>
      </c>
      <c r="F4" s="580" t="s">
        <v>902</v>
      </c>
      <c r="G4" s="590">
        <v>1</v>
      </c>
      <c r="H4" s="578" t="s">
        <v>0</v>
      </c>
      <c r="I4" s="582">
        <v>1</v>
      </c>
      <c r="J4" s="578" t="s">
        <v>0</v>
      </c>
      <c r="K4" s="583">
        <v>15175</v>
      </c>
      <c r="L4" s="584">
        <f>SUM(G4*K4/I4)</f>
        <v>15175</v>
      </c>
    </row>
    <row r="5" spans="2:12">
      <c r="B5" s="856"/>
      <c r="C5" s="856"/>
      <c r="D5" s="595"/>
      <c r="E5" s="595"/>
      <c r="F5" s="596" t="s">
        <v>337</v>
      </c>
      <c r="G5" s="597">
        <v>0.13614999999999999</v>
      </c>
      <c r="H5" s="598"/>
      <c r="I5" s="599"/>
      <c r="J5" s="598"/>
      <c r="K5" s="593"/>
      <c r="L5" s="600">
        <f>L4*G5</f>
        <v>2066.0762500000001</v>
      </c>
    </row>
    <row r="6" spans="2:12">
      <c r="B6" s="856"/>
      <c r="C6" s="856"/>
      <c r="D6" s="595"/>
      <c r="E6" s="595"/>
      <c r="F6" s="601"/>
      <c r="G6" s="581"/>
      <c r="H6" s="598"/>
      <c r="I6" s="599"/>
      <c r="J6" s="598"/>
      <c r="K6" s="593"/>
      <c r="L6" s="600">
        <f>SUM(L4:L5)</f>
        <v>17241.076249999998</v>
      </c>
    </row>
    <row r="7" spans="2:12">
      <c r="B7" s="856"/>
      <c r="C7" s="856"/>
      <c r="D7" s="602"/>
      <c r="E7" s="602"/>
      <c r="F7" s="603" t="s">
        <v>338</v>
      </c>
      <c r="G7" s="604"/>
      <c r="H7" s="605"/>
      <c r="I7" s="606"/>
      <c r="J7" s="605"/>
      <c r="K7" s="607"/>
      <c r="L7" s="621">
        <f>ROUND(L6,0)</f>
        <v>17241</v>
      </c>
    </row>
    <row r="8" spans="2:12">
      <c r="B8" s="608"/>
      <c r="C8" s="608"/>
      <c r="D8" s="609"/>
      <c r="E8" s="609"/>
      <c r="F8" s="610"/>
      <c r="G8" s="611"/>
      <c r="H8" s="612"/>
      <c r="I8" s="613"/>
      <c r="J8" s="612"/>
      <c r="K8" s="614"/>
      <c r="L8" s="615"/>
    </row>
    <row r="9" spans="2:12" ht="30.75" customHeight="1">
      <c r="B9" s="855">
        <v>17</v>
      </c>
      <c r="C9" s="855">
        <v>58</v>
      </c>
      <c r="D9" s="595"/>
      <c r="E9" s="595"/>
      <c r="F9" s="858" t="s">
        <v>186</v>
      </c>
      <c r="G9" s="858"/>
      <c r="H9" s="858"/>
      <c r="I9" s="858"/>
      <c r="J9" s="858"/>
      <c r="K9" s="858"/>
      <c r="L9" s="858"/>
    </row>
    <row r="10" spans="2:12" ht="72.75" customHeight="1">
      <c r="B10" s="856"/>
      <c r="C10" s="856"/>
      <c r="D10" s="579" t="s">
        <v>903</v>
      </c>
      <c r="E10" s="595"/>
      <c r="F10" s="578" t="s">
        <v>186</v>
      </c>
      <c r="G10" s="616" t="s">
        <v>339</v>
      </c>
      <c r="H10" s="617">
        <v>1</v>
      </c>
      <c r="I10" s="582">
        <v>1</v>
      </c>
      <c r="J10" s="578" t="s">
        <v>0</v>
      </c>
      <c r="K10" s="583">
        <v>3800</v>
      </c>
      <c r="L10" s="618">
        <f>K10*H10</f>
        <v>3800</v>
      </c>
    </row>
    <row r="11" spans="2:12">
      <c r="B11" s="856"/>
      <c r="C11" s="856"/>
      <c r="D11" s="595"/>
      <c r="E11" s="595"/>
      <c r="F11" s="596" t="s">
        <v>337</v>
      </c>
      <c r="G11" s="597">
        <v>0.13614999999999999</v>
      </c>
      <c r="H11" s="598"/>
      <c r="I11" s="599"/>
      <c r="J11" s="598"/>
      <c r="K11" s="619"/>
      <c r="L11" s="600">
        <f>L10*G11</f>
        <v>517.37</v>
      </c>
    </row>
    <row r="12" spans="2:12">
      <c r="B12" s="856"/>
      <c r="C12" s="856"/>
      <c r="D12" s="595"/>
      <c r="E12" s="595"/>
      <c r="F12" s="601"/>
      <c r="G12" s="581"/>
      <c r="H12" s="598"/>
      <c r="I12" s="599"/>
      <c r="J12" s="598"/>
      <c r="K12" s="619"/>
      <c r="L12" s="600">
        <f>SUM(L10:L11)</f>
        <v>4317.37</v>
      </c>
    </row>
    <row r="13" spans="2:12">
      <c r="B13" s="857"/>
      <c r="C13" s="857"/>
      <c r="D13" s="595"/>
      <c r="E13" s="595"/>
      <c r="F13" s="620" t="s">
        <v>338</v>
      </c>
      <c r="G13" s="581"/>
      <c r="H13" s="598"/>
      <c r="I13" s="599"/>
      <c r="J13" s="598"/>
      <c r="K13" s="619"/>
      <c r="L13" s="621">
        <f>ROUND(L12,0)</f>
        <v>4317</v>
      </c>
    </row>
    <row r="14" spans="2:12">
      <c r="B14" s="608"/>
      <c r="C14" s="608"/>
      <c r="D14" s="609"/>
      <c r="E14" s="609"/>
      <c r="F14" s="610"/>
      <c r="G14" s="611"/>
      <c r="H14" s="612"/>
      <c r="I14" s="613"/>
      <c r="J14" s="612"/>
      <c r="K14" s="614"/>
      <c r="L14" s="615"/>
    </row>
    <row r="15" spans="2:12" ht="63.75" customHeight="1">
      <c r="B15" s="855">
        <v>18</v>
      </c>
      <c r="C15" s="855">
        <v>59</v>
      </c>
      <c r="D15" s="622"/>
      <c r="E15" s="622"/>
      <c r="F15" s="858" t="s">
        <v>320</v>
      </c>
      <c r="G15" s="858"/>
      <c r="H15" s="858"/>
      <c r="I15" s="858"/>
      <c r="J15" s="858"/>
      <c r="K15" s="858"/>
      <c r="L15" s="858"/>
    </row>
    <row r="16" spans="2:12" ht="15" customHeight="1">
      <c r="B16" s="856"/>
      <c r="C16" s="856"/>
      <c r="D16" s="579"/>
      <c r="E16" s="579"/>
      <c r="F16" s="623" t="s">
        <v>326</v>
      </c>
      <c r="G16" s="581"/>
      <c r="H16" s="578"/>
      <c r="I16" s="582"/>
      <c r="J16" s="578"/>
      <c r="K16" s="583"/>
      <c r="L16" s="584"/>
    </row>
    <row r="17" spans="2:12" ht="15" customHeight="1">
      <c r="B17" s="856"/>
      <c r="C17" s="856"/>
      <c r="D17" s="579">
        <v>1</v>
      </c>
      <c r="E17" s="579"/>
      <c r="F17" s="578" t="s">
        <v>327</v>
      </c>
      <c r="G17" s="585">
        <v>0.125</v>
      </c>
      <c r="H17" s="586" t="s">
        <v>328</v>
      </c>
      <c r="I17" s="582">
        <v>1</v>
      </c>
      <c r="J17" s="586" t="s">
        <v>328</v>
      </c>
      <c r="K17" s="583">
        <v>660</v>
      </c>
      <c r="L17" s="584">
        <f>SUM(G17*K17/I17)</f>
        <v>82.5</v>
      </c>
    </row>
    <row r="18" spans="2:12" ht="15" customHeight="1">
      <c r="B18" s="856"/>
      <c r="C18" s="856"/>
      <c r="D18" s="579">
        <v>2</v>
      </c>
      <c r="E18" s="579"/>
      <c r="F18" s="578" t="s">
        <v>329</v>
      </c>
      <c r="G18" s="585">
        <v>0.125</v>
      </c>
      <c r="H18" s="586" t="s">
        <v>328</v>
      </c>
      <c r="I18" s="582">
        <v>1</v>
      </c>
      <c r="J18" s="586" t="s">
        <v>328</v>
      </c>
      <c r="K18" s="583">
        <v>550</v>
      </c>
      <c r="L18" s="583">
        <f>SUM(G18*K18/I18)</f>
        <v>68.75</v>
      </c>
    </row>
    <row r="19" spans="2:12">
      <c r="B19" s="856"/>
      <c r="C19" s="856"/>
      <c r="D19" s="579"/>
      <c r="E19" s="579"/>
      <c r="F19" s="580" t="s">
        <v>330</v>
      </c>
      <c r="G19" s="581"/>
      <c r="H19" s="586"/>
      <c r="I19" s="582"/>
      <c r="J19" s="586"/>
      <c r="K19" s="583"/>
      <c r="L19" s="600">
        <f>SUM(L17:L18)</f>
        <v>151.25</v>
      </c>
    </row>
    <row r="20" spans="2:12" ht="15" customHeight="1">
      <c r="B20" s="856"/>
      <c r="C20" s="856"/>
      <c r="D20" s="579"/>
      <c r="E20" s="579"/>
      <c r="F20" s="580" t="s">
        <v>340</v>
      </c>
      <c r="G20" s="581"/>
      <c r="H20" s="586"/>
      <c r="I20" s="582"/>
      <c r="J20" s="586"/>
      <c r="K20" s="583"/>
      <c r="L20" s="584"/>
    </row>
    <row r="21" spans="2:12" ht="32.25" customHeight="1">
      <c r="B21" s="856"/>
      <c r="C21" s="856"/>
      <c r="D21" s="579" t="s">
        <v>341</v>
      </c>
      <c r="E21" s="582"/>
      <c r="F21" s="580" t="s">
        <v>332</v>
      </c>
      <c r="G21" s="581">
        <v>1</v>
      </c>
      <c r="H21" s="578" t="s">
        <v>334</v>
      </c>
      <c r="I21" s="582">
        <v>100</v>
      </c>
      <c r="J21" s="578" t="s">
        <v>334</v>
      </c>
      <c r="K21" s="583">
        <v>1200</v>
      </c>
      <c r="L21" s="584">
        <f>SUM(G21*K21/I21)</f>
        <v>12</v>
      </c>
    </row>
    <row r="22" spans="2:12" ht="15" customHeight="1">
      <c r="B22" s="856"/>
      <c r="C22" s="856"/>
      <c r="D22" s="579"/>
      <c r="E22" s="579"/>
      <c r="F22" s="580" t="s">
        <v>342</v>
      </c>
      <c r="G22" s="581"/>
      <c r="H22" s="586"/>
      <c r="I22" s="582"/>
      <c r="J22" s="586"/>
      <c r="K22" s="583"/>
      <c r="L22" s="584">
        <f>SUM(L21:L21)</f>
        <v>12</v>
      </c>
    </row>
    <row r="23" spans="2:12" ht="27.6">
      <c r="B23" s="856"/>
      <c r="C23" s="856"/>
      <c r="D23" s="579"/>
      <c r="E23" s="579"/>
      <c r="F23" s="591" t="s">
        <v>336</v>
      </c>
      <c r="G23" s="592"/>
      <c r="H23" s="592"/>
      <c r="I23" s="579"/>
      <c r="J23" s="592"/>
      <c r="K23" s="619"/>
      <c r="L23" s="618">
        <f>ROUNDDOWN(L19+L22,0)</f>
        <v>163</v>
      </c>
    </row>
    <row r="24" spans="2:12">
      <c r="B24" s="856"/>
      <c r="C24" s="856"/>
      <c r="D24" s="595"/>
      <c r="E24" s="595"/>
      <c r="F24" s="596" t="s">
        <v>337</v>
      </c>
      <c r="G24" s="597">
        <v>0.13614999999999999</v>
      </c>
      <c r="H24" s="598"/>
      <c r="I24" s="599"/>
      <c r="J24" s="598"/>
      <c r="K24" s="619"/>
      <c r="L24" s="600">
        <f>L23*G24</f>
        <v>22.192449999999997</v>
      </c>
    </row>
    <row r="25" spans="2:12">
      <c r="B25" s="856"/>
      <c r="C25" s="856"/>
      <c r="D25" s="595"/>
      <c r="E25" s="595"/>
      <c r="F25" s="601"/>
      <c r="G25" s="581"/>
      <c r="H25" s="598"/>
      <c r="I25" s="599"/>
      <c r="J25" s="598"/>
      <c r="K25" s="619"/>
      <c r="L25" s="600">
        <f>SUM(L23:L24)</f>
        <v>185.19245000000001</v>
      </c>
    </row>
    <row r="26" spans="2:12">
      <c r="B26" s="857"/>
      <c r="C26" s="857"/>
      <c r="D26" s="595"/>
      <c r="E26" s="595"/>
      <c r="F26" s="620" t="s">
        <v>338</v>
      </c>
      <c r="G26" s="581"/>
      <c r="H26" s="598"/>
      <c r="I26" s="599"/>
      <c r="J26" s="598"/>
      <c r="K26" s="619"/>
      <c r="L26" s="621">
        <f>ROUND(L25,0)</f>
        <v>185</v>
      </c>
    </row>
    <row r="27" spans="2:12">
      <c r="B27" s="624"/>
      <c r="C27" s="624"/>
      <c r="D27" s="625"/>
      <c r="E27" s="625"/>
      <c r="F27" s="626"/>
      <c r="G27" s="627"/>
      <c r="H27" s="628"/>
      <c r="I27" s="629"/>
      <c r="J27" s="628"/>
      <c r="K27" s="630"/>
      <c r="L27" s="631"/>
    </row>
    <row r="28" spans="2:12" ht="31.2" customHeight="1">
      <c r="B28" s="855">
        <v>19</v>
      </c>
      <c r="C28" s="855">
        <v>60</v>
      </c>
      <c r="D28" s="595"/>
      <c r="E28" s="595"/>
      <c r="F28" s="858" t="s">
        <v>411</v>
      </c>
      <c r="G28" s="858"/>
      <c r="H28" s="858"/>
      <c r="I28" s="858"/>
      <c r="J28" s="858"/>
      <c r="K28" s="858"/>
      <c r="L28" s="858"/>
    </row>
    <row r="29" spans="2:12" ht="62.25" customHeight="1">
      <c r="B29" s="856"/>
      <c r="C29" s="856"/>
      <c r="D29" s="595" t="s">
        <v>343</v>
      </c>
      <c r="E29" s="595"/>
      <c r="F29" s="578" t="s">
        <v>411</v>
      </c>
      <c r="G29" s="616" t="s">
        <v>339</v>
      </c>
      <c r="H29" s="622">
        <v>1</v>
      </c>
      <c r="I29" s="582">
        <v>1</v>
      </c>
      <c r="J29" s="578" t="s">
        <v>0</v>
      </c>
      <c r="K29" s="583">
        <v>107</v>
      </c>
      <c r="L29" s="632">
        <f>K29*H29</f>
        <v>107</v>
      </c>
    </row>
    <row r="30" spans="2:12" ht="15.75" customHeight="1">
      <c r="B30" s="856"/>
      <c r="C30" s="856"/>
      <c r="D30" s="595"/>
      <c r="E30" s="595"/>
      <c r="F30" s="596" t="s">
        <v>337</v>
      </c>
      <c r="G30" s="597">
        <v>0.13614999999999999</v>
      </c>
      <c r="H30" s="598"/>
      <c r="I30" s="599"/>
      <c r="J30" s="598"/>
      <c r="K30" s="619"/>
      <c r="L30" s="600">
        <f>L29*G30</f>
        <v>14.568049999999999</v>
      </c>
    </row>
    <row r="31" spans="2:12" ht="15.75" customHeight="1">
      <c r="B31" s="856"/>
      <c r="C31" s="856"/>
      <c r="D31" s="595"/>
      <c r="E31" s="595"/>
      <c r="F31" s="601"/>
      <c r="G31" s="581"/>
      <c r="H31" s="598"/>
      <c r="I31" s="599"/>
      <c r="J31" s="598"/>
      <c r="K31" s="619"/>
      <c r="L31" s="600">
        <f>SUM(L29:L30)</f>
        <v>121.56805</v>
      </c>
    </row>
    <row r="32" spans="2:12" ht="15.75" customHeight="1">
      <c r="B32" s="857"/>
      <c r="C32" s="857"/>
      <c r="D32" s="595"/>
      <c r="E32" s="595"/>
      <c r="F32" s="620" t="s">
        <v>338</v>
      </c>
      <c r="G32" s="581"/>
      <c r="H32" s="598"/>
      <c r="I32" s="599"/>
      <c r="J32" s="598"/>
      <c r="K32" s="619"/>
      <c r="L32" s="621">
        <f>ROUND(L31,0)</f>
        <v>122</v>
      </c>
    </row>
    <row r="33" spans="2:12" ht="15.75" customHeight="1">
      <c r="B33" s="624"/>
      <c r="C33" s="624"/>
      <c r="D33" s="625"/>
      <c r="E33" s="625"/>
      <c r="F33" s="633"/>
      <c r="G33" s="627"/>
      <c r="H33" s="628"/>
      <c r="I33" s="629"/>
      <c r="J33" s="628"/>
      <c r="K33" s="634"/>
      <c r="L33" s="631"/>
    </row>
    <row r="34" spans="2:12" ht="46.5" customHeight="1">
      <c r="B34" s="855">
        <v>20</v>
      </c>
      <c r="C34" s="855">
        <v>61</v>
      </c>
      <c r="D34" s="595"/>
      <c r="E34" s="595"/>
      <c r="F34" s="858" t="s">
        <v>187</v>
      </c>
      <c r="G34" s="858"/>
      <c r="H34" s="858"/>
      <c r="I34" s="858"/>
      <c r="J34" s="858"/>
      <c r="K34" s="858"/>
      <c r="L34" s="858"/>
    </row>
    <row r="35" spans="2:12" ht="15.75" customHeight="1">
      <c r="B35" s="856"/>
      <c r="C35" s="856"/>
      <c r="D35" s="595"/>
      <c r="E35" s="595"/>
      <c r="F35" s="591" t="s">
        <v>344</v>
      </c>
      <c r="G35" s="581"/>
      <c r="H35" s="578"/>
      <c r="I35" s="582"/>
      <c r="J35" s="578"/>
      <c r="K35" s="632"/>
      <c r="L35" s="584"/>
    </row>
    <row r="36" spans="2:12" ht="15.75" customHeight="1">
      <c r="B36" s="856"/>
      <c r="C36" s="856"/>
      <c r="D36" s="579">
        <v>1</v>
      </c>
      <c r="E36" s="595"/>
      <c r="F36" s="578" t="s">
        <v>327</v>
      </c>
      <c r="G36" s="581">
        <v>0.1</v>
      </c>
      <c r="H36" s="586" t="s">
        <v>328</v>
      </c>
      <c r="I36" s="582">
        <v>1</v>
      </c>
      <c r="J36" s="586" t="s">
        <v>328</v>
      </c>
      <c r="K36" s="583">
        <v>660</v>
      </c>
      <c r="L36" s="584">
        <f>SUM(G36*K36/I36)</f>
        <v>66</v>
      </c>
    </row>
    <row r="37" spans="2:12" ht="15.75" customHeight="1">
      <c r="B37" s="856"/>
      <c r="C37" s="856"/>
      <c r="D37" s="579">
        <v>2</v>
      </c>
      <c r="E37" s="595"/>
      <c r="F37" s="578" t="s">
        <v>329</v>
      </c>
      <c r="G37" s="581">
        <v>0.1</v>
      </c>
      <c r="H37" s="586" t="s">
        <v>328</v>
      </c>
      <c r="I37" s="582">
        <v>1</v>
      </c>
      <c r="J37" s="586" t="s">
        <v>328</v>
      </c>
      <c r="K37" s="583">
        <v>550</v>
      </c>
      <c r="L37" s="583">
        <f>SUM(G37*K37/I37)</f>
        <v>55</v>
      </c>
    </row>
    <row r="38" spans="2:12" ht="30" customHeight="1">
      <c r="B38" s="856"/>
      <c r="C38" s="856"/>
      <c r="D38" s="595"/>
      <c r="E38" s="595"/>
      <c r="F38" s="635" t="s">
        <v>330</v>
      </c>
      <c r="G38" s="581"/>
      <c r="H38" s="586"/>
      <c r="I38" s="582"/>
      <c r="J38" s="586"/>
      <c r="K38" s="632"/>
      <c r="L38" s="600">
        <f>SUM(L36:L37)</f>
        <v>121</v>
      </c>
    </row>
    <row r="39" spans="2:12" ht="15.75" customHeight="1">
      <c r="B39" s="856"/>
      <c r="C39" s="856"/>
      <c r="D39" s="595"/>
      <c r="E39" s="595"/>
      <c r="F39" s="591" t="s">
        <v>331</v>
      </c>
      <c r="G39" s="581"/>
      <c r="H39" s="586"/>
      <c r="I39" s="582"/>
      <c r="J39" s="586"/>
      <c r="K39" s="632"/>
      <c r="L39" s="584"/>
    </row>
    <row r="40" spans="2:12" ht="15.75" customHeight="1">
      <c r="B40" s="856"/>
      <c r="C40" s="856"/>
      <c r="D40" s="579" t="s">
        <v>345</v>
      </c>
      <c r="E40" s="579" t="s">
        <v>346</v>
      </c>
      <c r="F40" s="580" t="s">
        <v>347</v>
      </c>
      <c r="G40" s="590">
        <v>1</v>
      </c>
      <c r="H40" s="578" t="s">
        <v>7</v>
      </c>
      <c r="I40" s="582">
        <v>1</v>
      </c>
      <c r="J40" s="578" t="s">
        <v>7</v>
      </c>
      <c r="K40" s="636">
        <v>164</v>
      </c>
      <c r="L40" s="584">
        <f>SUM(G40*K40/I40)</f>
        <v>164</v>
      </c>
    </row>
    <row r="41" spans="2:12" ht="15.75" customHeight="1">
      <c r="B41" s="856"/>
      <c r="C41" s="856"/>
      <c r="D41" s="579" t="s">
        <v>348</v>
      </c>
      <c r="E41" s="579" t="s">
        <v>346</v>
      </c>
      <c r="F41" s="580" t="s">
        <v>349</v>
      </c>
      <c r="G41" s="590">
        <v>1</v>
      </c>
      <c r="H41" s="578" t="s">
        <v>0</v>
      </c>
      <c r="I41" s="582">
        <v>1</v>
      </c>
      <c r="J41" s="578" t="s">
        <v>7</v>
      </c>
      <c r="K41" s="636">
        <v>164</v>
      </c>
      <c r="L41" s="584">
        <f>SUM(G41*K41/I41)</f>
        <v>164</v>
      </c>
    </row>
    <row r="42" spans="2:12" ht="15.75" customHeight="1">
      <c r="B42" s="856"/>
      <c r="C42" s="856"/>
      <c r="D42" s="579" t="s">
        <v>350</v>
      </c>
      <c r="E42" s="579" t="s">
        <v>335</v>
      </c>
      <c r="F42" s="580" t="s">
        <v>351</v>
      </c>
      <c r="G42" s="590">
        <v>2</v>
      </c>
      <c r="H42" s="578" t="s">
        <v>0</v>
      </c>
      <c r="I42" s="582">
        <v>1</v>
      </c>
      <c r="J42" s="578" t="s">
        <v>7</v>
      </c>
      <c r="K42" s="636">
        <v>116</v>
      </c>
      <c r="L42" s="584">
        <f>SUM(G42*K42/I42)</f>
        <v>232</v>
      </c>
    </row>
    <row r="43" spans="2:12" ht="25.2" customHeight="1">
      <c r="B43" s="856"/>
      <c r="C43" s="856"/>
      <c r="D43" s="579" t="s">
        <v>350</v>
      </c>
      <c r="E43" s="582" t="s">
        <v>346</v>
      </c>
      <c r="F43" s="588" t="s">
        <v>352</v>
      </c>
      <c r="G43" s="590">
        <v>2</v>
      </c>
      <c r="H43" s="578" t="s">
        <v>0</v>
      </c>
      <c r="I43" s="582">
        <v>1</v>
      </c>
      <c r="J43" s="578" t="s">
        <v>7</v>
      </c>
      <c r="K43" s="636">
        <v>178</v>
      </c>
      <c r="L43" s="584">
        <f>SUM(G43*K43/I43)</f>
        <v>356</v>
      </c>
    </row>
    <row r="44" spans="2:12">
      <c r="B44" s="856"/>
      <c r="C44" s="856"/>
      <c r="D44" s="595"/>
      <c r="E44" s="595"/>
      <c r="F44" s="580" t="s">
        <v>353</v>
      </c>
      <c r="G44" s="581"/>
      <c r="H44" s="578"/>
      <c r="I44" s="582"/>
      <c r="J44" s="578"/>
      <c r="K44" s="632"/>
      <c r="L44" s="600">
        <f>SUM(L40:L43)</f>
        <v>916</v>
      </c>
    </row>
    <row r="45" spans="2:12" ht="33.450000000000003" customHeight="1">
      <c r="B45" s="856"/>
      <c r="C45" s="856"/>
      <c r="D45" s="595"/>
      <c r="E45" s="595"/>
      <c r="F45" s="591" t="s">
        <v>336</v>
      </c>
      <c r="G45" s="637"/>
      <c r="H45" s="578"/>
      <c r="I45" s="638"/>
      <c r="J45" s="639"/>
      <c r="K45" s="632"/>
      <c r="L45" s="618">
        <f>ROUNDDOWN(L38+L44,0)</f>
        <v>1037</v>
      </c>
    </row>
    <row r="46" spans="2:12" ht="15" customHeight="1">
      <c r="B46" s="856"/>
      <c r="C46" s="856"/>
      <c r="D46" s="595"/>
      <c r="E46" s="595"/>
      <c r="F46" s="596" t="s">
        <v>337</v>
      </c>
      <c r="G46" s="597">
        <v>0.13614999999999999</v>
      </c>
      <c r="H46" s="598"/>
      <c r="I46" s="599"/>
      <c r="J46" s="598"/>
      <c r="K46" s="618"/>
      <c r="L46" s="600">
        <f>L45*G46</f>
        <v>141.18754999999999</v>
      </c>
    </row>
    <row r="47" spans="2:12" ht="15" customHeight="1">
      <c r="B47" s="856"/>
      <c r="C47" s="856"/>
      <c r="D47" s="595"/>
      <c r="E47" s="595"/>
      <c r="F47" s="640"/>
      <c r="G47" s="581"/>
      <c r="H47" s="598"/>
      <c r="I47" s="599"/>
      <c r="J47" s="598"/>
      <c r="K47" s="618"/>
      <c r="L47" s="600">
        <f>SUM(L45:L46)</f>
        <v>1178.1875500000001</v>
      </c>
    </row>
    <row r="48" spans="2:12" ht="15" customHeight="1">
      <c r="B48" s="857"/>
      <c r="C48" s="857"/>
      <c r="D48" s="595"/>
      <c r="E48" s="595"/>
      <c r="F48" s="641" t="s">
        <v>338</v>
      </c>
      <c r="G48" s="581"/>
      <c r="H48" s="598"/>
      <c r="I48" s="599"/>
      <c r="J48" s="598"/>
      <c r="K48" s="642"/>
      <c r="L48" s="621">
        <f>ROUND(L47,0)</f>
        <v>1178</v>
      </c>
    </row>
    <row r="49" spans="2:12" ht="15" customHeight="1">
      <c r="B49" s="608"/>
      <c r="C49" s="608"/>
      <c r="D49" s="609"/>
      <c r="E49" s="609"/>
      <c r="F49" s="610"/>
      <c r="G49" s="611"/>
      <c r="H49" s="612"/>
      <c r="I49" s="613"/>
      <c r="J49" s="612"/>
      <c r="K49" s="614"/>
      <c r="L49" s="615"/>
    </row>
    <row r="50" spans="2:12" ht="44.7" customHeight="1">
      <c r="B50" s="855">
        <v>21</v>
      </c>
      <c r="C50" s="855">
        <v>63</v>
      </c>
      <c r="D50" s="622"/>
      <c r="E50" s="622"/>
      <c r="F50" s="858" t="s">
        <v>784</v>
      </c>
      <c r="G50" s="858"/>
      <c r="H50" s="858"/>
      <c r="I50" s="858"/>
      <c r="J50" s="858"/>
      <c r="K50" s="858"/>
      <c r="L50" s="858"/>
    </row>
    <row r="51" spans="2:12" ht="16.95" customHeight="1">
      <c r="B51" s="856"/>
      <c r="C51" s="856"/>
      <c r="D51" s="579"/>
      <c r="E51" s="579"/>
      <c r="F51" s="623" t="s">
        <v>326</v>
      </c>
      <c r="G51" s="581"/>
      <c r="H51" s="578"/>
      <c r="I51" s="582"/>
      <c r="J51" s="578"/>
      <c r="K51" s="583"/>
      <c r="L51" s="584"/>
    </row>
    <row r="52" spans="2:12" ht="15" customHeight="1">
      <c r="B52" s="856"/>
      <c r="C52" s="856"/>
      <c r="D52" s="579">
        <v>1</v>
      </c>
      <c r="E52" s="579"/>
      <c r="F52" s="578" t="s">
        <v>327</v>
      </c>
      <c r="G52" s="585">
        <v>0.25</v>
      </c>
      <c r="H52" s="586" t="s">
        <v>328</v>
      </c>
      <c r="I52" s="582">
        <v>1</v>
      </c>
      <c r="J52" s="586" t="s">
        <v>328</v>
      </c>
      <c r="K52" s="583">
        <v>660</v>
      </c>
      <c r="L52" s="584">
        <f>SUM(G52*K52/I52)</f>
        <v>165</v>
      </c>
    </row>
    <row r="53" spans="2:12">
      <c r="B53" s="856"/>
      <c r="C53" s="856"/>
      <c r="D53" s="579">
        <v>2</v>
      </c>
      <c r="E53" s="579"/>
      <c r="F53" s="578" t="s">
        <v>358</v>
      </c>
      <c r="G53" s="585">
        <v>0.25</v>
      </c>
      <c r="H53" s="586" t="s">
        <v>328</v>
      </c>
      <c r="I53" s="582">
        <v>1</v>
      </c>
      <c r="J53" s="586" t="s">
        <v>328</v>
      </c>
      <c r="K53" s="583">
        <v>550</v>
      </c>
      <c r="L53" s="584">
        <f>SUM(G53*K53/I53)</f>
        <v>137.5</v>
      </c>
    </row>
    <row r="54" spans="2:12" ht="15" customHeight="1">
      <c r="B54" s="856"/>
      <c r="C54" s="856"/>
      <c r="D54" s="579">
        <v>4</v>
      </c>
      <c r="E54" s="579"/>
      <c r="F54" s="588" t="s">
        <v>359</v>
      </c>
      <c r="G54" s="585">
        <v>0.25</v>
      </c>
      <c r="H54" s="586" t="s">
        <v>328</v>
      </c>
      <c r="I54" s="582">
        <v>1</v>
      </c>
      <c r="J54" s="586" t="s">
        <v>328</v>
      </c>
      <c r="K54" s="583">
        <v>580</v>
      </c>
      <c r="L54" s="584">
        <f>SUM(G54*K54/I54)</f>
        <v>145</v>
      </c>
    </row>
    <row r="55" spans="2:12">
      <c r="B55" s="856"/>
      <c r="C55" s="856"/>
      <c r="D55" s="579"/>
      <c r="E55" s="579"/>
      <c r="F55" s="580" t="s">
        <v>330</v>
      </c>
      <c r="G55" s="581"/>
      <c r="H55" s="586"/>
      <c r="I55" s="582"/>
      <c r="J55" s="586"/>
      <c r="K55" s="583"/>
      <c r="L55" s="584">
        <f>SUM(L52:L54)</f>
        <v>447.5</v>
      </c>
    </row>
    <row r="56" spans="2:12" ht="27.6">
      <c r="B56" s="856"/>
      <c r="C56" s="856"/>
      <c r="D56" s="632" t="s">
        <v>341</v>
      </c>
      <c r="E56" s="582"/>
      <c r="F56" s="580" t="s">
        <v>360</v>
      </c>
      <c r="G56" s="581">
        <v>1</v>
      </c>
      <c r="H56" s="578" t="s">
        <v>334</v>
      </c>
      <c r="I56" s="582">
        <v>100</v>
      </c>
      <c r="J56" s="578" t="s">
        <v>334</v>
      </c>
      <c r="K56" s="583">
        <v>1200</v>
      </c>
      <c r="L56" s="584">
        <f>SUM(G56*K56/I56)</f>
        <v>12</v>
      </c>
    </row>
    <row r="57" spans="2:12">
      <c r="B57" s="856"/>
      <c r="C57" s="856"/>
      <c r="D57" s="579" t="s">
        <v>361</v>
      </c>
      <c r="E57" s="579"/>
      <c r="F57" s="578" t="s">
        <v>362</v>
      </c>
      <c r="G57" s="590">
        <v>25</v>
      </c>
      <c r="H57" s="578" t="s">
        <v>191</v>
      </c>
      <c r="I57" s="582">
        <v>1</v>
      </c>
      <c r="J57" s="578" t="s">
        <v>191</v>
      </c>
      <c r="K57" s="635">
        <v>9</v>
      </c>
      <c r="L57" s="584">
        <f>SUM(G57*K57/I57)</f>
        <v>225</v>
      </c>
    </row>
    <row r="58" spans="2:12" ht="27.6">
      <c r="B58" s="856"/>
      <c r="C58" s="856"/>
      <c r="D58" s="579"/>
      <c r="E58" s="579"/>
      <c r="F58" s="580" t="s">
        <v>363</v>
      </c>
      <c r="G58" s="590">
        <v>1</v>
      </c>
      <c r="H58" s="578" t="s">
        <v>124</v>
      </c>
      <c r="I58" s="582">
        <v>1</v>
      </c>
      <c r="J58" s="578" t="s">
        <v>124</v>
      </c>
      <c r="K58" s="583">
        <v>10</v>
      </c>
      <c r="L58" s="584">
        <f>SUM(G58*K58/I58)</f>
        <v>10</v>
      </c>
    </row>
    <row r="59" spans="2:12" ht="16.5" customHeight="1">
      <c r="B59" s="856"/>
      <c r="C59" s="856"/>
      <c r="D59" s="579"/>
      <c r="E59" s="579"/>
      <c r="F59" s="580" t="s">
        <v>342</v>
      </c>
      <c r="G59" s="581"/>
      <c r="H59" s="586"/>
      <c r="I59" s="582"/>
      <c r="J59" s="586"/>
      <c r="K59" s="583"/>
      <c r="L59" s="584">
        <f>SUM(L56:L58)</f>
        <v>247</v>
      </c>
    </row>
    <row r="60" spans="2:12" ht="44.25" customHeight="1">
      <c r="B60" s="856"/>
      <c r="C60" s="856"/>
      <c r="D60" s="579"/>
      <c r="E60" s="579"/>
      <c r="F60" s="591" t="s">
        <v>336</v>
      </c>
      <c r="G60" s="592"/>
      <c r="H60" s="592"/>
      <c r="I60" s="579"/>
      <c r="J60" s="592"/>
      <c r="K60" s="619"/>
      <c r="L60" s="618">
        <f>ROUNDDOWN(L55+L59,0)</f>
        <v>694</v>
      </c>
    </row>
    <row r="61" spans="2:12" ht="33.75" customHeight="1">
      <c r="B61" s="856"/>
      <c r="C61" s="856"/>
      <c r="D61" s="595"/>
      <c r="E61" s="595"/>
      <c r="F61" s="596" t="s">
        <v>337</v>
      </c>
      <c r="G61" s="597">
        <v>0.13614999999999999</v>
      </c>
      <c r="H61" s="598"/>
      <c r="I61" s="599"/>
      <c r="J61" s="598"/>
      <c r="K61" s="619"/>
      <c r="L61" s="600">
        <f>L60*G61</f>
        <v>94.488099999999989</v>
      </c>
    </row>
    <row r="62" spans="2:12" ht="15.75" customHeight="1">
      <c r="B62" s="856"/>
      <c r="C62" s="856"/>
      <c r="D62" s="595"/>
      <c r="E62" s="595"/>
      <c r="F62" s="601"/>
      <c r="G62" s="581"/>
      <c r="H62" s="598"/>
      <c r="I62" s="599"/>
      <c r="J62" s="598"/>
      <c r="K62" s="619"/>
      <c r="L62" s="600">
        <f>SUM(L60:L61)</f>
        <v>788.48810000000003</v>
      </c>
    </row>
    <row r="63" spans="2:12">
      <c r="B63" s="857"/>
      <c r="C63" s="857"/>
      <c r="D63" s="595"/>
      <c r="E63" s="595"/>
      <c r="F63" s="620" t="s">
        <v>338</v>
      </c>
      <c r="G63" s="581"/>
      <c r="H63" s="598"/>
      <c r="I63" s="599"/>
      <c r="J63" s="598"/>
      <c r="K63" s="619"/>
      <c r="L63" s="621">
        <f>ROUND(L62,0)</f>
        <v>788</v>
      </c>
    </row>
    <row r="64" spans="2:12">
      <c r="B64" s="624"/>
      <c r="C64" s="624"/>
      <c r="D64" s="625"/>
      <c r="E64" s="625"/>
      <c r="F64" s="626"/>
      <c r="G64" s="627"/>
      <c r="H64" s="628"/>
      <c r="I64" s="629"/>
      <c r="J64" s="628"/>
      <c r="K64" s="630"/>
      <c r="L64" s="631"/>
    </row>
    <row r="65" spans="2:12">
      <c r="B65" s="624"/>
      <c r="C65" s="624"/>
      <c r="D65" s="625"/>
      <c r="E65" s="625"/>
      <c r="F65" s="633"/>
      <c r="G65" s="627"/>
      <c r="H65" s="628"/>
      <c r="I65" s="629"/>
      <c r="J65" s="628"/>
      <c r="K65" s="634"/>
      <c r="L65" s="631"/>
    </row>
    <row r="66" spans="2:12" ht="40.950000000000003" customHeight="1">
      <c r="B66" s="855">
        <v>22</v>
      </c>
      <c r="C66" s="855">
        <v>62</v>
      </c>
      <c r="D66" s="643"/>
      <c r="E66" s="643"/>
      <c r="F66" s="858" t="s">
        <v>321</v>
      </c>
      <c r="G66" s="858"/>
      <c r="H66" s="858"/>
      <c r="I66" s="858"/>
      <c r="J66" s="858"/>
      <c r="K66" s="858"/>
      <c r="L66" s="858"/>
    </row>
    <row r="67" spans="2:12" ht="27.6">
      <c r="B67" s="856"/>
      <c r="C67" s="856"/>
      <c r="D67" s="595" t="s">
        <v>354</v>
      </c>
      <c r="E67" s="599" t="s">
        <v>355</v>
      </c>
      <c r="F67" s="592" t="s">
        <v>356</v>
      </c>
      <c r="G67" s="616" t="s">
        <v>339</v>
      </c>
      <c r="H67" s="617">
        <v>1</v>
      </c>
      <c r="I67" s="582">
        <v>1</v>
      </c>
      <c r="J67" s="578" t="s">
        <v>0</v>
      </c>
      <c r="K67" s="583">
        <v>3756</v>
      </c>
      <c r="L67" s="618">
        <f>K67*H67</f>
        <v>3756</v>
      </c>
    </row>
    <row r="68" spans="2:12">
      <c r="B68" s="856"/>
      <c r="C68" s="856"/>
      <c r="D68" s="595"/>
      <c r="E68" s="595"/>
      <c r="F68" s="644" t="s">
        <v>357</v>
      </c>
      <c r="G68" s="632">
        <v>0.01</v>
      </c>
      <c r="H68" s="617"/>
      <c r="I68" s="582"/>
      <c r="J68" s="578"/>
      <c r="K68" s="619"/>
      <c r="L68" s="618">
        <f>L67*G68</f>
        <v>37.56</v>
      </c>
    </row>
    <row r="69" spans="2:12" ht="31.5" customHeight="1">
      <c r="B69" s="856"/>
      <c r="C69" s="856"/>
      <c r="D69" s="595"/>
      <c r="E69" s="595"/>
      <c r="F69" s="644"/>
      <c r="G69" s="616"/>
      <c r="H69" s="617"/>
      <c r="I69" s="582"/>
      <c r="J69" s="578"/>
      <c r="K69" s="583"/>
      <c r="L69" s="618">
        <f>SUM(L67:L68)</f>
        <v>3793.56</v>
      </c>
    </row>
    <row r="70" spans="2:12">
      <c r="B70" s="856"/>
      <c r="C70" s="856"/>
      <c r="D70" s="595"/>
      <c r="E70" s="595"/>
      <c r="F70" s="596" t="s">
        <v>337</v>
      </c>
      <c r="G70" s="597">
        <v>0.13614999999999999</v>
      </c>
      <c r="H70" s="598"/>
      <c r="I70" s="599"/>
      <c r="J70" s="598"/>
      <c r="K70" s="619"/>
      <c r="L70" s="600">
        <f>L69*G70</f>
        <v>516.49319400000002</v>
      </c>
    </row>
    <row r="71" spans="2:12">
      <c r="B71" s="856"/>
      <c r="C71" s="856"/>
      <c r="D71" s="595"/>
      <c r="E71" s="595"/>
      <c r="F71" s="601"/>
      <c r="G71" s="581"/>
      <c r="H71" s="598"/>
      <c r="I71" s="599"/>
      <c r="J71" s="598"/>
      <c r="K71" s="619"/>
      <c r="L71" s="600">
        <f>SUM(L69:L70)</f>
        <v>4310.0531940000001</v>
      </c>
    </row>
    <row r="72" spans="2:12">
      <c r="B72" s="857"/>
      <c r="C72" s="857"/>
      <c r="D72" s="595"/>
      <c r="E72" s="595"/>
      <c r="F72" s="620" t="s">
        <v>338</v>
      </c>
      <c r="G72" s="581"/>
      <c r="H72" s="598"/>
      <c r="I72" s="599"/>
      <c r="J72" s="598"/>
      <c r="K72" s="619"/>
      <c r="L72" s="621">
        <f>ROUND(L71,0)</f>
        <v>4310</v>
      </c>
    </row>
    <row r="73" spans="2:12" ht="9" customHeight="1">
      <c r="B73" s="624"/>
      <c r="C73" s="624"/>
      <c r="D73" s="625"/>
      <c r="E73" s="625"/>
      <c r="F73" s="633"/>
      <c r="G73" s="627"/>
      <c r="H73" s="628"/>
      <c r="I73" s="629"/>
      <c r="J73" s="628"/>
      <c r="K73" s="634"/>
      <c r="L73" s="631"/>
    </row>
    <row r="74" spans="2:12" ht="9" customHeight="1">
      <c r="B74" s="624"/>
      <c r="C74" s="624"/>
      <c r="D74" s="625"/>
      <c r="E74" s="625"/>
      <c r="F74" s="633"/>
      <c r="G74" s="627"/>
      <c r="H74" s="628"/>
      <c r="I74" s="629"/>
      <c r="J74" s="628"/>
      <c r="K74" s="634"/>
      <c r="L74" s="631"/>
    </row>
    <row r="75" spans="2:12" ht="36.75" customHeight="1">
      <c r="B75" s="853">
        <v>23</v>
      </c>
      <c r="C75" s="853">
        <v>64</v>
      </c>
      <c r="D75" s="622"/>
      <c r="E75" s="622"/>
      <c r="F75" s="858" t="s">
        <v>188</v>
      </c>
      <c r="G75" s="858"/>
      <c r="H75" s="858"/>
      <c r="I75" s="858"/>
      <c r="J75" s="858"/>
      <c r="K75" s="858"/>
      <c r="L75" s="858"/>
    </row>
    <row r="76" spans="2:12" ht="15" customHeight="1">
      <c r="B76" s="848"/>
      <c r="C76" s="848"/>
      <c r="D76" s="579"/>
      <c r="E76" s="579"/>
      <c r="F76" s="623" t="s">
        <v>326</v>
      </c>
      <c r="G76" s="581"/>
      <c r="H76" s="578"/>
      <c r="I76" s="582"/>
      <c r="J76" s="578"/>
      <c r="K76" s="583"/>
      <c r="L76" s="584"/>
    </row>
    <row r="77" spans="2:12" ht="15" customHeight="1">
      <c r="B77" s="848"/>
      <c r="C77" s="848"/>
      <c r="D77" s="579">
        <v>3</v>
      </c>
      <c r="E77" s="579"/>
      <c r="F77" s="578" t="s">
        <v>329</v>
      </c>
      <c r="G77" s="585">
        <v>0.1</v>
      </c>
      <c r="H77" s="586" t="s">
        <v>328</v>
      </c>
      <c r="I77" s="582">
        <v>1</v>
      </c>
      <c r="J77" s="586" t="s">
        <v>328</v>
      </c>
      <c r="K77" s="583">
        <v>550</v>
      </c>
      <c r="L77" s="583">
        <f>SUM(G77*K77/I77)</f>
        <v>55</v>
      </c>
    </row>
    <row r="78" spans="2:12">
      <c r="B78" s="848"/>
      <c r="C78" s="848"/>
      <c r="D78" s="579"/>
      <c r="E78" s="579"/>
      <c r="F78" s="580" t="s">
        <v>330</v>
      </c>
      <c r="G78" s="581"/>
      <c r="H78" s="586"/>
      <c r="I78" s="582"/>
      <c r="J78" s="586"/>
      <c r="K78" s="583"/>
      <c r="L78" s="600">
        <f>SUM(L77:L77)</f>
        <v>55</v>
      </c>
    </row>
    <row r="79" spans="2:12" ht="15" customHeight="1">
      <c r="B79" s="848"/>
      <c r="C79" s="848"/>
      <c r="D79" s="579"/>
      <c r="E79" s="579"/>
      <c r="F79" s="580" t="s">
        <v>340</v>
      </c>
      <c r="G79" s="581"/>
      <c r="H79" s="586"/>
      <c r="I79" s="582"/>
      <c r="J79" s="586"/>
      <c r="K79" s="583"/>
      <c r="L79" s="584"/>
    </row>
    <row r="80" spans="2:12" ht="41.4">
      <c r="B80" s="848"/>
      <c r="C80" s="848"/>
      <c r="D80" s="579" t="s">
        <v>378</v>
      </c>
      <c r="E80" s="582"/>
      <c r="F80" s="580" t="s">
        <v>379</v>
      </c>
      <c r="G80" s="581">
        <v>1</v>
      </c>
      <c r="H80" s="578" t="s">
        <v>334</v>
      </c>
      <c r="I80" s="582">
        <v>1</v>
      </c>
      <c r="J80" s="578" t="s">
        <v>334</v>
      </c>
      <c r="K80" s="583">
        <v>110</v>
      </c>
      <c r="L80" s="584">
        <f>SUM(G80*K80/I80)</f>
        <v>110</v>
      </c>
    </row>
    <row r="81" spans="2:12" ht="27.6">
      <c r="B81" s="848"/>
      <c r="C81" s="848"/>
      <c r="D81" s="579"/>
      <c r="E81" s="579"/>
      <c r="F81" s="591" t="s">
        <v>336</v>
      </c>
      <c r="G81" s="592"/>
      <c r="H81" s="592"/>
      <c r="I81" s="579"/>
      <c r="J81" s="592"/>
      <c r="K81" s="593"/>
      <c r="L81" s="594">
        <f>SUM(L78:L80)</f>
        <v>165</v>
      </c>
    </row>
    <row r="82" spans="2:12" ht="55.2">
      <c r="B82" s="848"/>
      <c r="C82" s="848"/>
      <c r="D82" s="579"/>
      <c r="E82" s="579"/>
      <c r="F82" s="580" t="s">
        <v>380</v>
      </c>
      <c r="G82" s="581">
        <v>0.23</v>
      </c>
      <c r="H82" s="578" t="s">
        <v>334</v>
      </c>
      <c r="I82" s="582">
        <v>1</v>
      </c>
      <c r="J82" s="578" t="s">
        <v>334</v>
      </c>
      <c r="K82" s="583">
        <f>K80</f>
        <v>110</v>
      </c>
      <c r="L82" s="584">
        <f>SUM(G82*K82/I82)</f>
        <v>25.3</v>
      </c>
    </row>
    <row r="83" spans="2:12" ht="15" customHeight="1">
      <c r="B83" s="848"/>
      <c r="C83" s="848"/>
      <c r="D83" s="579"/>
      <c r="E83" s="579"/>
      <c r="F83" s="580"/>
      <c r="G83" s="581"/>
      <c r="H83" s="578"/>
      <c r="I83" s="582"/>
      <c r="J83" s="578"/>
      <c r="K83" s="619"/>
      <c r="L83" s="632">
        <f>L81-L82</f>
        <v>139.69999999999999</v>
      </c>
    </row>
    <row r="84" spans="2:12">
      <c r="B84" s="848"/>
      <c r="C84" s="848"/>
      <c r="D84" s="595"/>
      <c r="E84" s="595"/>
      <c r="F84" s="596" t="s">
        <v>337</v>
      </c>
      <c r="G84" s="597">
        <v>0.13614999999999999</v>
      </c>
      <c r="H84" s="598"/>
      <c r="I84" s="599"/>
      <c r="J84" s="598"/>
      <c r="K84" s="619"/>
      <c r="L84" s="618">
        <f>L81*G84</f>
        <v>22.464749999999999</v>
      </c>
    </row>
    <row r="85" spans="2:12">
      <c r="B85" s="848"/>
      <c r="C85" s="848"/>
      <c r="D85" s="595"/>
      <c r="E85" s="595"/>
      <c r="F85" s="596"/>
      <c r="G85" s="597"/>
      <c r="H85" s="598"/>
      <c r="I85" s="599"/>
      <c r="J85" s="598"/>
      <c r="K85" s="619"/>
      <c r="L85" s="618">
        <f>SUM(L83:L84)</f>
        <v>162.16475</v>
      </c>
    </row>
    <row r="86" spans="2:12">
      <c r="B86" s="849"/>
      <c r="C86" s="849"/>
      <c r="D86" s="595"/>
      <c r="E86" s="595"/>
      <c r="F86" s="620" t="s">
        <v>338</v>
      </c>
      <c r="G86" s="581"/>
      <c r="H86" s="598"/>
      <c r="I86" s="599"/>
      <c r="J86" s="598"/>
      <c r="K86" s="619"/>
      <c r="L86" s="621">
        <f>ROUND(L85,0)</f>
        <v>162</v>
      </c>
    </row>
    <row r="87" spans="2:12" ht="6.75" customHeight="1">
      <c r="B87" s="645"/>
      <c r="C87" s="645"/>
      <c r="D87" s="625"/>
      <c r="E87" s="625"/>
      <c r="F87" s="626"/>
      <c r="G87" s="627"/>
      <c r="H87" s="628"/>
      <c r="I87" s="629"/>
      <c r="J87" s="628"/>
      <c r="K87" s="630"/>
      <c r="L87" s="631"/>
    </row>
    <row r="88" spans="2:12" ht="6.75" customHeight="1">
      <c r="B88" s="645"/>
      <c r="C88" s="645"/>
      <c r="D88" s="625"/>
      <c r="E88" s="625"/>
      <c r="F88" s="626"/>
      <c r="G88" s="627"/>
      <c r="H88" s="628"/>
      <c r="I88" s="629"/>
      <c r="J88" s="628"/>
      <c r="K88" s="630"/>
      <c r="L88" s="631"/>
    </row>
    <row r="89" spans="2:12" ht="70.5" customHeight="1">
      <c r="B89" s="859">
        <v>24</v>
      </c>
      <c r="C89" s="859">
        <v>65</v>
      </c>
      <c r="D89" s="622"/>
      <c r="E89" s="622"/>
      <c r="F89" s="858" t="s">
        <v>364</v>
      </c>
      <c r="G89" s="858"/>
      <c r="H89" s="858"/>
      <c r="I89" s="858"/>
      <c r="J89" s="858"/>
      <c r="K89" s="858"/>
      <c r="L89" s="858"/>
    </row>
    <row r="90" spans="2:12">
      <c r="B90" s="859"/>
      <c r="C90" s="859"/>
      <c r="D90" s="595"/>
      <c r="E90" s="595"/>
      <c r="F90" s="591" t="s">
        <v>365</v>
      </c>
      <c r="G90" s="581"/>
      <c r="H90" s="639"/>
      <c r="I90" s="599"/>
      <c r="J90" s="639"/>
      <c r="K90" s="593"/>
      <c r="L90" s="600"/>
    </row>
    <row r="91" spans="2:12" ht="15" customHeight="1">
      <c r="B91" s="859"/>
      <c r="C91" s="859"/>
      <c r="D91" s="579">
        <v>1</v>
      </c>
      <c r="E91" s="579"/>
      <c r="F91" s="578" t="s">
        <v>327</v>
      </c>
      <c r="G91" s="581">
        <v>0.5</v>
      </c>
      <c r="H91" s="586" t="s">
        <v>328</v>
      </c>
      <c r="I91" s="582">
        <v>1</v>
      </c>
      <c r="J91" s="586" t="s">
        <v>328</v>
      </c>
      <c r="K91" s="583">
        <v>660</v>
      </c>
      <c r="L91" s="584">
        <f>SUM(G91*K91/I91)</f>
        <v>330</v>
      </c>
    </row>
    <row r="92" spans="2:12" ht="15" customHeight="1">
      <c r="B92" s="859"/>
      <c r="C92" s="859"/>
      <c r="D92" s="579">
        <v>2</v>
      </c>
      <c r="E92" s="579"/>
      <c r="F92" s="578" t="s">
        <v>358</v>
      </c>
      <c r="G92" s="581">
        <v>0.5</v>
      </c>
      <c r="H92" s="586" t="s">
        <v>328</v>
      </c>
      <c r="I92" s="582">
        <v>1</v>
      </c>
      <c r="J92" s="586" t="s">
        <v>328</v>
      </c>
      <c r="K92" s="583">
        <v>550</v>
      </c>
      <c r="L92" s="584">
        <f>SUM(G92*K92/I92)</f>
        <v>275</v>
      </c>
    </row>
    <row r="93" spans="2:12" ht="15" customHeight="1">
      <c r="B93" s="859"/>
      <c r="C93" s="859"/>
      <c r="D93" s="579">
        <v>3</v>
      </c>
      <c r="E93" s="579"/>
      <c r="F93" s="588" t="s">
        <v>359</v>
      </c>
      <c r="G93" s="581">
        <v>0.5</v>
      </c>
      <c r="H93" s="586" t="s">
        <v>328</v>
      </c>
      <c r="I93" s="582">
        <v>1</v>
      </c>
      <c r="J93" s="586" t="s">
        <v>328</v>
      </c>
      <c r="K93" s="583">
        <v>580</v>
      </c>
      <c r="L93" s="584">
        <f>SUM(G93*K93/I93)</f>
        <v>290</v>
      </c>
    </row>
    <row r="94" spans="2:12">
      <c r="B94" s="859"/>
      <c r="C94" s="859"/>
      <c r="D94" s="595"/>
      <c r="E94" s="595"/>
      <c r="F94" s="646"/>
      <c r="G94" s="581"/>
      <c r="H94" s="598"/>
      <c r="I94" s="599"/>
      <c r="J94" s="598"/>
      <c r="K94" s="593"/>
      <c r="L94" s="593">
        <f>SUM(L91:L93)</f>
        <v>895</v>
      </c>
    </row>
    <row r="95" spans="2:12">
      <c r="B95" s="859"/>
      <c r="C95" s="859"/>
      <c r="D95" s="579"/>
      <c r="E95" s="579"/>
      <c r="F95" s="591" t="s">
        <v>366</v>
      </c>
      <c r="G95" s="581"/>
      <c r="H95" s="578"/>
      <c r="I95" s="582"/>
      <c r="J95" s="578"/>
      <c r="K95" s="583"/>
      <c r="L95" s="584"/>
    </row>
    <row r="96" spans="2:12" ht="24" customHeight="1">
      <c r="B96" s="859"/>
      <c r="C96" s="859"/>
      <c r="D96" s="622" t="s">
        <v>367</v>
      </c>
      <c r="E96" s="582" t="s">
        <v>368</v>
      </c>
      <c r="F96" s="580" t="s">
        <v>369</v>
      </c>
      <c r="G96" s="590">
        <v>1</v>
      </c>
      <c r="H96" s="578" t="s">
        <v>0</v>
      </c>
      <c r="I96" s="582">
        <v>1</v>
      </c>
      <c r="J96" s="578" t="s">
        <v>7</v>
      </c>
      <c r="K96" s="583">
        <v>2302</v>
      </c>
      <c r="L96" s="584">
        <f>SUM(G96*K96/I96)</f>
        <v>2302</v>
      </c>
    </row>
    <row r="97" spans="2:12" ht="34.5" customHeight="1">
      <c r="B97" s="859"/>
      <c r="C97" s="859"/>
      <c r="D97" s="579" t="s">
        <v>370</v>
      </c>
      <c r="E97" s="589" t="s">
        <v>371</v>
      </c>
      <c r="F97" s="580" t="s">
        <v>372</v>
      </c>
      <c r="G97" s="590">
        <v>1</v>
      </c>
      <c r="H97" s="578" t="s">
        <v>7</v>
      </c>
      <c r="I97" s="582">
        <v>1</v>
      </c>
      <c r="J97" s="578" t="s">
        <v>7</v>
      </c>
      <c r="K97" s="583">
        <v>2651</v>
      </c>
      <c r="L97" s="584">
        <f>SUM(G97*K97/I97)</f>
        <v>2651</v>
      </c>
    </row>
    <row r="98" spans="2:12" ht="31.5" customHeight="1">
      <c r="B98" s="859"/>
      <c r="C98" s="859"/>
      <c r="D98" s="576" t="s">
        <v>370</v>
      </c>
      <c r="E98" s="589" t="s">
        <v>335</v>
      </c>
      <c r="F98" s="587" t="s">
        <v>373</v>
      </c>
      <c r="G98" s="590">
        <v>8</v>
      </c>
      <c r="H98" s="578" t="s">
        <v>0</v>
      </c>
      <c r="I98" s="582">
        <v>1</v>
      </c>
      <c r="J98" s="578" t="s">
        <v>7</v>
      </c>
      <c r="K98" s="583">
        <v>294</v>
      </c>
      <c r="L98" s="584">
        <f>SUM(G98*K98/I98)</f>
        <v>2352</v>
      </c>
    </row>
    <row r="99" spans="2:12" ht="27.6">
      <c r="B99" s="859"/>
      <c r="C99" s="859"/>
      <c r="D99" s="579" t="s">
        <v>374</v>
      </c>
      <c r="E99" s="582"/>
      <c r="F99" s="588" t="s">
        <v>375</v>
      </c>
      <c r="G99" s="581">
        <v>12.5</v>
      </c>
      <c r="H99" s="578" t="s">
        <v>191</v>
      </c>
      <c r="I99" s="582">
        <v>1</v>
      </c>
      <c r="J99" s="578" t="s">
        <v>191</v>
      </c>
      <c r="K99" s="583">
        <v>9</v>
      </c>
      <c r="L99" s="584">
        <f>SUM(G99*K99/I99)</f>
        <v>112.5</v>
      </c>
    </row>
    <row r="100" spans="2:12">
      <c r="B100" s="859"/>
      <c r="C100" s="859"/>
      <c r="D100" s="575"/>
      <c r="E100" s="575"/>
      <c r="F100" s="647"/>
      <c r="G100" s="648"/>
      <c r="H100" s="649"/>
      <c r="I100" s="650"/>
      <c r="J100" s="649"/>
      <c r="K100" s="577"/>
      <c r="L100" s="651">
        <f>SUM(L96:L99)</f>
        <v>7417.5</v>
      </c>
    </row>
    <row r="101" spans="2:12" ht="41.4">
      <c r="B101" s="859"/>
      <c r="C101" s="859"/>
      <c r="D101" s="579"/>
      <c r="E101" s="579"/>
      <c r="F101" s="591" t="s">
        <v>376</v>
      </c>
      <c r="G101" s="652" t="s">
        <v>377</v>
      </c>
      <c r="H101" s="591"/>
      <c r="I101" s="599"/>
      <c r="J101" s="639"/>
      <c r="K101" s="619"/>
      <c r="L101" s="618">
        <f>L100+L94</f>
        <v>8312.5</v>
      </c>
    </row>
    <row r="102" spans="2:12">
      <c r="B102" s="859"/>
      <c r="C102" s="859"/>
      <c r="D102" s="595"/>
      <c r="E102" s="595"/>
      <c r="F102" s="596" t="s">
        <v>337</v>
      </c>
      <c r="G102" s="653">
        <v>0.13614999999999999</v>
      </c>
      <c r="H102" s="598"/>
      <c r="I102" s="599"/>
      <c r="J102" s="598"/>
      <c r="K102" s="619"/>
      <c r="L102" s="600">
        <f>L101*G102</f>
        <v>1131.746875</v>
      </c>
    </row>
    <row r="103" spans="2:12">
      <c r="B103" s="859"/>
      <c r="C103" s="859"/>
      <c r="D103" s="595"/>
      <c r="E103" s="595"/>
      <c r="F103" s="601"/>
      <c r="G103" s="581"/>
      <c r="H103" s="598"/>
      <c r="I103" s="599"/>
      <c r="J103" s="598"/>
      <c r="K103" s="619"/>
      <c r="L103" s="600">
        <f>SUM(L101:L102)</f>
        <v>9444.2468750000007</v>
      </c>
    </row>
    <row r="104" spans="2:12">
      <c r="B104" s="859"/>
      <c r="C104" s="859"/>
      <c r="D104" s="595"/>
      <c r="E104" s="595"/>
      <c r="F104" s="596" t="s">
        <v>338</v>
      </c>
      <c r="G104" s="581"/>
      <c r="H104" s="598"/>
      <c r="I104" s="599"/>
      <c r="J104" s="598"/>
      <c r="K104" s="619"/>
      <c r="L104" s="621">
        <f>ROUND(L103,0)</f>
        <v>9444</v>
      </c>
    </row>
    <row r="105" spans="2:12" ht="5.7" customHeight="1">
      <c r="B105" s="624"/>
      <c r="C105" s="624"/>
      <c r="D105" s="625"/>
      <c r="E105" s="625"/>
      <c r="F105" s="633"/>
      <c r="G105" s="627"/>
      <c r="H105" s="628"/>
      <c r="I105" s="629"/>
      <c r="J105" s="628"/>
      <c r="K105" s="634"/>
      <c r="L105" s="631"/>
    </row>
    <row r="106" spans="2:12" ht="31.5" customHeight="1">
      <c r="B106" s="853">
        <v>25</v>
      </c>
      <c r="C106" s="853">
        <v>66</v>
      </c>
      <c r="D106" s="654"/>
      <c r="E106" s="654"/>
      <c r="F106" s="860" t="s">
        <v>830</v>
      </c>
      <c r="G106" s="860"/>
      <c r="H106" s="860"/>
      <c r="I106" s="860"/>
      <c r="J106" s="860"/>
      <c r="K106" s="860"/>
      <c r="L106" s="860"/>
    </row>
    <row r="107" spans="2:12" ht="52.2" customHeight="1">
      <c r="B107" s="848"/>
      <c r="C107" s="848"/>
      <c r="D107" s="861" t="s">
        <v>381</v>
      </c>
      <c r="E107" s="862"/>
      <c r="F107" s="655" t="s">
        <v>322</v>
      </c>
      <c r="G107" s="656">
        <v>1</v>
      </c>
      <c r="H107" s="656" t="s">
        <v>339</v>
      </c>
      <c r="I107" s="657">
        <v>1</v>
      </c>
      <c r="J107" s="658" t="s">
        <v>0</v>
      </c>
      <c r="K107" s="659">
        <v>5085</v>
      </c>
      <c r="L107" s="660">
        <f>K107*I107</f>
        <v>5085</v>
      </c>
    </row>
    <row r="108" spans="2:12">
      <c r="B108" s="849"/>
      <c r="C108" s="849"/>
      <c r="D108" s="661"/>
      <c r="E108" s="661"/>
      <c r="F108" s="661"/>
      <c r="G108" s="661"/>
      <c r="H108" s="661"/>
      <c r="I108" s="661"/>
      <c r="J108" s="661"/>
      <c r="K108" s="661"/>
      <c r="L108" s="662">
        <f>SUM(L107)</f>
        <v>5085</v>
      </c>
    </row>
    <row r="109" spans="2:12" ht="12" customHeight="1">
      <c r="B109" s="624"/>
      <c r="C109" s="624"/>
      <c r="D109" s="625"/>
      <c r="E109" s="625"/>
      <c r="F109" s="633"/>
      <c r="G109" s="627"/>
      <c r="H109" s="628"/>
      <c r="I109" s="629"/>
      <c r="J109" s="628"/>
      <c r="K109" s="634"/>
      <c r="L109" s="631"/>
    </row>
    <row r="110" spans="2:12" ht="34.5" customHeight="1">
      <c r="B110" s="863">
        <v>26</v>
      </c>
      <c r="C110" s="863">
        <v>67</v>
      </c>
      <c r="D110" s="663"/>
      <c r="E110" s="663"/>
      <c r="F110" s="864" t="s">
        <v>177</v>
      </c>
      <c r="G110" s="864"/>
      <c r="H110" s="864"/>
      <c r="I110" s="864"/>
      <c r="J110" s="864"/>
      <c r="K110" s="864"/>
      <c r="L110" s="864"/>
    </row>
    <row r="111" spans="2:12" ht="15" customHeight="1">
      <c r="B111" s="863"/>
      <c r="C111" s="863"/>
      <c r="D111" s="664"/>
      <c r="E111" s="664"/>
      <c r="F111" s="665" t="s">
        <v>382</v>
      </c>
      <c r="G111" s="666"/>
      <c r="H111" s="667"/>
      <c r="I111" s="668"/>
      <c r="J111" s="667"/>
      <c r="K111" s="669"/>
      <c r="L111" s="670"/>
    </row>
    <row r="112" spans="2:12" ht="15" customHeight="1">
      <c r="B112" s="863"/>
      <c r="C112" s="863"/>
      <c r="D112" s="664">
        <v>1</v>
      </c>
      <c r="E112" s="664"/>
      <c r="F112" s="667" t="s">
        <v>327</v>
      </c>
      <c r="G112" s="666">
        <v>0.7</v>
      </c>
      <c r="H112" s="671" t="s">
        <v>328</v>
      </c>
      <c r="I112" s="668">
        <v>1</v>
      </c>
      <c r="J112" s="671" t="s">
        <v>328</v>
      </c>
      <c r="K112" s="669">
        <v>660</v>
      </c>
      <c r="L112" s="670">
        <f>SUM(G112*K112/I112)</f>
        <v>461.99999999999994</v>
      </c>
    </row>
    <row r="113" spans="2:12" ht="15" customHeight="1">
      <c r="B113" s="863"/>
      <c r="C113" s="863"/>
      <c r="D113" s="664">
        <v>2</v>
      </c>
      <c r="E113" s="664"/>
      <c r="F113" s="667" t="s">
        <v>358</v>
      </c>
      <c r="G113" s="666">
        <v>1</v>
      </c>
      <c r="H113" s="671" t="s">
        <v>328</v>
      </c>
      <c r="I113" s="668">
        <v>1</v>
      </c>
      <c r="J113" s="671" t="s">
        <v>328</v>
      </c>
      <c r="K113" s="669">
        <v>550</v>
      </c>
      <c r="L113" s="670">
        <f>SUM(G113*K113/I113)</f>
        <v>550</v>
      </c>
    </row>
    <row r="114" spans="2:12" ht="15" customHeight="1">
      <c r="B114" s="863"/>
      <c r="C114" s="863"/>
      <c r="D114" s="664">
        <v>3</v>
      </c>
      <c r="E114" s="664"/>
      <c r="F114" s="667" t="s">
        <v>329</v>
      </c>
      <c r="G114" s="666">
        <v>1</v>
      </c>
      <c r="H114" s="671" t="s">
        <v>328</v>
      </c>
      <c r="I114" s="668">
        <v>1</v>
      </c>
      <c r="J114" s="671" t="s">
        <v>328</v>
      </c>
      <c r="K114" s="669">
        <v>550</v>
      </c>
      <c r="L114" s="669">
        <f>SUM(G114*K114/I114)</f>
        <v>550</v>
      </c>
    </row>
    <row r="115" spans="2:12" ht="15" customHeight="1">
      <c r="B115" s="863"/>
      <c r="C115" s="863"/>
      <c r="D115" s="664"/>
      <c r="E115" s="664"/>
      <c r="F115" s="672" t="s">
        <v>383</v>
      </c>
      <c r="G115" s="666"/>
      <c r="H115" s="671"/>
      <c r="I115" s="668"/>
      <c r="J115" s="671"/>
      <c r="K115" s="669"/>
      <c r="L115" s="670">
        <f>SUM(L112:L114)</f>
        <v>1562</v>
      </c>
    </row>
    <row r="116" spans="2:12" ht="15" customHeight="1">
      <c r="B116" s="863"/>
      <c r="C116" s="863"/>
      <c r="D116" s="664"/>
      <c r="E116" s="664"/>
      <c r="F116" s="672" t="s">
        <v>384</v>
      </c>
      <c r="G116" s="666"/>
      <c r="H116" s="671"/>
      <c r="I116" s="668"/>
      <c r="J116" s="671"/>
      <c r="K116" s="669"/>
      <c r="L116" s="673">
        <f>SUM(L115/100)</f>
        <v>15.62</v>
      </c>
    </row>
    <row r="117" spans="2:12" ht="15" customHeight="1">
      <c r="B117" s="863"/>
      <c r="C117" s="863"/>
      <c r="D117" s="664"/>
      <c r="E117" s="664"/>
      <c r="F117" s="672" t="s">
        <v>385</v>
      </c>
      <c r="G117" s="666"/>
      <c r="H117" s="671"/>
      <c r="I117" s="668"/>
      <c r="J117" s="671"/>
      <c r="K117" s="669"/>
      <c r="L117" s="670"/>
    </row>
    <row r="118" spans="2:12" ht="98.7" customHeight="1">
      <c r="B118" s="863"/>
      <c r="C118" s="863"/>
      <c r="D118" s="664" t="s">
        <v>386</v>
      </c>
      <c r="E118" s="668" t="s">
        <v>387</v>
      </c>
      <c r="F118" s="672" t="s">
        <v>785</v>
      </c>
      <c r="G118" s="666">
        <v>1</v>
      </c>
      <c r="H118" s="667" t="s">
        <v>334</v>
      </c>
      <c r="I118" s="668">
        <v>1</v>
      </c>
      <c r="J118" s="667" t="s">
        <v>334</v>
      </c>
      <c r="K118" s="669">
        <v>158</v>
      </c>
      <c r="L118" s="670">
        <f>SUM(G118*K118/I118)</f>
        <v>158</v>
      </c>
    </row>
    <row r="119" spans="2:12" ht="15.75" customHeight="1">
      <c r="B119" s="863"/>
      <c r="C119" s="863"/>
      <c r="D119" s="664"/>
      <c r="E119" s="664"/>
      <c r="F119" s="672" t="s">
        <v>388</v>
      </c>
      <c r="G119" s="666"/>
      <c r="H119" s="667"/>
      <c r="I119" s="668"/>
      <c r="J119" s="667"/>
      <c r="K119" s="669"/>
      <c r="L119" s="670">
        <f>SUM(L118:L118)</f>
        <v>158</v>
      </c>
    </row>
    <row r="120" spans="2:12" ht="26.4">
      <c r="B120" s="863"/>
      <c r="C120" s="863"/>
      <c r="D120" s="664"/>
      <c r="E120" s="664"/>
      <c r="F120" s="674" t="s">
        <v>336</v>
      </c>
      <c r="G120" s="672"/>
      <c r="H120" s="675"/>
      <c r="I120" s="664"/>
      <c r="J120" s="676"/>
      <c r="K120" s="659"/>
      <c r="L120" s="670">
        <f>ROUNDDOWN(L116+L119,1)</f>
        <v>173.6</v>
      </c>
    </row>
    <row r="121" spans="2:12" ht="15.75" customHeight="1">
      <c r="B121" s="863"/>
      <c r="C121" s="863"/>
      <c r="D121" s="677"/>
      <c r="E121" s="677"/>
      <c r="F121" s="678" t="s">
        <v>337</v>
      </c>
      <c r="G121" s="653">
        <v>0.13614999999999999</v>
      </c>
      <c r="H121" s="679"/>
      <c r="I121" s="657"/>
      <c r="J121" s="679"/>
      <c r="K121" s="659"/>
      <c r="L121" s="673">
        <f>L120*$G121</f>
        <v>23.635639999999999</v>
      </c>
    </row>
    <row r="122" spans="2:12" ht="15.75" customHeight="1">
      <c r="B122" s="863"/>
      <c r="C122" s="863"/>
      <c r="D122" s="677"/>
      <c r="E122" s="677"/>
      <c r="F122" s="680"/>
      <c r="G122" s="666"/>
      <c r="H122" s="679"/>
      <c r="I122" s="657"/>
      <c r="J122" s="679"/>
      <c r="K122" s="659"/>
      <c r="L122" s="673">
        <f>SUM(L120:L121)</f>
        <v>197.23563999999999</v>
      </c>
    </row>
    <row r="123" spans="2:12" ht="15.75" customHeight="1">
      <c r="B123" s="863"/>
      <c r="C123" s="863"/>
      <c r="D123" s="677"/>
      <c r="E123" s="677"/>
      <c r="F123" s="678" t="s">
        <v>786</v>
      </c>
      <c r="G123" s="666"/>
      <c r="H123" s="679"/>
      <c r="I123" s="657"/>
      <c r="J123" s="679"/>
      <c r="K123" s="681"/>
      <c r="L123" s="682">
        <f>ROUND(L122,0)</f>
        <v>197</v>
      </c>
    </row>
    <row r="124" spans="2:12" ht="15.75" customHeight="1">
      <c r="B124" s="863"/>
      <c r="C124" s="863"/>
      <c r="D124" s="677"/>
      <c r="E124" s="677"/>
      <c r="F124" s="678" t="s">
        <v>787</v>
      </c>
      <c r="G124" s="666"/>
      <c r="H124" s="679"/>
      <c r="I124" s="657"/>
      <c r="J124" s="679"/>
      <c r="K124" s="681"/>
      <c r="L124" s="682">
        <f>L165</f>
        <v>92</v>
      </c>
    </row>
    <row r="125" spans="2:12" ht="15.75" customHeight="1">
      <c r="B125" s="863"/>
      <c r="C125" s="863"/>
      <c r="D125" s="677"/>
      <c r="E125" s="677"/>
      <c r="F125" s="678" t="s">
        <v>788</v>
      </c>
      <c r="G125" s="666"/>
      <c r="H125" s="679"/>
      <c r="I125" s="657"/>
      <c r="J125" s="679"/>
      <c r="K125" s="681"/>
      <c r="L125" s="682">
        <f>L123+L124</f>
        <v>289</v>
      </c>
    </row>
    <row r="126" spans="2:12" ht="13.5" customHeight="1">
      <c r="B126" s="608"/>
      <c r="C126" s="608"/>
      <c r="D126" s="609"/>
      <c r="E126" s="609"/>
      <c r="F126" s="610"/>
      <c r="G126" s="611"/>
      <c r="H126" s="612"/>
      <c r="I126" s="613"/>
      <c r="J126" s="612"/>
      <c r="K126" s="614"/>
      <c r="L126" s="615"/>
    </row>
    <row r="127" spans="2:12" ht="37.200000000000003" customHeight="1">
      <c r="B127" s="853">
        <v>27</v>
      </c>
      <c r="C127" s="853">
        <v>68</v>
      </c>
      <c r="D127" s="663"/>
      <c r="E127" s="663"/>
      <c r="F127" s="854" t="s">
        <v>789</v>
      </c>
      <c r="G127" s="854"/>
      <c r="H127" s="854"/>
      <c r="I127" s="854"/>
      <c r="J127" s="854"/>
      <c r="K127" s="854"/>
      <c r="L127" s="854"/>
    </row>
    <row r="128" spans="2:12" ht="15" customHeight="1">
      <c r="B128" s="848"/>
      <c r="C128" s="848"/>
      <c r="D128" s="664"/>
      <c r="E128" s="664"/>
      <c r="F128" s="665" t="s">
        <v>382</v>
      </c>
      <c r="G128" s="666"/>
      <c r="H128" s="667"/>
      <c r="I128" s="668"/>
      <c r="J128" s="667"/>
      <c r="K128" s="669"/>
      <c r="L128" s="670"/>
    </row>
    <row r="129" spans="2:12" ht="15" customHeight="1">
      <c r="B129" s="848"/>
      <c r="C129" s="848"/>
      <c r="D129" s="664">
        <v>1</v>
      </c>
      <c r="E129" s="664"/>
      <c r="F129" s="667" t="s">
        <v>327</v>
      </c>
      <c r="G129" s="666">
        <v>0.7</v>
      </c>
      <c r="H129" s="671" t="s">
        <v>328</v>
      </c>
      <c r="I129" s="668">
        <v>1</v>
      </c>
      <c r="J129" s="671" t="s">
        <v>328</v>
      </c>
      <c r="K129" s="669">
        <v>660</v>
      </c>
      <c r="L129" s="670">
        <f>SUM(G129*K129/I129)</f>
        <v>461.99999999999994</v>
      </c>
    </row>
    <row r="130" spans="2:12" ht="15" customHeight="1">
      <c r="B130" s="848"/>
      <c r="C130" s="848"/>
      <c r="D130" s="664">
        <v>2</v>
      </c>
      <c r="E130" s="664"/>
      <c r="F130" s="667" t="s">
        <v>358</v>
      </c>
      <c r="G130" s="666">
        <v>1</v>
      </c>
      <c r="H130" s="671" t="s">
        <v>328</v>
      </c>
      <c r="I130" s="668">
        <v>1</v>
      </c>
      <c r="J130" s="671" t="s">
        <v>328</v>
      </c>
      <c r="K130" s="669">
        <v>550</v>
      </c>
      <c r="L130" s="670">
        <f>SUM(G130*K130/I130)</f>
        <v>550</v>
      </c>
    </row>
    <row r="131" spans="2:12" ht="15" customHeight="1">
      <c r="B131" s="848"/>
      <c r="C131" s="848"/>
      <c r="D131" s="664">
        <v>3</v>
      </c>
      <c r="E131" s="664"/>
      <c r="F131" s="667" t="s">
        <v>329</v>
      </c>
      <c r="G131" s="666">
        <v>1</v>
      </c>
      <c r="H131" s="671" t="s">
        <v>328</v>
      </c>
      <c r="I131" s="668">
        <v>1</v>
      </c>
      <c r="J131" s="671" t="s">
        <v>328</v>
      </c>
      <c r="K131" s="669">
        <v>550</v>
      </c>
      <c r="L131" s="669">
        <f>SUM(G131*K131/I131)</f>
        <v>550</v>
      </c>
    </row>
    <row r="132" spans="2:12" ht="15" customHeight="1">
      <c r="B132" s="848"/>
      <c r="C132" s="848"/>
      <c r="D132" s="664"/>
      <c r="E132" s="664"/>
      <c r="F132" s="672" t="s">
        <v>383</v>
      </c>
      <c r="G132" s="666"/>
      <c r="H132" s="671"/>
      <c r="I132" s="668"/>
      <c r="J132" s="671"/>
      <c r="K132" s="669"/>
      <c r="L132" s="670">
        <f>SUM(L129:L131)</f>
        <v>1562</v>
      </c>
    </row>
    <row r="133" spans="2:12" ht="15" customHeight="1">
      <c r="B133" s="848"/>
      <c r="C133" s="848"/>
      <c r="D133" s="664"/>
      <c r="E133" s="664"/>
      <c r="F133" s="672" t="s">
        <v>384</v>
      </c>
      <c r="G133" s="666"/>
      <c r="H133" s="671"/>
      <c r="I133" s="668"/>
      <c r="J133" s="671"/>
      <c r="K133" s="669"/>
      <c r="L133" s="673">
        <f>SUM(L132/100)</f>
        <v>15.62</v>
      </c>
    </row>
    <row r="134" spans="2:12" ht="15" customHeight="1">
      <c r="B134" s="848"/>
      <c r="C134" s="848"/>
      <c r="D134" s="664"/>
      <c r="E134" s="664"/>
      <c r="F134" s="672" t="s">
        <v>385</v>
      </c>
      <c r="G134" s="666"/>
      <c r="H134" s="671"/>
      <c r="I134" s="668"/>
      <c r="J134" s="671"/>
      <c r="K134" s="669"/>
      <c r="L134" s="670"/>
    </row>
    <row r="135" spans="2:12" ht="99.75" customHeight="1">
      <c r="B135" s="848"/>
      <c r="C135" s="848"/>
      <c r="D135" s="664" t="s">
        <v>386</v>
      </c>
      <c r="E135" s="668" t="s">
        <v>390</v>
      </c>
      <c r="F135" s="672" t="s">
        <v>790</v>
      </c>
      <c r="G135" s="666">
        <v>1</v>
      </c>
      <c r="H135" s="667" t="s">
        <v>334</v>
      </c>
      <c r="I135" s="668">
        <v>1</v>
      </c>
      <c r="J135" s="667" t="s">
        <v>334</v>
      </c>
      <c r="K135" s="669">
        <v>56</v>
      </c>
      <c r="L135" s="670">
        <f>SUM(G135*K135/I135)</f>
        <v>56</v>
      </c>
    </row>
    <row r="136" spans="2:12" ht="15" customHeight="1">
      <c r="B136" s="848"/>
      <c r="C136" s="848"/>
      <c r="D136" s="664"/>
      <c r="E136" s="664"/>
      <c r="F136" s="672" t="s">
        <v>388</v>
      </c>
      <c r="G136" s="666"/>
      <c r="H136" s="667"/>
      <c r="I136" s="668"/>
      <c r="J136" s="667"/>
      <c r="K136" s="669"/>
      <c r="L136" s="670">
        <f>SUM(L135:L135)</f>
        <v>56</v>
      </c>
    </row>
    <row r="137" spans="2:12" ht="26.4">
      <c r="B137" s="848"/>
      <c r="C137" s="848"/>
      <c r="D137" s="664"/>
      <c r="E137" s="664"/>
      <c r="F137" s="674" t="s">
        <v>336</v>
      </c>
      <c r="G137" s="672"/>
      <c r="H137" s="675"/>
      <c r="I137" s="664"/>
      <c r="J137" s="676"/>
      <c r="K137" s="659"/>
      <c r="L137" s="670">
        <f>ROUNDDOWN(L133+L136,1)</f>
        <v>71.599999999999994</v>
      </c>
    </row>
    <row r="138" spans="2:12" ht="15" customHeight="1">
      <c r="B138" s="848"/>
      <c r="C138" s="848"/>
      <c r="D138" s="677"/>
      <c r="E138" s="677"/>
      <c r="F138" s="678" t="s">
        <v>337</v>
      </c>
      <c r="G138" s="653">
        <v>0.13614999999999999</v>
      </c>
      <c r="H138" s="679"/>
      <c r="I138" s="657"/>
      <c r="J138" s="679"/>
      <c r="K138" s="659"/>
      <c r="L138" s="673">
        <f>L137*$G138</f>
        <v>9.7483399999999989</v>
      </c>
    </row>
    <row r="139" spans="2:12" ht="15" customHeight="1">
      <c r="B139" s="848"/>
      <c r="C139" s="848"/>
      <c r="D139" s="677"/>
      <c r="E139" s="677"/>
      <c r="F139" s="680"/>
      <c r="G139" s="666"/>
      <c r="H139" s="679"/>
      <c r="I139" s="657"/>
      <c r="J139" s="679"/>
      <c r="K139" s="659"/>
      <c r="L139" s="673">
        <f>SUM(L137:L138)</f>
        <v>81.348339999999993</v>
      </c>
    </row>
    <row r="140" spans="2:12" ht="15" customHeight="1">
      <c r="B140" s="848"/>
      <c r="C140" s="848"/>
      <c r="D140" s="677"/>
      <c r="E140" s="677"/>
      <c r="F140" s="678" t="s">
        <v>786</v>
      </c>
      <c r="G140" s="666"/>
      <c r="H140" s="679"/>
      <c r="I140" s="657"/>
      <c r="J140" s="679"/>
      <c r="K140" s="681"/>
      <c r="L140" s="682">
        <f>ROUND(L139,0)</f>
        <v>81</v>
      </c>
    </row>
    <row r="141" spans="2:12" ht="15" customHeight="1">
      <c r="B141" s="848"/>
      <c r="C141" s="848"/>
      <c r="D141" s="677"/>
      <c r="E141" s="677"/>
      <c r="F141" s="678" t="s">
        <v>787</v>
      </c>
      <c r="G141" s="666"/>
      <c r="H141" s="679"/>
      <c r="I141" s="657"/>
      <c r="J141" s="679"/>
      <c r="K141" s="681"/>
      <c r="L141" s="682">
        <f>L165</f>
        <v>92</v>
      </c>
    </row>
    <row r="142" spans="2:12" ht="15" customHeight="1">
      <c r="B142" s="849"/>
      <c r="C142" s="849"/>
      <c r="D142" s="677"/>
      <c r="E142" s="677"/>
      <c r="F142" s="678" t="s">
        <v>788</v>
      </c>
      <c r="G142" s="666"/>
      <c r="H142" s="679"/>
      <c r="I142" s="657"/>
      <c r="J142" s="679"/>
      <c r="K142" s="681"/>
      <c r="L142" s="682">
        <f>L140+L141</f>
        <v>173</v>
      </c>
    </row>
    <row r="143" spans="2:12">
      <c r="B143" s="683"/>
      <c r="C143" s="683"/>
      <c r="D143" s="684"/>
      <c r="E143" s="684"/>
      <c r="F143" s="685"/>
      <c r="G143" s="686"/>
      <c r="H143" s="687"/>
      <c r="I143" s="688"/>
      <c r="J143" s="687"/>
      <c r="K143" s="689"/>
      <c r="L143" s="690"/>
    </row>
    <row r="144" spans="2:12" ht="58.5" customHeight="1">
      <c r="B144" s="848">
        <v>28</v>
      </c>
      <c r="C144" s="848" t="s">
        <v>791</v>
      </c>
      <c r="D144" s="691"/>
      <c r="E144" s="691"/>
      <c r="F144" s="850" t="s">
        <v>392</v>
      </c>
      <c r="G144" s="850"/>
      <c r="H144" s="850"/>
      <c r="I144" s="850"/>
      <c r="J144" s="850"/>
      <c r="K144" s="850"/>
      <c r="L144" s="850"/>
    </row>
    <row r="145" spans="2:12" ht="16.5" customHeight="1">
      <c r="B145" s="848"/>
      <c r="C145" s="848"/>
      <c r="D145" s="664"/>
      <c r="E145" s="664"/>
      <c r="F145" s="674" t="s">
        <v>344</v>
      </c>
      <c r="G145" s="851"/>
      <c r="H145" s="851"/>
      <c r="I145" s="852"/>
      <c r="J145" s="852"/>
      <c r="K145" s="669"/>
      <c r="L145" s="669"/>
    </row>
    <row r="146" spans="2:12" ht="16.5" customHeight="1">
      <c r="B146" s="848"/>
      <c r="C146" s="848"/>
      <c r="D146" s="664">
        <v>1</v>
      </c>
      <c r="E146" s="664"/>
      <c r="F146" s="667" t="s">
        <v>327</v>
      </c>
      <c r="G146" s="666">
        <v>2</v>
      </c>
      <c r="H146" s="671" t="s">
        <v>328</v>
      </c>
      <c r="I146" s="668">
        <v>1</v>
      </c>
      <c r="J146" s="671" t="s">
        <v>328</v>
      </c>
      <c r="K146" s="669">
        <v>660</v>
      </c>
      <c r="L146" s="669">
        <f>SUM(G146*K146/I146)</f>
        <v>1320</v>
      </c>
    </row>
    <row r="147" spans="2:12" ht="16.5" customHeight="1">
      <c r="B147" s="848"/>
      <c r="C147" s="848"/>
      <c r="D147" s="664">
        <v>2</v>
      </c>
      <c r="E147" s="664"/>
      <c r="F147" s="667" t="s">
        <v>358</v>
      </c>
      <c r="G147" s="666">
        <v>2</v>
      </c>
      <c r="H147" s="671" t="s">
        <v>328</v>
      </c>
      <c r="I147" s="668">
        <v>1</v>
      </c>
      <c r="J147" s="671" t="s">
        <v>328</v>
      </c>
      <c r="K147" s="669">
        <v>550</v>
      </c>
      <c r="L147" s="669">
        <f>SUM(G147*K147/I147)</f>
        <v>1100</v>
      </c>
    </row>
    <row r="148" spans="2:12" ht="16.5" customHeight="1">
      <c r="B148" s="848"/>
      <c r="C148" s="848"/>
      <c r="D148" s="664">
        <v>3</v>
      </c>
      <c r="E148" s="664"/>
      <c r="F148" s="667" t="s">
        <v>329</v>
      </c>
      <c r="G148" s="666">
        <v>2</v>
      </c>
      <c r="H148" s="671" t="s">
        <v>328</v>
      </c>
      <c r="I148" s="668">
        <v>1</v>
      </c>
      <c r="J148" s="671" t="s">
        <v>328</v>
      </c>
      <c r="K148" s="669">
        <v>550</v>
      </c>
      <c r="L148" s="669">
        <f>SUM(G148*K148/I148)</f>
        <v>1100</v>
      </c>
    </row>
    <row r="149" spans="2:12" ht="16.5" customHeight="1">
      <c r="B149" s="848"/>
      <c r="C149" s="848"/>
      <c r="D149" s="664">
        <v>4</v>
      </c>
      <c r="E149" s="664"/>
      <c r="F149" s="692" t="s">
        <v>359</v>
      </c>
      <c r="G149" s="666"/>
      <c r="H149" s="671" t="s">
        <v>328</v>
      </c>
      <c r="I149" s="668">
        <v>1</v>
      </c>
      <c r="J149" s="671" t="s">
        <v>328</v>
      </c>
      <c r="K149" s="669">
        <v>580</v>
      </c>
      <c r="L149" s="669">
        <f>SUM(G149*K149/I149)</f>
        <v>0</v>
      </c>
    </row>
    <row r="150" spans="2:12" ht="16.5" customHeight="1">
      <c r="B150" s="848"/>
      <c r="C150" s="848"/>
      <c r="D150" s="677"/>
      <c r="E150" s="677"/>
      <c r="F150" s="693" t="s">
        <v>393</v>
      </c>
      <c r="G150" s="666"/>
      <c r="H150" s="667"/>
      <c r="I150" s="657"/>
      <c r="J150" s="667"/>
      <c r="K150" s="669"/>
      <c r="L150" s="659">
        <f>SUM(L146:L149)</f>
        <v>3520</v>
      </c>
    </row>
    <row r="151" spans="2:12" ht="16.5" customHeight="1">
      <c r="B151" s="848"/>
      <c r="C151" s="848"/>
      <c r="D151" s="664"/>
      <c r="E151" s="664"/>
      <c r="F151" s="693" t="s">
        <v>394</v>
      </c>
      <c r="G151" s="676"/>
      <c r="H151" s="667"/>
      <c r="I151" s="657"/>
      <c r="J151" s="667"/>
      <c r="K151" s="669"/>
      <c r="L151" s="659">
        <f>SUM(L150/100)</f>
        <v>35.200000000000003</v>
      </c>
    </row>
    <row r="152" spans="2:12" ht="16.5" customHeight="1">
      <c r="B152" s="848"/>
      <c r="C152" s="848"/>
      <c r="D152" s="664"/>
      <c r="E152" s="664"/>
      <c r="F152" s="674" t="s">
        <v>331</v>
      </c>
      <c r="G152" s="666"/>
      <c r="H152" s="667"/>
      <c r="I152" s="657"/>
      <c r="J152" s="667"/>
      <c r="K152" s="669"/>
      <c r="L152" s="659"/>
    </row>
    <row r="153" spans="2:12" ht="16.5" customHeight="1">
      <c r="B153" s="848"/>
      <c r="C153" s="848"/>
      <c r="D153" s="664" t="s">
        <v>361</v>
      </c>
      <c r="E153" s="664"/>
      <c r="F153" s="667" t="s">
        <v>375</v>
      </c>
      <c r="G153" s="666">
        <v>25</v>
      </c>
      <c r="H153" s="671" t="s">
        <v>395</v>
      </c>
      <c r="I153" s="668">
        <v>1</v>
      </c>
      <c r="J153" s="671" t="s">
        <v>191</v>
      </c>
      <c r="K153" s="669">
        <v>9</v>
      </c>
      <c r="L153" s="669">
        <f t="shared" ref="L153:L159" si="0">SUM(G153*K153/I153)</f>
        <v>225</v>
      </c>
    </row>
    <row r="154" spans="2:12" ht="16.5" customHeight="1">
      <c r="B154" s="848"/>
      <c r="C154" s="848"/>
      <c r="D154" s="664" t="s">
        <v>396</v>
      </c>
      <c r="E154" s="664"/>
      <c r="F154" s="672" t="s">
        <v>397</v>
      </c>
      <c r="G154" s="666">
        <v>200</v>
      </c>
      <c r="H154" s="671" t="s">
        <v>0</v>
      </c>
      <c r="I154" s="668">
        <v>100</v>
      </c>
      <c r="J154" s="671" t="s">
        <v>0</v>
      </c>
      <c r="K154" s="669">
        <v>43</v>
      </c>
      <c r="L154" s="669">
        <f t="shared" si="0"/>
        <v>86</v>
      </c>
    </row>
    <row r="155" spans="2:12" ht="16.5" customHeight="1">
      <c r="B155" s="848"/>
      <c r="C155" s="848"/>
      <c r="D155" s="664" t="s">
        <v>398</v>
      </c>
      <c r="E155" s="664" t="s">
        <v>346</v>
      </c>
      <c r="F155" s="672" t="s">
        <v>399</v>
      </c>
      <c r="G155" s="666">
        <v>200</v>
      </c>
      <c r="H155" s="671" t="s">
        <v>0</v>
      </c>
      <c r="I155" s="668">
        <v>100</v>
      </c>
      <c r="J155" s="671" t="s">
        <v>0</v>
      </c>
      <c r="K155" s="669">
        <v>128</v>
      </c>
      <c r="L155" s="669">
        <f t="shared" si="0"/>
        <v>256</v>
      </c>
    </row>
    <row r="156" spans="2:12">
      <c r="B156" s="848"/>
      <c r="C156" s="848"/>
      <c r="D156" s="664" t="s">
        <v>400</v>
      </c>
      <c r="E156" s="664" t="s">
        <v>355</v>
      </c>
      <c r="F156" s="672" t="s">
        <v>401</v>
      </c>
      <c r="G156" s="666">
        <v>200</v>
      </c>
      <c r="H156" s="671" t="s">
        <v>0</v>
      </c>
      <c r="I156" s="668">
        <v>100</v>
      </c>
      <c r="J156" s="671" t="s">
        <v>0</v>
      </c>
      <c r="K156" s="669">
        <v>279</v>
      </c>
      <c r="L156" s="669">
        <f t="shared" si="0"/>
        <v>558</v>
      </c>
    </row>
    <row r="157" spans="2:12" ht="26.4">
      <c r="B157" s="848"/>
      <c r="C157" s="848"/>
      <c r="D157" s="694" t="s">
        <v>402</v>
      </c>
      <c r="E157" s="664" t="s">
        <v>355</v>
      </c>
      <c r="F157" s="672" t="s">
        <v>403</v>
      </c>
      <c r="G157" s="666">
        <v>12</v>
      </c>
      <c r="H157" s="671" t="s">
        <v>0</v>
      </c>
      <c r="I157" s="668">
        <v>1</v>
      </c>
      <c r="J157" s="671" t="s">
        <v>0</v>
      </c>
      <c r="K157" s="669">
        <v>25</v>
      </c>
      <c r="L157" s="669">
        <f t="shared" si="0"/>
        <v>300</v>
      </c>
    </row>
    <row r="158" spans="2:12" ht="26.4">
      <c r="B158" s="848"/>
      <c r="C158" s="848"/>
      <c r="D158" s="664" t="s">
        <v>404</v>
      </c>
      <c r="E158" s="664" t="s">
        <v>355</v>
      </c>
      <c r="F158" s="672" t="s">
        <v>405</v>
      </c>
      <c r="G158" s="666">
        <v>12</v>
      </c>
      <c r="H158" s="671" t="s">
        <v>0</v>
      </c>
      <c r="I158" s="668">
        <v>1</v>
      </c>
      <c r="J158" s="671" t="s">
        <v>0</v>
      </c>
      <c r="K158" s="669">
        <v>10</v>
      </c>
      <c r="L158" s="669">
        <f t="shared" si="0"/>
        <v>120</v>
      </c>
    </row>
    <row r="159" spans="2:12" ht="39.6">
      <c r="B159" s="848"/>
      <c r="C159" s="848"/>
      <c r="D159" s="664" t="s">
        <v>406</v>
      </c>
      <c r="E159" s="668" t="s">
        <v>355</v>
      </c>
      <c r="F159" s="672" t="s">
        <v>407</v>
      </c>
      <c r="G159" s="666">
        <v>100</v>
      </c>
      <c r="H159" s="671" t="s">
        <v>333</v>
      </c>
      <c r="I159" s="668">
        <v>1</v>
      </c>
      <c r="J159" s="671" t="s">
        <v>333</v>
      </c>
      <c r="K159" s="669">
        <v>30</v>
      </c>
      <c r="L159" s="669">
        <f t="shared" si="0"/>
        <v>3000</v>
      </c>
    </row>
    <row r="160" spans="2:12" ht="15" customHeight="1">
      <c r="B160" s="848"/>
      <c r="C160" s="848"/>
      <c r="D160" s="677"/>
      <c r="E160" s="677"/>
      <c r="F160" s="693" t="s">
        <v>408</v>
      </c>
      <c r="G160" s="666"/>
      <c r="H160" s="671"/>
      <c r="I160" s="668"/>
      <c r="J160" s="671"/>
      <c r="K160" s="669"/>
      <c r="L160" s="659">
        <f>SUM(L153:L159)</f>
        <v>4545</v>
      </c>
    </row>
    <row r="161" spans="2:12" ht="15" customHeight="1">
      <c r="B161" s="848"/>
      <c r="C161" s="848"/>
      <c r="D161" s="664"/>
      <c r="E161" s="664"/>
      <c r="F161" s="693" t="s">
        <v>409</v>
      </c>
      <c r="G161" s="676"/>
      <c r="H161" s="671"/>
      <c r="I161" s="668"/>
      <c r="J161" s="671"/>
      <c r="K161" s="669"/>
      <c r="L161" s="659">
        <f>SUM(L160/100)</f>
        <v>45.45</v>
      </c>
    </row>
    <row r="162" spans="2:12" ht="26.4">
      <c r="B162" s="848"/>
      <c r="C162" s="848"/>
      <c r="D162" s="677"/>
      <c r="E162" s="677"/>
      <c r="F162" s="674" t="s">
        <v>336</v>
      </c>
      <c r="G162" s="693"/>
      <c r="H162" s="655"/>
      <c r="I162" s="677"/>
      <c r="J162" s="655"/>
      <c r="K162" s="669"/>
      <c r="L162" s="673">
        <f>ROUNDDOWN(L151+L161,1)</f>
        <v>80.599999999999994</v>
      </c>
    </row>
    <row r="163" spans="2:12" ht="15" customHeight="1">
      <c r="B163" s="848"/>
      <c r="C163" s="848"/>
      <c r="D163" s="677"/>
      <c r="E163" s="677"/>
      <c r="F163" s="678" t="s">
        <v>337</v>
      </c>
      <c r="G163" s="653">
        <v>0.13614999999999999</v>
      </c>
      <c r="H163" s="679"/>
      <c r="I163" s="657"/>
      <c r="J163" s="679"/>
      <c r="K163" s="659"/>
      <c r="L163" s="673">
        <f>L162*G163</f>
        <v>10.97369</v>
      </c>
    </row>
    <row r="164" spans="2:12" ht="15" customHeight="1">
      <c r="B164" s="848"/>
      <c r="C164" s="848"/>
      <c r="D164" s="677"/>
      <c r="E164" s="677"/>
      <c r="F164" s="680"/>
      <c r="G164" s="666"/>
      <c r="H164" s="679"/>
      <c r="I164" s="657"/>
      <c r="J164" s="679"/>
      <c r="K164" s="659"/>
      <c r="L164" s="673">
        <f>SUM(L162:L163)</f>
        <v>91.573689999999999</v>
      </c>
    </row>
    <row r="165" spans="2:12" ht="15" customHeight="1">
      <c r="B165" s="849"/>
      <c r="C165" s="849"/>
      <c r="D165" s="677"/>
      <c r="E165" s="677"/>
      <c r="F165" s="678" t="s">
        <v>389</v>
      </c>
      <c r="G165" s="666"/>
      <c r="H165" s="679"/>
      <c r="I165" s="657"/>
      <c r="J165" s="679"/>
      <c r="K165" s="681"/>
      <c r="L165" s="673">
        <f>ROUND(L164,0)</f>
        <v>92</v>
      </c>
    </row>
    <row r="166" spans="2:12">
      <c r="B166" s="608"/>
      <c r="C166" s="608"/>
      <c r="D166" s="609"/>
      <c r="E166" s="609"/>
      <c r="F166" s="610"/>
      <c r="G166" s="611"/>
      <c r="H166" s="612"/>
      <c r="I166" s="613"/>
      <c r="J166" s="612"/>
      <c r="K166" s="614"/>
      <c r="L166" s="615"/>
    </row>
    <row r="167" spans="2:12" ht="28.5" customHeight="1">
      <c r="B167" s="853">
        <v>29</v>
      </c>
      <c r="C167" s="853">
        <v>69</v>
      </c>
      <c r="D167" s="663"/>
      <c r="E167" s="663"/>
      <c r="F167" s="854" t="s">
        <v>792</v>
      </c>
      <c r="G167" s="854"/>
      <c r="H167" s="854"/>
      <c r="I167" s="854"/>
      <c r="J167" s="854"/>
      <c r="K167" s="854"/>
      <c r="L167" s="854"/>
    </row>
    <row r="168" spans="2:12" ht="15" customHeight="1">
      <c r="B168" s="848"/>
      <c r="C168" s="848"/>
      <c r="D168" s="664"/>
      <c r="E168" s="664"/>
      <c r="F168" s="665" t="s">
        <v>382</v>
      </c>
      <c r="G168" s="666"/>
      <c r="H168" s="667"/>
      <c r="I168" s="668"/>
      <c r="J168" s="667"/>
      <c r="K168" s="669"/>
      <c r="L168" s="670"/>
    </row>
    <row r="169" spans="2:12" ht="15" customHeight="1">
      <c r="B169" s="848"/>
      <c r="C169" s="848"/>
      <c r="D169" s="664">
        <v>1</v>
      </c>
      <c r="E169" s="664"/>
      <c r="F169" s="667" t="s">
        <v>327</v>
      </c>
      <c r="G169" s="666">
        <v>0.7</v>
      </c>
      <c r="H169" s="671" t="s">
        <v>328</v>
      </c>
      <c r="I169" s="668">
        <v>1</v>
      </c>
      <c r="J169" s="671" t="s">
        <v>328</v>
      </c>
      <c r="K169" s="669">
        <v>660</v>
      </c>
      <c r="L169" s="670">
        <f>SUM(G169*K169/I169)</f>
        <v>461.99999999999994</v>
      </c>
    </row>
    <row r="170" spans="2:12" ht="15" customHeight="1">
      <c r="B170" s="848"/>
      <c r="C170" s="848"/>
      <c r="D170" s="664">
        <v>2</v>
      </c>
      <c r="E170" s="664"/>
      <c r="F170" s="667" t="s">
        <v>358</v>
      </c>
      <c r="G170" s="666">
        <v>1</v>
      </c>
      <c r="H170" s="671" t="s">
        <v>328</v>
      </c>
      <c r="I170" s="668">
        <v>1</v>
      </c>
      <c r="J170" s="671" t="s">
        <v>328</v>
      </c>
      <c r="K170" s="669">
        <v>550</v>
      </c>
      <c r="L170" s="670">
        <f>SUM(G170*K170/I170)</f>
        <v>550</v>
      </c>
    </row>
    <row r="171" spans="2:12" ht="15" customHeight="1">
      <c r="B171" s="848"/>
      <c r="C171" s="848"/>
      <c r="D171" s="664">
        <v>3</v>
      </c>
      <c r="E171" s="664"/>
      <c r="F171" s="667" t="s">
        <v>329</v>
      </c>
      <c r="G171" s="666">
        <v>1</v>
      </c>
      <c r="H171" s="671" t="s">
        <v>328</v>
      </c>
      <c r="I171" s="668">
        <v>1</v>
      </c>
      <c r="J171" s="671" t="s">
        <v>328</v>
      </c>
      <c r="K171" s="669">
        <v>550</v>
      </c>
      <c r="L171" s="669">
        <f>SUM(G171*K171/I171)</f>
        <v>550</v>
      </c>
    </row>
    <row r="172" spans="2:12" ht="15" customHeight="1">
      <c r="B172" s="848"/>
      <c r="C172" s="848"/>
      <c r="D172" s="664"/>
      <c r="E172" s="664"/>
      <c r="F172" s="672" t="s">
        <v>383</v>
      </c>
      <c r="G172" s="666"/>
      <c r="H172" s="671"/>
      <c r="I172" s="668"/>
      <c r="J172" s="671"/>
      <c r="K172" s="669"/>
      <c r="L172" s="670">
        <f>SUM(L169:L171)</f>
        <v>1562</v>
      </c>
    </row>
    <row r="173" spans="2:12" ht="15" customHeight="1">
      <c r="B173" s="848"/>
      <c r="C173" s="848"/>
      <c r="D173" s="664"/>
      <c r="E173" s="664"/>
      <c r="F173" s="672" t="s">
        <v>384</v>
      </c>
      <c r="G173" s="666"/>
      <c r="H173" s="671"/>
      <c r="I173" s="668"/>
      <c r="J173" s="671"/>
      <c r="K173" s="669"/>
      <c r="L173" s="673">
        <f>SUM(L172/100)</f>
        <v>15.62</v>
      </c>
    </row>
    <row r="174" spans="2:12" ht="15" customHeight="1">
      <c r="B174" s="848"/>
      <c r="C174" s="848"/>
      <c r="D174" s="664"/>
      <c r="E174" s="664"/>
      <c r="F174" s="672" t="s">
        <v>385</v>
      </c>
      <c r="G174" s="666"/>
      <c r="H174" s="671"/>
      <c r="I174" s="668"/>
      <c r="J174" s="671"/>
      <c r="K174" s="669"/>
      <c r="L174" s="670"/>
    </row>
    <row r="175" spans="2:12" ht="145.19999999999999">
      <c r="B175" s="848"/>
      <c r="C175" s="848"/>
      <c r="D175" s="664" t="s">
        <v>386</v>
      </c>
      <c r="E175" s="668" t="s">
        <v>793</v>
      </c>
      <c r="F175" s="672" t="s">
        <v>391</v>
      </c>
      <c r="G175" s="666">
        <v>1</v>
      </c>
      <c r="H175" s="667" t="s">
        <v>334</v>
      </c>
      <c r="I175" s="668">
        <v>1</v>
      </c>
      <c r="J175" s="667" t="s">
        <v>334</v>
      </c>
      <c r="K175" s="669">
        <v>99</v>
      </c>
      <c r="L175" s="670">
        <f>SUM(G175*K175/I175)</f>
        <v>99</v>
      </c>
    </row>
    <row r="176" spans="2:12" ht="15" customHeight="1">
      <c r="B176" s="848"/>
      <c r="C176" s="848"/>
      <c r="D176" s="664"/>
      <c r="E176" s="664"/>
      <c r="F176" s="672" t="s">
        <v>388</v>
      </c>
      <c r="G176" s="666"/>
      <c r="H176" s="667"/>
      <c r="I176" s="668"/>
      <c r="J176" s="667"/>
      <c r="K176" s="669"/>
      <c r="L176" s="670">
        <f>SUM(L175:L175)</f>
        <v>99</v>
      </c>
    </row>
    <row r="177" spans="2:12" ht="26.4">
      <c r="B177" s="848"/>
      <c r="C177" s="848"/>
      <c r="D177" s="664"/>
      <c r="E177" s="664"/>
      <c r="F177" s="674" t="s">
        <v>336</v>
      </c>
      <c r="G177" s="672"/>
      <c r="H177" s="675"/>
      <c r="I177" s="664"/>
      <c r="J177" s="676"/>
      <c r="K177" s="659"/>
      <c r="L177" s="670">
        <f>ROUNDDOWN(L173+L176,1)</f>
        <v>114.6</v>
      </c>
    </row>
    <row r="178" spans="2:12" ht="15" customHeight="1">
      <c r="B178" s="848"/>
      <c r="C178" s="848"/>
      <c r="D178" s="677"/>
      <c r="E178" s="677"/>
      <c r="F178" s="678" t="s">
        <v>337</v>
      </c>
      <c r="G178" s="653">
        <v>0.13614999999999999</v>
      </c>
      <c r="H178" s="679"/>
      <c r="I178" s="657"/>
      <c r="J178" s="679"/>
      <c r="K178" s="659"/>
      <c r="L178" s="673">
        <f>L177*$G178</f>
        <v>15.602789999999999</v>
      </c>
    </row>
    <row r="179" spans="2:12" ht="15" customHeight="1">
      <c r="B179" s="848"/>
      <c r="C179" s="848"/>
      <c r="D179" s="677"/>
      <c r="E179" s="677"/>
      <c r="F179" s="680"/>
      <c r="G179" s="666"/>
      <c r="H179" s="679"/>
      <c r="I179" s="657"/>
      <c r="J179" s="679"/>
      <c r="K179" s="659"/>
      <c r="L179" s="673">
        <f>SUM(L177:L178)</f>
        <v>130.20278999999999</v>
      </c>
    </row>
    <row r="180" spans="2:12" ht="15" customHeight="1">
      <c r="B180" s="849"/>
      <c r="C180" s="849"/>
      <c r="D180" s="677"/>
      <c r="E180" s="677"/>
      <c r="F180" s="678" t="s">
        <v>389</v>
      </c>
      <c r="G180" s="666"/>
      <c r="H180" s="679"/>
      <c r="I180" s="657"/>
      <c r="J180" s="679"/>
      <c r="K180" s="681"/>
      <c r="L180" s="682">
        <f>ROUND(L179,0)</f>
        <v>130</v>
      </c>
    </row>
    <row r="181" spans="2:12" ht="7.5" customHeight="1">
      <c r="B181" s="695"/>
    </row>
    <row r="182" spans="2:12">
      <c r="B182" s="695"/>
    </row>
    <row r="183" spans="2:12" ht="39.75" customHeight="1">
      <c r="B183" s="841">
        <v>30</v>
      </c>
      <c r="C183" s="841">
        <v>70</v>
      </c>
      <c r="D183" s="696"/>
      <c r="E183" s="696"/>
      <c r="F183" s="842" t="s">
        <v>794</v>
      </c>
      <c r="G183" s="842"/>
      <c r="H183" s="842"/>
      <c r="I183" s="842"/>
      <c r="J183" s="842"/>
      <c r="K183" s="842"/>
      <c r="L183" s="842"/>
    </row>
    <row r="184" spans="2:12" ht="15" customHeight="1">
      <c r="B184" s="841"/>
      <c r="C184" s="841"/>
      <c r="D184" s="698"/>
      <c r="E184" s="698"/>
      <c r="F184" s="699" t="s">
        <v>365</v>
      </c>
      <c r="G184" s="700"/>
      <c r="H184" s="701"/>
      <c r="I184" s="702"/>
      <c r="J184" s="701"/>
      <c r="K184" s="703"/>
      <c r="L184" s="704"/>
    </row>
    <row r="185" spans="2:12" ht="15" customHeight="1">
      <c r="B185" s="841"/>
      <c r="C185" s="841"/>
      <c r="D185" s="705">
        <v>1</v>
      </c>
      <c r="E185" s="705"/>
      <c r="F185" s="697" t="s">
        <v>327</v>
      </c>
      <c r="G185" s="706">
        <v>0.25</v>
      </c>
      <c r="H185" s="707" t="s">
        <v>328</v>
      </c>
      <c r="I185" s="708">
        <v>1</v>
      </c>
      <c r="J185" s="707" t="s">
        <v>328</v>
      </c>
      <c r="K185" s="709">
        <v>660</v>
      </c>
      <c r="L185" s="710">
        <f>SUM(G185*K185/I185)</f>
        <v>165</v>
      </c>
    </row>
    <row r="186" spans="2:12" ht="15" customHeight="1">
      <c r="B186" s="841"/>
      <c r="C186" s="841"/>
      <c r="D186" s="705">
        <v>2</v>
      </c>
      <c r="E186" s="705"/>
      <c r="F186" s="697" t="s">
        <v>358</v>
      </c>
      <c r="G186" s="706">
        <v>0.25</v>
      </c>
      <c r="H186" s="707" t="s">
        <v>328</v>
      </c>
      <c r="I186" s="708">
        <v>1</v>
      </c>
      <c r="J186" s="707" t="s">
        <v>328</v>
      </c>
      <c r="K186" s="709">
        <v>550</v>
      </c>
      <c r="L186" s="710">
        <f>SUM(G186*K186/I186)</f>
        <v>137.5</v>
      </c>
    </row>
    <row r="187" spans="2:12" ht="15" customHeight="1">
      <c r="B187" s="841"/>
      <c r="C187" s="841"/>
      <c r="D187" s="698">
        <v>3</v>
      </c>
      <c r="E187" s="698"/>
      <c r="F187" s="711" t="s">
        <v>359</v>
      </c>
      <c r="G187" s="706">
        <v>0.15</v>
      </c>
      <c r="H187" s="707" t="s">
        <v>328</v>
      </c>
      <c r="I187" s="708">
        <v>1</v>
      </c>
      <c r="J187" s="707" t="s">
        <v>328</v>
      </c>
      <c r="K187" s="709">
        <v>580</v>
      </c>
      <c r="L187" s="710">
        <f>SUM(G187*K187/I187)</f>
        <v>87</v>
      </c>
    </row>
    <row r="188" spans="2:12" ht="26.4">
      <c r="B188" s="841"/>
      <c r="C188" s="841"/>
      <c r="D188" s="698"/>
      <c r="E188" s="698"/>
      <c r="F188" s="712" t="s">
        <v>795</v>
      </c>
      <c r="G188" s="700"/>
      <c r="H188" s="713"/>
      <c r="I188" s="702"/>
      <c r="J188" s="713"/>
      <c r="K188" s="703"/>
      <c r="L188" s="704">
        <f>SUM(L185:L187)</f>
        <v>389.5</v>
      </c>
    </row>
    <row r="189" spans="2:12" ht="15" customHeight="1">
      <c r="B189" s="841"/>
      <c r="C189" s="841"/>
      <c r="D189" s="696"/>
      <c r="E189" s="696"/>
      <c r="F189" s="699" t="s">
        <v>366</v>
      </c>
      <c r="G189" s="706"/>
      <c r="H189" s="707"/>
      <c r="I189" s="708"/>
      <c r="J189" s="707"/>
      <c r="K189" s="709"/>
      <c r="L189" s="710"/>
    </row>
    <row r="190" spans="2:12" ht="26.4">
      <c r="B190" s="841"/>
      <c r="C190" s="841"/>
      <c r="D190" s="705" t="s">
        <v>796</v>
      </c>
      <c r="E190" s="708" t="s">
        <v>355</v>
      </c>
      <c r="F190" s="714" t="s">
        <v>797</v>
      </c>
      <c r="G190" s="715">
        <v>1</v>
      </c>
      <c r="H190" s="697" t="s">
        <v>0</v>
      </c>
      <c r="I190" s="708">
        <v>1</v>
      </c>
      <c r="J190" s="697" t="s">
        <v>7</v>
      </c>
      <c r="K190" s="706">
        <v>614</v>
      </c>
      <c r="L190" s="710">
        <f>SUM(G190*K190/I190)</f>
        <v>614</v>
      </c>
    </row>
    <row r="191" spans="2:12" ht="26.4">
      <c r="B191" s="841"/>
      <c r="C191" s="841"/>
      <c r="D191" s="705" t="s">
        <v>798</v>
      </c>
      <c r="E191" s="716" t="s">
        <v>412</v>
      </c>
      <c r="F191" s="714" t="s">
        <v>799</v>
      </c>
      <c r="G191" s="715">
        <v>1</v>
      </c>
      <c r="H191" s="697" t="s">
        <v>0</v>
      </c>
      <c r="I191" s="708">
        <v>1</v>
      </c>
      <c r="J191" s="697" t="s">
        <v>7</v>
      </c>
      <c r="K191" s="709">
        <v>2651</v>
      </c>
      <c r="L191" s="710">
        <f>SUM(G191*K191/I191)</f>
        <v>2651</v>
      </c>
    </row>
    <row r="192" spans="2:12" ht="15" customHeight="1">
      <c r="B192" s="841"/>
      <c r="C192" s="841"/>
      <c r="D192" s="705" t="s">
        <v>361</v>
      </c>
      <c r="E192" s="708"/>
      <c r="F192" s="697" t="s">
        <v>375</v>
      </c>
      <c r="G192" s="706">
        <v>5</v>
      </c>
      <c r="H192" s="697" t="s">
        <v>191</v>
      </c>
      <c r="I192" s="708">
        <v>1</v>
      </c>
      <c r="J192" s="697" t="s">
        <v>191</v>
      </c>
      <c r="K192" s="709">
        <v>9</v>
      </c>
      <c r="L192" s="710">
        <f>SUM(G192*K192/I192)</f>
        <v>45</v>
      </c>
    </row>
    <row r="193" spans="2:12" ht="26.4">
      <c r="B193" s="841"/>
      <c r="C193" s="841"/>
      <c r="D193" s="717"/>
      <c r="E193" s="717"/>
      <c r="F193" s="712" t="s">
        <v>800</v>
      </c>
      <c r="G193" s="700"/>
      <c r="H193" s="699"/>
      <c r="I193" s="702"/>
      <c r="J193" s="701"/>
      <c r="K193" s="703"/>
      <c r="L193" s="704">
        <f>SUM(L190:L192)</f>
        <v>3310</v>
      </c>
    </row>
    <row r="194" spans="2:12" ht="26.4">
      <c r="B194" s="841"/>
      <c r="C194" s="841"/>
      <c r="D194" s="698"/>
      <c r="E194" s="698"/>
      <c r="F194" s="699" t="s">
        <v>801</v>
      </c>
      <c r="G194" s="718"/>
      <c r="H194" s="699"/>
      <c r="I194" s="702"/>
      <c r="J194" s="701"/>
      <c r="K194" s="703"/>
      <c r="L194" s="704">
        <f>L188+L193</f>
        <v>3699.5</v>
      </c>
    </row>
    <row r="195" spans="2:12" ht="15" customHeight="1">
      <c r="B195" s="841"/>
      <c r="C195" s="841"/>
      <c r="D195" s="698"/>
      <c r="E195" s="698"/>
      <c r="F195" s="719" t="s">
        <v>337</v>
      </c>
      <c r="G195" s="720">
        <v>0.13614999999999999</v>
      </c>
      <c r="H195" s="713"/>
      <c r="I195" s="702"/>
      <c r="J195" s="713"/>
      <c r="K195" s="703"/>
      <c r="L195" s="704">
        <f>L194*$G195</f>
        <v>503.68692499999997</v>
      </c>
    </row>
    <row r="196" spans="2:12" ht="15" customHeight="1">
      <c r="B196" s="841"/>
      <c r="C196" s="841"/>
      <c r="D196" s="698"/>
      <c r="E196" s="698"/>
      <c r="F196" s="721"/>
      <c r="G196" s="700"/>
      <c r="H196" s="713"/>
      <c r="I196" s="702"/>
      <c r="J196" s="713"/>
      <c r="K196" s="703"/>
      <c r="L196" s="704">
        <f>SUM(L194:L195)</f>
        <v>4203.186925</v>
      </c>
    </row>
    <row r="197" spans="2:12" ht="15" customHeight="1">
      <c r="B197" s="841"/>
      <c r="C197" s="841"/>
      <c r="D197" s="705"/>
      <c r="E197" s="705"/>
      <c r="F197" s="719" t="s">
        <v>338</v>
      </c>
      <c r="G197" s="700"/>
      <c r="H197" s="713"/>
      <c r="I197" s="702"/>
      <c r="J197" s="713"/>
      <c r="K197" s="722"/>
      <c r="L197" s="723">
        <f>ROUND(L196,0)</f>
        <v>4203</v>
      </c>
    </row>
    <row r="198" spans="2:12">
      <c r="B198" s="695"/>
    </row>
    <row r="199" spans="2:12" ht="127.5" customHeight="1">
      <c r="B199" s="843">
        <v>31</v>
      </c>
      <c r="C199" s="843">
        <v>75</v>
      </c>
      <c r="D199" s="844" t="s">
        <v>802</v>
      </c>
      <c r="E199" s="845"/>
      <c r="F199" s="845"/>
      <c r="G199" s="845"/>
      <c r="H199" s="845"/>
      <c r="I199" s="845"/>
      <c r="J199" s="845"/>
      <c r="K199" s="845"/>
      <c r="L199" s="846"/>
    </row>
    <row r="200" spans="2:12" ht="44.7" customHeight="1">
      <c r="B200" s="843"/>
      <c r="C200" s="843"/>
      <c r="D200" s="847" t="s">
        <v>771</v>
      </c>
      <c r="E200" s="847"/>
      <c r="F200" s="463">
        <v>1</v>
      </c>
      <c r="G200" s="724">
        <v>256450</v>
      </c>
      <c r="H200" s="463"/>
      <c r="I200" s="464"/>
      <c r="J200" s="463">
        <v>1</v>
      </c>
      <c r="K200" s="464" t="s">
        <v>430</v>
      </c>
      <c r="L200" s="465">
        <f>IF(H200="",F200*G200,(E200*G200/H200))</f>
        <v>256450</v>
      </c>
    </row>
    <row r="201" spans="2:12" ht="45" customHeight="1">
      <c r="B201" s="843"/>
      <c r="C201" s="843"/>
      <c r="D201" s="847" t="str">
        <f>[159]Input!$C$48</f>
        <v>Overheads &amp; Contractors Profit @ 13.615%</v>
      </c>
      <c r="E201" s="847"/>
      <c r="F201" s="466">
        <v>0.13614999999999999</v>
      </c>
      <c r="G201" s="724">
        <f>L200</f>
        <v>256450</v>
      </c>
      <c r="H201" s="463"/>
      <c r="I201" s="464"/>
      <c r="J201" s="725"/>
      <c r="K201" s="725"/>
      <c r="L201" s="465">
        <f>IF(H201="",F201*G201,(F201*G201/H201))</f>
        <v>34915.667499999996</v>
      </c>
    </row>
    <row r="202" spans="2:12" ht="27.6">
      <c r="B202" s="843"/>
      <c r="C202" s="843"/>
      <c r="D202" s="487" t="s">
        <v>772</v>
      </c>
      <c r="E202" s="467"/>
      <c r="F202" s="468"/>
      <c r="G202" s="467"/>
      <c r="H202" s="467"/>
      <c r="I202" s="468"/>
      <c r="J202" s="725"/>
      <c r="K202" s="725"/>
      <c r="L202" s="398">
        <f>SUM(L200:L201)</f>
        <v>291365.66749999998</v>
      </c>
    </row>
    <row r="203" spans="2:12">
      <c r="B203" s="843"/>
      <c r="C203" s="843"/>
      <c r="D203" s="488"/>
      <c r="E203" s="467"/>
      <c r="F203" s="468"/>
      <c r="G203" s="467"/>
      <c r="H203" s="822" t="s">
        <v>440</v>
      </c>
      <c r="I203" s="822"/>
      <c r="J203" s="725"/>
      <c r="K203" s="725"/>
      <c r="L203" s="726">
        <f>ROUND(L202,0)</f>
        <v>291366</v>
      </c>
    </row>
    <row r="204" spans="2:12">
      <c r="B204" s="695"/>
    </row>
  </sheetData>
  <mergeCells count="55">
    <mergeCell ref="B199:B203"/>
    <mergeCell ref="B1:L1"/>
    <mergeCell ref="B110:B125"/>
    <mergeCell ref="B127:B142"/>
    <mergeCell ref="B144:B165"/>
    <mergeCell ref="B167:B180"/>
    <mergeCell ref="B183:B197"/>
    <mergeCell ref="B50:B63"/>
    <mergeCell ref="B66:B72"/>
    <mergeCell ref="B75:B86"/>
    <mergeCell ref="B89:B104"/>
    <mergeCell ref="B106:B108"/>
    <mergeCell ref="B3:B7"/>
    <mergeCell ref="B9:B13"/>
    <mergeCell ref="B15:B26"/>
    <mergeCell ref="B28:B32"/>
    <mergeCell ref="B34:B48"/>
    <mergeCell ref="C15:C26"/>
    <mergeCell ref="F15:L15"/>
    <mergeCell ref="C3:C7"/>
    <mergeCell ref="F3:L3"/>
    <mergeCell ref="C9:C13"/>
    <mergeCell ref="F9:L9"/>
    <mergeCell ref="C28:C32"/>
    <mergeCell ref="F28:L28"/>
    <mergeCell ref="C34:C48"/>
    <mergeCell ref="F34:L34"/>
    <mergeCell ref="C50:C63"/>
    <mergeCell ref="F50:L50"/>
    <mergeCell ref="C127:C142"/>
    <mergeCell ref="F127:L127"/>
    <mergeCell ref="C66:C72"/>
    <mergeCell ref="F66:L66"/>
    <mergeCell ref="C75:C86"/>
    <mergeCell ref="F75:L75"/>
    <mergeCell ref="C89:C104"/>
    <mergeCell ref="F89:L89"/>
    <mergeCell ref="C106:C108"/>
    <mergeCell ref="F106:L106"/>
    <mergeCell ref="D107:E107"/>
    <mergeCell ref="C110:C125"/>
    <mergeCell ref="F110:L110"/>
    <mergeCell ref="C144:C165"/>
    <mergeCell ref="F144:L144"/>
    <mergeCell ref="G145:H145"/>
    <mergeCell ref="I145:J145"/>
    <mergeCell ref="C167:C180"/>
    <mergeCell ref="F167:L167"/>
    <mergeCell ref="C183:C197"/>
    <mergeCell ref="F183:L183"/>
    <mergeCell ref="C199:C203"/>
    <mergeCell ref="D199:L199"/>
    <mergeCell ref="D200:E200"/>
    <mergeCell ref="D201:E201"/>
    <mergeCell ref="H203:I203"/>
  </mergeCells>
  <pageMargins left="0.70866141732283472" right="0.27559055118110237" top="0.55118110236220474" bottom="0.74803149606299213" header="0.31496062992125984" footer="0.31496062992125984"/>
  <pageSetup paperSize="9" scale="88" orientation="portrait" r:id="rId1"/>
  <rowBreaks count="5" manualBreakCount="5">
    <brk id="27" min="1" max="11" man="1"/>
    <brk id="65" min="1" max="11" man="1"/>
    <brk id="104" min="1" max="11" man="1"/>
    <brk id="142" min="1" max="11" man="1"/>
    <brk id="181" min="1"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seignorage</vt:lpstr>
      <vt:lpstr>Revised Estimate-SECTIONS</vt:lpstr>
      <vt:lpstr>Annexure-1</vt:lpstr>
      <vt:lpstr>GA</vt:lpstr>
      <vt:lpstr>ABSTRACT-1</vt:lpstr>
      <vt:lpstr>C-DATAS</vt:lpstr>
      <vt:lpstr>ELE-Datas</vt:lpstr>
      <vt:lpstr>'ABSTRACT-1'!Print_Area</vt:lpstr>
      <vt:lpstr>'Annexure-1'!Print_Area</vt:lpstr>
      <vt:lpstr>'C-DATAS'!Print_Area</vt:lpstr>
      <vt:lpstr>'ELE-Datas'!Print_Area</vt:lpstr>
      <vt:lpstr>GA!Print_Area</vt:lpstr>
      <vt:lpstr>'Revised Estimate-SECTIONS'!Print_Area</vt:lpstr>
      <vt:lpstr>seignorage!Print_Area</vt:lpstr>
      <vt:lpstr>'Revised Estimate-SECTIONS'!Print_Titles</vt:lpstr>
      <vt:lpstr>seignorage!Print_Titles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shiva manohar</cp:lastModifiedBy>
  <cp:lastPrinted>2024-04-29T07:55:42Z</cp:lastPrinted>
  <dcterms:created xsi:type="dcterms:W3CDTF">2023-08-28T09:14:44Z</dcterms:created>
  <dcterms:modified xsi:type="dcterms:W3CDTF">2024-05-18T12:35:04Z</dcterms:modified>
</cp:coreProperties>
</file>